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gadca-my.sharepoint.com/personal/mitchell_kelly_dca_ga_gov/Documents/Desktop/"/>
    </mc:Choice>
  </mc:AlternateContent>
  <xr:revisionPtr revIDLastSave="5" documentId="8_{5612C991-5038-40D5-A002-12F46FADA2DD}" xr6:coauthVersionLast="45" xr6:coauthVersionMax="47" xr10:uidLastSave="{0C9BE8D8-967D-4567-A6B5-12FF2F5555EB}"/>
  <workbookProtection workbookAlgorithmName="SHA-512" workbookHashValue="8RGXeWGS4lZg5yNvOxyPyFXsMVlXpH/9cTbdgIRiwIiW06tursmUhDIB+8WnsJS/YlGum1Yy1BYWCFNlrbbVxA==" workbookSaltValue="73AFYn1Ghqk6NAdRgQHGHQ==" workbookSpinCount="100000" lockStructure="1"/>
  <bookViews>
    <workbookView xWindow="22932" yWindow="-108" windowWidth="23256" windowHeight="14016" xr2:uid="{AC1427A8-B64D-49F1-A48A-4DED532777E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 l="1"/>
  <c r="D63" i="1" s="1"/>
  <c r="I63" i="1" s="1"/>
  <c r="C62" i="1"/>
  <c r="D62" i="1" s="1"/>
  <c r="I62" i="1" s="1"/>
  <c r="C61" i="1"/>
  <c r="D61" i="1" s="1"/>
  <c r="I61" i="1" s="1"/>
  <c r="C58" i="1"/>
  <c r="K53" i="1"/>
  <c r="J19" i="1"/>
  <c r="J20" i="1" s="1"/>
  <c r="J51" i="1" l="1"/>
  <c r="J50" i="1"/>
  <c r="J49" i="1"/>
  <c r="J48" i="1"/>
  <c r="J47" i="1"/>
  <c r="J46" i="1"/>
  <c r="J45" i="1"/>
  <c r="J44" i="1"/>
  <c r="J43" i="1"/>
  <c r="J42" i="1"/>
  <c r="J41" i="1"/>
  <c r="J40" i="1"/>
  <c r="J39" i="1"/>
  <c r="J38" i="1"/>
  <c r="J37" i="1"/>
  <c r="J36" i="1"/>
  <c r="J35" i="1"/>
  <c r="J34" i="1"/>
  <c r="J33" i="1"/>
  <c r="D58" i="1"/>
  <c r="K67" i="1"/>
  <c r="J22" i="1"/>
  <c r="G51" i="1" l="1"/>
  <c r="H51" i="1" s="1"/>
  <c r="K51" i="1" s="1"/>
  <c r="G50" i="1"/>
  <c r="H50" i="1" s="1"/>
  <c r="K50" i="1" s="1"/>
  <c r="G49" i="1"/>
  <c r="H49" i="1" s="1"/>
  <c r="K49" i="1" s="1"/>
  <c r="G48" i="1"/>
  <c r="H48" i="1" s="1"/>
  <c r="K48" i="1" s="1"/>
  <c r="G47" i="1"/>
  <c r="H47" i="1" s="1"/>
  <c r="K47" i="1" s="1"/>
  <c r="G46" i="1"/>
  <c r="H46" i="1" s="1"/>
  <c r="K46" i="1" s="1"/>
  <c r="G45" i="1"/>
  <c r="H45" i="1" s="1"/>
  <c r="K45" i="1" s="1"/>
  <c r="G44" i="1"/>
  <c r="H44" i="1" s="1"/>
  <c r="K44" i="1" s="1"/>
  <c r="G43" i="1"/>
  <c r="H43" i="1" s="1"/>
  <c r="K43" i="1" s="1"/>
  <c r="G42" i="1"/>
  <c r="H42" i="1" s="1"/>
  <c r="K42" i="1" s="1"/>
  <c r="G41" i="1"/>
  <c r="H41" i="1" s="1"/>
  <c r="K41" i="1" s="1"/>
  <c r="G40" i="1"/>
  <c r="H40" i="1" s="1"/>
  <c r="K40" i="1" s="1"/>
  <c r="G39" i="1"/>
  <c r="H39" i="1" s="1"/>
  <c r="K39" i="1" s="1"/>
  <c r="G38" i="1"/>
  <c r="H38" i="1" s="1"/>
  <c r="K38" i="1" s="1"/>
  <c r="G37" i="1"/>
  <c r="H37" i="1" s="1"/>
  <c r="K37" i="1" s="1"/>
  <c r="G36" i="1"/>
  <c r="H36" i="1" s="1"/>
  <c r="K36" i="1" s="1"/>
  <c r="G35" i="1"/>
  <c r="H35" i="1" s="1"/>
  <c r="K35" i="1" s="1"/>
  <c r="G34" i="1"/>
  <c r="H34" i="1" s="1"/>
  <c r="C60" i="1" s="1"/>
  <c r="D60" i="1" s="1"/>
  <c r="I60" i="1" s="1"/>
  <c r="G33" i="1"/>
  <c r="H33" i="1" s="1"/>
  <c r="K33" i="1" s="1"/>
  <c r="I58" i="1"/>
  <c r="K34" i="1" l="1"/>
  <c r="K52" i="1" s="1"/>
  <c r="K54" i="1" s="1"/>
  <c r="K68" i="1" s="1"/>
  <c r="H52" i="1"/>
  <c r="C59" i="1"/>
  <c r="D59" i="1" l="1"/>
  <c r="B64" i="1"/>
  <c r="I59" i="1" l="1"/>
  <c r="K64" i="1" s="1"/>
  <c r="K69" i="1" s="1"/>
  <c r="K70" i="1" s="1"/>
  <c r="D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Fleming</author>
  </authors>
  <commentList>
    <comment ref="B32" authorId="0" shapeId="0" xr:uid="{8BCC8BE9-3C4D-4FF0-BD73-7FC49923168C}">
      <text>
        <r>
          <rPr>
            <b/>
            <sz val="9"/>
            <color indexed="81"/>
            <rFont val="Tahoma"/>
            <family val="2"/>
          </rPr>
          <t>Ryan Fleming:</t>
        </r>
        <r>
          <rPr>
            <sz val="9"/>
            <color indexed="81"/>
            <rFont val="Tahoma"/>
            <family val="2"/>
          </rPr>
          <t xml:space="preserve">
Not HOME designated.
This is Total Units per type (e.g. 1 BR, 1 BA 50% AMI)</t>
        </r>
      </text>
    </comment>
    <comment ref="A56" authorId="0" shapeId="0" xr:uid="{A23F0DB2-22B1-4860-8EF4-B684B56F3E67}">
      <text>
        <r>
          <rPr>
            <b/>
            <sz val="9"/>
            <color indexed="81"/>
            <rFont val="Tahoma"/>
            <family val="2"/>
          </rPr>
          <t>Ryan Fleming:</t>
        </r>
        <r>
          <rPr>
            <sz val="9"/>
            <color indexed="81"/>
            <rFont val="Tahoma"/>
            <family val="2"/>
          </rPr>
          <t xml:space="preserve">
Subsidy Limits Published here:
https://www.hudexchange.info/resource/2315/home-per-unit-subsidy/</t>
        </r>
      </text>
    </comment>
    <comment ref="G57" authorId="0" shapeId="0" xr:uid="{F49231A1-ABCA-4E5B-9724-7CDBE168E927}">
      <text>
        <r>
          <rPr>
            <b/>
            <sz val="9"/>
            <color indexed="81"/>
            <rFont val="Tahoma"/>
            <family val="2"/>
          </rPr>
          <t>Ryan Fleming:</t>
        </r>
        <r>
          <rPr>
            <sz val="9"/>
            <color indexed="81"/>
            <rFont val="Tahoma"/>
            <family val="2"/>
          </rPr>
          <t xml:space="preserve">
Check most recent year's HUD subsidy limit
2019 limits below</t>
        </r>
      </text>
    </comment>
  </commentList>
</comments>
</file>

<file path=xl/sharedStrings.xml><?xml version="1.0" encoding="utf-8"?>
<sst xmlns="http://schemas.openxmlformats.org/spreadsheetml/2006/main" count="59" uniqueCount="58">
  <si>
    <t>Proration Method, Cost Allocation Worksheet</t>
  </si>
  <si>
    <t>Proposed HOME/NHTF/CDBG Investment, Determine Units Needed</t>
  </si>
  <si>
    <t>Project Name:</t>
  </si>
  <si>
    <t>Project Address:</t>
  </si>
  <si>
    <t>Autofilled by Formula
(do not change)</t>
  </si>
  <si>
    <t>Date of Review:</t>
  </si>
  <si>
    <t>Step 1: Determine Comparability, Select Method of Cost Allocation</t>
  </si>
  <si>
    <t>Gross Residential Sq. Ft.</t>
  </si>
  <si>
    <t>Step 2: Proposed Investment</t>
  </si>
  <si>
    <t>Proposed Investment</t>
  </si>
  <si>
    <t>Step 3: Calculate Actual Cost of Designated Units</t>
  </si>
  <si>
    <t>Total Development Cost</t>
  </si>
  <si>
    <t>Ineligible Development Costs</t>
  </si>
  <si>
    <t>Relocation Costs</t>
  </si>
  <si>
    <t>Assign Relocation Exclusively to HOME Units?</t>
  </si>
  <si>
    <t>Base Project Cost</t>
  </si>
  <si>
    <t>Base Cost/Sq. Ft.</t>
  </si>
  <si>
    <t>HOME Share Ratio - Based on Cost</t>
  </si>
  <si>
    <t>Comparability Test Keys (For Assigning units Below)</t>
  </si>
  <si>
    <r>
      <t>►</t>
    </r>
    <r>
      <rPr>
        <u/>
        <sz val="10"/>
        <color theme="1"/>
        <rFont val="Arial Narrow"/>
        <family val="2"/>
      </rPr>
      <t>Beds/Baths</t>
    </r>
    <r>
      <rPr>
        <sz val="10"/>
        <color theme="1"/>
        <rFont val="Arial Narrow"/>
        <family val="2"/>
      </rPr>
      <t>: All units identified have the same number of bedrooms and bathrooms.</t>
    </r>
  </si>
  <si>
    <r>
      <t>►</t>
    </r>
    <r>
      <rPr>
        <u/>
        <sz val="10"/>
        <color theme="1"/>
        <rFont val="Arial Narrow"/>
        <family val="2"/>
      </rPr>
      <t>Configuration</t>
    </r>
    <r>
      <rPr>
        <sz val="10"/>
        <color theme="1"/>
        <rFont val="Arial Narrow"/>
        <family val="2"/>
      </rPr>
      <t>: There are no other obvious differences between the units, such as add'l. rooms or significant differences in layout.</t>
    </r>
  </si>
  <si>
    <r>
      <t>►</t>
    </r>
    <r>
      <rPr>
        <u/>
        <sz val="10"/>
        <color theme="1"/>
        <rFont val="Arial Narrow"/>
        <family val="2"/>
      </rPr>
      <t>Sq. Footage</t>
    </r>
    <r>
      <rPr>
        <sz val="10"/>
        <color theme="1"/>
        <rFont val="Arial Narrow"/>
        <family val="2"/>
      </rPr>
      <t>: All units of this type have square footage within a small variation of the average of this grouping of units.</t>
    </r>
  </si>
  <si>
    <r>
      <t>►</t>
    </r>
    <r>
      <rPr>
        <u/>
        <sz val="10"/>
        <color theme="1"/>
        <rFont val="Arial Narrow"/>
        <family val="2"/>
      </rPr>
      <t>Finishes/Amenities</t>
    </r>
    <r>
      <rPr>
        <sz val="10"/>
        <color theme="1"/>
        <rFont val="Arial Narrow"/>
        <family val="2"/>
      </rPr>
      <t>: All units in this type are substantially similar in terms of unit amenities, fixtures, and finishes.</t>
    </r>
  </si>
  <si>
    <t>Step 4: Assign Units</t>
  </si>
  <si>
    <t>Autofill with Formula ( do not change)</t>
  </si>
  <si>
    <r>
      <t xml:space="preserve">Total Units </t>
    </r>
    <r>
      <rPr>
        <sz val="8"/>
        <rFont val="Arial Narrow"/>
        <family val="2"/>
      </rPr>
      <t>per Type</t>
    </r>
  </si>
  <si>
    <r>
      <rPr>
        <b/>
        <sz val="11"/>
        <rFont val="Arial Narrow"/>
        <family val="2"/>
      </rPr>
      <t>Nbr of Bedrooms</t>
    </r>
    <r>
      <rPr>
        <sz val="11"/>
        <rFont val="Arial Narrow"/>
        <family val="2"/>
      </rPr>
      <t xml:space="preserve">
</t>
    </r>
    <r>
      <rPr>
        <sz val="8"/>
        <rFont val="Arial Narrow"/>
        <family val="2"/>
      </rPr>
      <t>(0, 1, 2, 3, 4, 5 BRs)</t>
    </r>
  </si>
  <si>
    <r>
      <rPr>
        <b/>
        <sz val="11"/>
        <rFont val="Arial Narrow"/>
        <family val="2"/>
      </rPr>
      <t>Bathrooms</t>
    </r>
    <r>
      <rPr>
        <sz val="11"/>
        <rFont val="Arial Narrow"/>
        <family val="2"/>
      </rPr>
      <t xml:space="preserve"> 
</t>
    </r>
    <r>
      <rPr>
        <sz val="8"/>
        <rFont val="Arial Narrow"/>
        <family val="2"/>
      </rPr>
      <t>(1.0, 1.5, 2.0, 2.5, 3.0, 3.5, 4.0)</t>
    </r>
  </si>
  <si>
    <t>Average Square Footage</t>
  </si>
  <si>
    <t>Min. HOME Units</t>
  </si>
  <si>
    <t>Rounded HOME Units</t>
  </si>
  <si>
    <t>Ind. Unit Cost</t>
  </si>
  <si>
    <t>Subtotal HOME Unit Costs</t>
  </si>
  <si>
    <t>Need more Rows? insert more rows if needed - be sure to check gray boxes to makes sure formulas are not affected!!</t>
  </si>
  <si>
    <t>Total Units Needed:</t>
  </si>
  <si>
    <t>Subtotal of HOME Unit Costs</t>
  </si>
  <si>
    <t>Relocation costs allocated exclusively to HOME Units (if applicable)</t>
  </si>
  <si>
    <t>Actual Cost of HOME Units</t>
  </si>
  <si>
    <t>Step 5: Calculate Maximum Project Subsidy</t>
  </si>
  <si>
    <t># of HOME Units</t>
  </si>
  <si>
    <t xml:space="preserve">HOME Unit Count with 10% Hedge </t>
  </si>
  <si>
    <t>Unit Size
(Nbr of Bedrooms)</t>
  </si>
  <si>
    <t>Maximum Subsidy/Unit</t>
  </si>
  <si>
    <t>Maximum Subsidy by Unit Size
(Nbr of Bedrooms)</t>
  </si>
  <si>
    <t>0 Bedroom/Efficiency</t>
  </si>
  <si>
    <t>1 Bedroom</t>
  </si>
  <si>
    <t>2 Bedroom</t>
  </si>
  <si>
    <t>3 Bedroom</t>
  </si>
  <si>
    <t>4 Bedroom</t>
  </si>
  <si>
    <t>5 Bedroom</t>
  </si>
  <si>
    <t>Total:</t>
  </si>
  <si>
    <t>Maximum Project Subsidy</t>
  </si>
  <si>
    <t>Step 6: Maximum HOME Investment, lesser of</t>
  </si>
  <si>
    <t>Proposed Investment (Gap) (from Step 2)</t>
  </si>
  <si>
    <t>Actual Cost of HOME Units (from Step 4)</t>
  </si>
  <si>
    <t>Maximum Project Subsidy (from Step 5)</t>
  </si>
  <si>
    <t>Maximum Investment:</t>
  </si>
  <si>
    <t>Blue = Applicant Completes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</si>
</sst>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00%"/>
    <numFmt numFmtId="166" formatCode="0;\-0;&quot;-&quot;"/>
    <numFmt numFmtId="167" formatCode="0.0"/>
    <numFmt numFmtId="168" formatCode="0.000;\-0.000;&quot;-&quot;"/>
  </numFmts>
  <fonts count="16" x14ac:knownFonts="1">
    <font>
      <sz val="11"/>
      <color theme="1"/>
      <name val="Calibri"/>
      <family val="2"/>
      <scheme val="minor"/>
    </font>
    <font>
      <sz val="11"/>
      <color theme="1"/>
      <name val="Calibri"/>
      <family val="2"/>
      <scheme val="minor"/>
    </font>
    <font>
      <b/>
      <sz val="14"/>
      <color theme="1"/>
      <name val="Arial Narrow"/>
      <family val="2"/>
    </font>
    <font>
      <sz val="11"/>
      <color theme="1"/>
      <name val="Arial Narrow"/>
      <family val="2"/>
    </font>
    <font>
      <sz val="11"/>
      <name val="Arial Narrow"/>
      <family val="2"/>
    </font>
    <font>
      <b/>
      <i/>
      <sz val="11"/>
      <color theme="1"/>
      <name val="Arial Narrow"/>
      <family val="2"/>
    </font>
    <font>
      <b/>
      <sz val="11"/>
      <color theme="1"/>
      <name val="Arial Narrow"/>
      <family val="2"/>
    </font>
    <font>
      <b/>
      <u/>
      <sz val="14"/>
      <color theme="1"/>
      <name val="Arial Narrow"/>
      <family val="2"/>
    </font>
    <font>
      <sz val="10"/>
      <color theme="1"/>
      <name val="Arial Narrow"/>
      <family val="2"/>
    </font>
    <font>
      <u/>
      <sz val="10"/>
      <color theme="1"/>
      <name val="Arial Narrow"/>
      <family val="2"/>
    </font>
    <font>
      <b/>
      <sz val="11"/>
      <name val="Arial Narrow"/>
      <family val="2"/>
    </font>
    <font>
      <sz val="8"/>
      <name val="Arial Narrow"/>
      <family val="2"/>
    </font>
    <font>
      <b/>
      <sz val="16"/>
      <color rgb="FFFF0000"/>
      <name val="Arial Narrow"/>
      <family val="2"/>
    </font>
    <font>
      <b/>
      <i/>
      <sz val="11"/>
      <name val="Arial Narrow"/>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8" tint="0.59999389629810485"/>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auto="1"/>
      </right>
      <top style="thin">
        <color auto="1"/>
      </top>
      <bottom style="hair">
        <color auto="1"/>
      </bottom>
      <diagonal/>
    </border>
    <border>
      <left style="thin">
        <color indexed="64"/>
      </left>
      <right style="thin">
        <color indexed="64"/>
      </right>
      <top/>
      <bottom/>
      <diagonal/>
    </border>
    <border>
      <left/>
      <right style="medium">
        <color auto="1"/>
      </right>
      <top style="hair">
        <color auto="1"/>
      </top>
      <bottom style="hair">
        <color auto="1"/>
      </bottom>
      <diagonal/>
    </border>
    <border>
      <left style="thin">
        <color indexed="64"/>
      </left>
      <right style="thin">
        <color indexed="64"/>
      </right>
      <top/>
      <bottom style="thin">
        <color indexed="64"/>
      </bottom>
      <diagonal/>
    </border>
    <border>
      <left/>
      <right style="medium">
        <color auto="1"/>
      </right>
      <top style="hair">
        <color auto="1"/>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164" fontId="3" fillId="5" borderId="24" xfId="2" applyNumberFormat="1" applyFont="1" applyFill="1" applyBorder="1" applyAlignment="1" applyProtection="1">
      <alignment horizontal="center" vertical="center"/>
      <protection locked="0"/>
    </xf>
    <xf numFmtId="164" fontId="3" fillId="5" borderId="25" xfId="2" applyNumberFormat="1" applyFont="1" applyFill="1" applyBorder="1" applyAlignment="1" applyProtection="1">
      <alignment horizontal="center" vertical="center"/>
      <protection locked="0"/>
    </xf>
    <xf numFmtId="164" fontId="6" fillId="5" borderId="24" xfId="2" applyNumberFormat="1" applyFont="1" applyFill="1" applyBorder="1" applyAlignment="1" applyProtection="1">
      <alignment horizontal="center" vertical="center"/>
      <protection locked="0"/>
    </xf>
    <xf numFmtId="164" fontId="6" fillId="5" borderId="25" xfId="2" applyNumberFormat="1" applyFont="1" applyFill="1" applyBorder="1" applyAlignment="1" applyProtection="1">
      <alignment horizontal="center" vertical="center"/>
      <protection locked="0"/>
    </xf>
    <xf numFmtId="164" fontId="3" fillId="5" borderId="4" xfId="2" applyNumberFormat="1" applyFont="1" applyFill="1" applyBorder="1" applyAlignment="1" applyProtection="1">
      <alignment horizontal="center" vertical="center"/>
      <protection locked="0"/>
    </xf>
    <xf numFmtId="164" fontId="3" fillId="5" borderId="28" xfId="2" applyNumberFormat="1" applyFont="1" applyFill="1" applyBorder="1" applyAlignment="1" applyProtection="1">
      <alignment horizontal="center" vertical="center"/>
      <protection locked="0"/>
    </xf>
    <xf numFmtId="164" fontId="3" fillId="5" borderId="8" xfId="2" applyNumberFormat="1" applyFont="1" applyFill="1" applyBorder="1" applyAlignment="1" applyProtection="1">
      <alignment horizontal="center" vertical="center"/>
      <protection locked="0"/>
    </xf>
    <xf numFmtId="164" fontId="3" fillId="5" borderId="30" xfId="2" applyNumberFormat="1" applyFont="1" applyFill="1" applyBorder="1" applyAlignment="1" applyProtection="1">
      <alignment horizontal="center" vertical="center"/>
      <protection locked="0"/>
    </xf>
    <xf numFmtId="0" fontId="3" fillId="5" borderId="15" xfId="1" applyFont="1" applyFill="1" applyBorder="1" applyAlignment="1" applyProtection="1">
      <alignment horizontal="center" vertical="center"/>
      <protection locked="0"/>
    </xf>
    <xf numFmtId="0" fontId="3" fillId="5" borderId="32" xfId="1" applyFont="1" applyFill="1" applyBorder="1" applyAlignment="1" applyProtection="1">
      <alignment horizontal="center" vertical="center"/>
      <protection locked="0"/>
    </xf>
    <xf numFmtId="166" fontId="8" fillId="5" borderId="38" xfId="1" applyNumberFormat="1" applyFont="1" applyFill="1" applyBorder="1" applyAlignment="1" applyProtection="1">
      <alignment horizontal="center" vertical="center"/>
      <protection locked="0"/>
    </xf>
    <xf numFmtId="166" fontId="8" fillId="5" borderId="39" xfId="1" applyNumberFormat="1" applyFont="1" applyFill="1" applyBorder="1" applyAlignment="1" applyProtection="1">
      <alignment horizontal="center" vertical="center"/>
      <protection locked="0"/>
    </xf>
    <xf numFmtId="167" fontId="8" fillId="5" borderId="39" xfId="1" applyNumberFormat="1" applyFont="1" applyFill="1" applyBorder="1" applyAlignment="1" applyProtection="1">
      <alignment horizontal="center" vertical="center"/>
      <protection locked="0"/>
    </xf>
    <xf numFmtId="37" fontId="8" fillId="5" borderId="4" xfId="2" applyNumberFormat="1" applyFont="1" applyFill="1" applyBorder="1" applyAlignment="1" applyProtection="1">
      <alignment horizontal="center" vertical="center"/>
      <protection locked="0"/>
    </xf>
    <xf numFmtId="37" fontId="8" fillId="5" borderId="40" xfId="2" applyNumberFormat="1" applyFont="1" applyFill="1" applyBorder="1" applyAlignment="1" applyProtection="1">
      <alignment horizontal="center" vertical="center"/>
      <protection locked="0"/>
    </xf>
    <xf numFmtId="166" fontId="8" fillId="5" borderId="41" xfId="1" applyNumberFormat="1" applyFont="1" applyFill="1" applyBorder="1" applyAlignment="1" applyProtection="1">
      <alignment horizontal="center" vertical="center"/>
      <protection locked="0"/>
    </xf>
    <xf numFmtId="166" fontId="8" fillId="5" borderId="42" xfId="1" applyNumberFormat="1" applyFont="1" applyFill="1" applyBorder="1" applyAlignment="1" applyProtection="1">
      <alignment horizontal="center" vertical="center"/>
      <protection locked="0"/>
    </xf>
    <xf numFmtId="167" fontId="8" fillId="5" borderId="42" xfId="1" applyNumberFormat="1" applyFont="1" applyFill="1" applyBorder="1" applyAlignment="1" applyProtection="1">
      <alignment horizontal="center" vertical="center"/>
      <protection locked="0"/>
    </xf>
    <xf numFmtId="37" fontId="8" fillId="5" borderId="8" xfId="2" applyNumberFormat="1" applyFont="1" applyFill="1" applyBorder="1" applyAlignment="1" applyProtection="1">
      <alignment horizontal="center" vertical="center"/>
      <protection locked="0"/>
    </xf>
    <xf numFmtId="37" fontId="8" fillId="5" borderId="43" xfId="2" applyNumberFormat="1" applyFont="1" applyFill="1" applyBorder="1" applyAlignment="1" applyProtection="1">
      <alignment horizontal="center" vertical="center"/>
      <protection locked="0"/>
    </xf>
    <xf numFmtId="166" fontId="8" fillId="5" borderId="44" xfId="1" applyNumberFormat="1" applyFont="1" applyFill="1" applyBorder="1" applyAlignment="1" applyProtection="1">
      <alignment horizontal="center" vertical="center"/>
      <protection locked="0"/>
    </xf>
    <xf numFmtId="166" fontId="8" fillId="5" borderId="45" xfId="1" applyNumberFormat="1" applyFont="1" applyFill="1" applyBorder="1" applyAlignment="1" applyProtection="1">
      <alignment horizontal="center" vertical="center"/>
      <protection locked="0"/>
    </xf>
    <xf numFmtId="167" fontId="8" fillId="5" borderId="45" xfId="1" applyNumberFormat="1" applyFont="1" applyFill="1" applyBorder="1" applyAlignment="1" applyProtection="1">
      <alignment horizontal="center" vertical="center"/>
      <protection locked="0"/>
    </xf>
    <xf numFmtId="37" fontId="8" fillId="5" borderId="15" xfId="2" applyNumberFormat="1" applyFont="1" applyFill="1" applyBorder="1" applyAlignment="1" applyProtection="1">
      <alignment horizontal="center" vertical="center"/>
      <protection locked="0"/>
    </xf>
    <xf numFmtId="37" fontId="8" fillId="5" borderId="46" xfId="2" applyNumberFormat="1" applyFont="1" applyFill="1" applyBorder="1" applyAlignment="1" applyProtection="1">
      <alignment horizontal="center" vertical="center"/>
      <protection locked="0"/>
    </xf>
    <xf numFmtId="0" fontId="2" fillId="0" borderId="0" xfId="1" applyFont="1" applyProtection="1"/>
    <xf numFmtId="0" fontId="3" fillId="0" borderId="0" xfId="1" applyFont="1" applyProtection="1"/>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5" fillId="5" borderId="57" xfId="1" applyFont="1" applyFill="1" applyBorder="1" applyAlignment="1" applyProtection="1">
      <alignment horizontal="center"/>
    </xf>
    <xf numFmtId="0" fontId="5" fillId="5" borderId="48" xfId="1" applyFont="1" applyFill="1" applyBorder="1" applyAlignment="1" applyProtection="1">
      <alignment horizontal="center"/>
    </xf>
    <xf numFmtId="0" fontId="4" fillId="0" borderId="6"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7" xfId="1" applyFont="1" applyBorder="1" applyAlignment="1" applyProtection="1">
      <alignment horizontal="center" vertical="center"/>
    </xf>
    <xf numFmtId="0" fontId="5" fillId="2" borderId="53" xfId="1" applyFont="1" applyFill="1" applyBorder="1" applyAlignment="1" applyProtection="1">
      <alignment horizontal="center" wrapText="1"/>
    </xf>
    <xf numFmtId="0" fontId="5" fillId="2" borderId="36" xfId="1" applyFont="1" applyFill="1" applyBorder="1" applyAlignment="1" applyProtection="1">
      <alignment horizontal="center" wrapText="1"/>
    </xf>
    <xf numFmtId="0" fontId="3" fillId="0" borderId="12"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14" xfId="1" applyFont="1" applyBorder="1" applyAlignment="1" applyProtection="1">
      <alignment horizontal="center" vertical="center"/>
    </xf>
    <xf numFmtId="0" fontId="5" fillId="2" borderId="55" xfId="1" applyFont="1" applyFill="1" applyBorder="1" applyAlignment="1" applyProtection="1">
      <alignment horizontal="center" wrapText="1"/>
    </xf>
    <xf numFmtId="0" fontId="5" fillId="2" borderId="56" xfId="1" applyFont="1" applyFill="1" applyBorder="1" applyAlignment="1" applyProtection="1">
      <alignment horizontal="center" wrapText="1"/>
    </xf>
    <xf numFmtId="0" fontId="6" fillId="0" borderId="19" xfId="1" applyFont="1" applyBorder="1" applyAlignment="1" applyProtection="1">
      <alignment horizontal="left" vertical="center"/>
    </xf>
    <xf numFmtId="0" fontId="6" fillId="0" borderId="20" xfId="1" applyFont="1" applyBorder="1" applyAlignment="1" applyProtection="1">
      <alignment horizontal="left" vertical="center"/>
    </xf>
    <xf numFmtId="0" fontId="6" fillId="0" borderId="21" xfId="1" applyFont="1" applyBorder="1" applyAlignment="1" applyProtection="1">
      <alignment horizontal="left" vertical="center"/>
    </xf>
    <xf numFmtId="0" fontId="3" fillId="0" borderId="0" xfId="1" applyFont="1" applyAlignment="1" applyProtection="1">
      <alignment vertical="center"/>
    </xf>
    <xf numFmtId="0" fontId="3" fillId="3" borderId="22" xfId="1" applyFont="1" applyFill="1" applyBorder="1" applyAlignment="1" applyProtection="1">
      <alignment horizontal="center" vertical="center"/>
    </xf>
    <xf numFmtId="0" fontId="3" fillId="0" borderId="24" xfId="1" applyFont="1" applyBorder="1" applyAlignment="1" applyProtection="1">
      <alignment horizontal="center" vertical="center"/>
    </xf>
    <xf numFmtId="0" fontId="3" fillId="0" borderId="23" xfId="1" applyFont="1" applyBorder="1" applyAlignment="1" applyProtection="1">
      <alignment horizontal="center" vertical="center"/>
    </xf>
    <xf numFmtId="0" fontId="3" fillId="0" borderId="35" xfId="1" applyFont="1" applyBorder="1" applyAlignment="1" applyProtection="1">
      <alignment horizontal="center" vertical="center"/>
    </xf>
    <xf numFmtId="164" fontId="3" fillId="0" borderId="23" xfId="2" applyNumberFormat="1" applyFont="1" applyBorder="1" applyAlignment="1" applyProtection="1">
      <alignment horizontal="center" vertical="center"/>
    </xf>
    <xf numFmtId="0" fontId="6" fillId="0" borderId="26" xfId="1" applyFont="1" applyBorder="1" applyAlignment="1" applyProtection="1">
      <alignment horizontal="left" vertical="center"/>
    </xf>
    <xf numFmtId="0" fontId="6" fillId="0" borderId="23" xfId="1" applyFont="1" applyBorder="1" applyAlignment="1" applyProtection="1">
      <alignment horizontal="left" vertical="center"/>
    </xf>
    <xf numFmtId="0" fontId="6" fillId="0" borderId="25" xfId="1" applyFont="1" applyBorder="1" applyAlignment="1" applyProtection="1">
      <alignment horizontal="left" vertical="center"/>
    </xf>
    <xf numFmtId="0" fontId="3" fillId="0" borderId="23" xfId="1" applyFont="1" applyBorder="1" applyAlignment="1" applyProtection="1">
      <alignment horizontal="center" vertical="center"/>
    </xf>
    <xf numFmtId="0" fontId="3" fillId="3" borderId="27" xfId="1" applyFont="1" applyFill="1" applyBorder="1" applyAlignment="1" applyProtection="1">
      <alignment horizontal="center" vertical="center"/>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3" borderId="29" xfId="1" applyFont="1" applyFill="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7" xfId="1" applyFont="1" applyBorder="1" applyAlignment="1" applyProtection="1">
      <alignment horizontal="center" vertical="center"/>
    </xf>
    <xf numFmtId="0" fontId="3" fillId="3" borderId="31" xfId="1" applyFont="1" applyFill="1" applyBorder="1" applyAlignment="1" applyProtection="1">
      <alignment horizontal="center" vertical="center"/>
    </xf>
    <xf numFmtId="164" fontId="3" fillId="2" borderId="4" xfId="2" applyNumberFormat="1" applyFont="1" applyFill="1" applyBorder="1" applyAlignment="1" applyProtection="1">
      <alignment horizontal="center" vertical="center"/>
    </xf>
    <xf numFmtId="164" fontId="3" fillId="2" borderId="28" xfId="2" applyNumberFormat="1" applyFont="1" applyFill="1" applyBorder="1" applyAlignment="1" applyProtection="1">
      <alignment horizontal="center" vertical="center"/>
    </xf>
    <xf numFmtId="43" fontId="3" fillId="2" borderId="15" xfId="2" applyFont="1" applyFill="1" applyBorder="1" applyAlignment="1" applyProtection="1">
      <alignment horizontal="center" vertical="center"/>
    </xf>
    <xf numFmtId="43" fontId="3" fillId="2" borderId="32" xfId="2" applyFont="1" applyFill="1" applyBorder="1" applyAlignment="1" applyProtection="1">
      <alignment horizontal="center" vertical="center"/>
    </xf>
    <xf numFmtId="0" fontId="3" fillId="0" borderId="34" xfId="1" applyFont="1" applyBorder="1" applyAlignment="1" applyProtection="1">
      <alignment horizontal="center" vertical="center"/>
    </xf>
    <xf numFmtId="0" fontId="3" fillId="0" borderId="33" xfId="1" applyFont="1" applyBorder="1" applyAlignment="1" applyProtection="1">
      <alignment horizontal="center" vertical="center"/>
    </xf>
    <xf numFmtId="0" fontId="3" fillId="0" borderId="58" xfId="1" applyFont="1" applyBorder="1" applyAlignment="1" applyProtection="1">
      <alignment horizontal="center" vertical="center"/>
    </xf>
    <xf numFmtId="165" fontId="3" fillId="2" borderId="34" xfId="3" applyNumberFormat="1" applyFont="1" applyFill="1" applyBorder="1" applyAlignment="1" applyProtection="1">
      <alignment horizontal="center" vertical="center"/>
    </xf>
    <xf numFmtId="165" fontId="3" fillId="2" borderId="18" xfId="3" applyNumberFormat="1" applyFont="1" applyFill="1" applyBorder="1" applyAlignment="1" applyProtection="1">
      <alignment horizontal="center" vertical="center"/>
    </xf>
    <xf numFmtId="0" fontId="3" fillId="0" borderId="0" xfId="1" applyFont="1" applyAlignment="1" applyProtection="1">
      <alignment horizontal="center"/>
    </xf>
    <xf numFmtId="0" fontId="3" fillId="0" borderId="0" xfId="1" applyFont="1" applyAlignment="1" applyProtection="1">
      <alignment horizontal="left"/>
    </xf>
    <xf numFmtId="165" fontId="3" fillId="0" borderId="0" xfId="3" applyNumberFormat="1" applyFont="1" applyProtection="1"/>
    <xf numFmtId="0" fontId="7" fillId="0" borderId="0" xfId="1" applyFont="1" applyAlignment="1" applyProtection="1">
      <alignment horizontal="left"/>
    </xf>
    <xf numFmtId="0" fontId="8" fillId="0" borderId="0" xfId="1" applyFont="1" applyAlignment="1" applyProtection="1">
      <alignment horizontal="left"/>
    </xf>
    <xf numFmtId="0" fontId="5" fillId="0" borderId="24" xfId="1" applyFont="1" applyBorder="1" applyAlignment="1" applyProtection="1">
      <alignment horizontal="left"/>
    </xf>
    <xf numFmtId="0" fontId="5" fillId="0" borderId="23" xfId="1" applyFont="1" applyBorder="1" applyAlignment="1" applyProtection="1">
      <alignment horizontal="left"/>
    </xf>
    <xf numFmtId="0" fontId="5" fillId="0" borderId="35" xfId="1" applyFont="1" applyBorder="1" applyAlignment="1" applyProtection="1">
      <alignment horizontal="left"/>
    </xf>
    <xf numFmtId="0" fontId="5" fillId="5" borderId="22" xfId="1" applyFont="1" applyFill="1" applyBorder="1" applyAlignment="1" applyProtection="1">
      <alignment horizontal="center"/>
    </xf>
    <xf numFmtId="0" fontId="5" fillId="2" borderId="24" xfId="1" applyFont="1" applyFill="1" applyBorder="1" applyAlignment="1" applyProtection="1">
      <alignment horizontal="center"/>
    </xf>
    <xf numFmtId="0" fontId="5" fillId="2" borderId="23" xfId="1" applyFont="1" applyFill="1" applyBorder="1" applyAlignment="1" applyProtection="1">
      <alignment horizontal="center"/>
    </xf>
    <xf numFmtId="0" fontId="5" fillId="2" borderId="35" xfId="1" applyFont="1" applyFill="1" applyBorder="1" applyAlignment="1" applyProtection="1">
      <alignment horizontal="center"/>
    </xf>
    <xf numFmtId="0" fontId="3" fillId="0" borderId="36" xfId="1" applyFont="1" applyBorder="1" applyProtection="1"/>
    <xf numFmtId="0" fontId="10" fillId="0" borderId="37" xfId="1" applyFont="1" applyBorder="1" applyAlignment="1" applyProtection="1">
      <alignment horizontal="center" wrapText="1"/>
    </xf>
    <xf numFmtId="0" fontId="4" fillId="0" borderId="31" xfId="1" applyFont="1" applyBorder="1" applyAlignment="1" applyProtection="1">
      <alignment horizontal="center" wrapText="1"/>
    </xf>
    <xf numFmtId="164" fontId="10" fillId="0" borderId="1" xfId="2" applyNumberFormat="1" applyFont="1" applyFill="1" applyBorder="1" applyAlignment="1" applyProtection="1">
      <alignment horizontal="center" wrapText="1"/>
    </xf>
    <xf numFmtId="164" fontId="10" fillId="0" borderId="3" xfId="2" applyNumberFormat="1" applyFont="1" applyFill="1" applyBorder="1" applyAlignment="1" applyProtection="1">
      <alignment horizontal="center" wrapText="1"/>
    </xf>
    <xf numFmtId="0" fontId="10" fillId="0" borderId="31" xfId="1" applyFont="1" applyBorder="1" applyAlignment="1" applyProtection="1">
      <alignment horizontal="center" wrapText="1"/>
    </xf>
    <xf numFmtId="0" fontId="12" fillId="0" borderId="0" xfId="1" applyFont="1" applyAlignment="1" applyProtection="1">
      <alignment horizontal="center" vertical="center" wrapText="1"/>
    </xf>
    <xf numFmtId="168" fontId="8" fillId="2" borderId="39" xfId="1" applyNumberFormat="1" applyFont="1" applyFill="1" applyBorder="1" applyAlignment="1" applyProtection="1">
      <alignment horizontal="center" vertical="center"/>
    </xf>
    <xf numFmtId="166" fontId="8" fillId="2" borderId="39" xfId="1" applyNumberFormat="1" applyFont="1" applyFill="1" applyBorder="1" applyAlignment="1" applyProtection="1">
      <alignment horizontal="center" vertical="center"/>
    </xf>
    <xf numFmtId="0" fontId="8" fillId="0" borderId="0" xfId="1" applyFont="1" applyProtection="1"/>
    <xf numFmtId="164" fontId="8" fillId="2" borderId="39" xfId="2" applyNumberFormat="1" applyFont="1" applyFill="1" applyBorder="1" applyAlignment="1" applyProtection="1">
      <alignment horizontal="center" vertical="center"/>
    </xf>
    <xf numFmtId="168" fontId="8" fillId="2" borderId="42" xfId="1" applyNumberFormat="1" applyFont="1" applyFill="1" applyBorder="1" applyAlignment="1" applyProtection="1">
      <alignment horizontal="center" vertical="center"/>
    </xf>
    <xf numFmtId="166" fontId="8" fillId="2" borderId="42" xfId="1" applyNumberFormat="1" applyFont="1" applyFill="1" applyBorder="1" applyAlignment="1" applyProtection="1">
      <alignment horizontal="center" vertical="center"/>
    </xf>
    <xf numFmtId="164" fontId="8" fillId="2" borderId="42" xfId="2" applyNumberFormat="1" applyFont="1" applyFill="1" applyBorder="1" applyAlignment="1" applyProtection="1">
      <alignment horizontal="center" vertical="center"/>
    </xf>
    <xf numFmtId="164" fontId="3" fillId="0" borderId="0" xfId="1" applyNumberFormat="1" applyFont="1" applyProtection="1"/>
    <xf numFmtId="168" fontId="8" fillId="2" borderId="45" xfId="1" applyNumberFormat="1" applyFont="1" applyFill="1" applyBorder="1" applyAlignment="1" applyProtection="1">
      <alignment horizontal="center" vertical="center"/>
    </xf>
    <xf numFmtId="166" fontId="8" fillId="2" borderId="45" xfId="1" applyNumberFormat="1" applyFont="1" applyFill="1" applyBorder="1" applyAlignment="1" applyProtection="1">
      <alignment horizontal="center" vertical="center"/>
    </xf>
    <xf numFmtId="164" fontId="8" fillId="2" borderId="45" xfId="2" applyNumberFormat="1" applyFont="1" applyFill="1" applyBorder="1" applyAlignment="1" applyProtection="1">
      <alignment horizontal="center" vertical="center"/>
    </xf>
    <xf numFmtId="0" fontId="3" fillId="0" borderId="2" xfId="1" applyFont="1" applyBorder="1" applyAlignment="1" applyProtection="1">
      <alignment horizontal="right" vertical="center"/>
    </xf>
    <xf numFmtId="0" fontId="3" fillId="0" borderId="2" xfId="1" applyFont="1" applyBorder="1" applyAlignment="1" applyProtection="1">
      <alignment vertical="center"/>
    </xf>
    <xf numFmtId="0" fontId="6" fillId="0" borderId="47" xfId="1" applyFont="1" applyBorder="1" applyAlignment="1" applyProtection="1">
      <alignment horizontal="right"/>
    </xf>
    <xf numFmtId="166" fontId="3" fillId="4" borderId="48" xfId="1" applyNumberFormat="1" applyFont="1" applyFill="1" applyBorder="1" applyAlignment="1" applyProtection="1">
      <alignment horizontal="center"/>
    </xf>
    <xf numFmtId="164" fontId="3" fillId="2" borderId="47" xfId="2" applyNumberFormat="1" applyFont="1" applyFill="1" applyBorder="1" applyAlignment="1" applyProtection="1">
      <alignment horizontal="center" vertical="center"/>
    </xf>
    <xf numFmtId="0" fontId="3" fillId="0" borderId="0" xfId="1" applyFont="1" applyAlignment="1" applyProtection="1">
      <alignment horizontal="right" vertical="center"/>
    </xf>
    <xf numFmtId="0" fontId="3" fillId="0" borderId="0" xfId="1" applyFont="1" applyAlignment="1" applyProtection="1">
      <alignment horizontal="right" vertical="center"/>
    </xf>
    <xf numFmtId="0" fontId="3" fillId="0" borderId="7" xfId="1" applyFont="1" applyBorder="1" applyAlignment="1" applyProtection="1">
      <alignment horizontal="right" vertical="center"/>
    </xf>
    <xf numFmtId="164" fontId="3" fillId="2" borderId="49" xfId="2" applyNumberFormat="1" applyFont="1" applyFill="1" applyBorder="1" applyAlignment="1" applyProtection="1">
      <alignment horizontal="center" vertical="center"/>
    </xf>
    <xf numFmtId="0" fontId="6" fillId="0" borderId="0" xfId="1" applyFont="1" applyAlignment="1" applyProtection="1">
      <alignment horizontal="right" vertical="center"/>
    </xf>
    <xf numFmtId="0" fontId="6" fillId="0" borderId="7" xfId="1" applyFont="1" applyBorder="1" applyAlignment="1" applyProtection="1">
      <alignment horizontal="right" vertical="center"/>
    </xf>
    <xf numFmtId="164" fontId="6" fillId="4" borderId="50" xfId="2" applyNumberFormat="1" applyFont="1" applyFill="1" applyBorder="1" applyAlignment="1" applyProtection="1">
      <alignment horizontal="center" vertical="center"/>
    </xf>
    <xf numFmtId="0" fontId="3" fillId="0" borderId="6" xfId="1" applyFont="1" applyBorder="1" applyAlignment="1" applyProtection="1">
      <alignment horizontal="center"/>
    </xf>
    <xf numFmtId="0" fontId="3" fillId="0" borderId="0" xfId="1" applyFont="1" applyAlignment="1" applyProtection="1">
      <alignment horizontal="center"/>
    </xf>
    <xf numFmtId="0" fontId="3" fillId="0" borderId="20" xfId="1" applyFont="1" applyBorder="1" applyProtection="1"/>
    <xf numFmtId="0" fontId="6" fillId="4" borderId="24" xfId="1" applyFont="1" applyFill="1" applyBorder="1" applyAlignment="1" applyProtection="1">
      <alignment horizontal="left"/>
    </xf>
    <xf numFmtId="0" fontId="6" fillId="4" borderId="23" xfId="1" applyFont="1" applyFill="1" applyBorder="1" applyAlignment="1" applyProtection="1">
      <alignment horizontal="left"/>
    </xf>
    <xf numFmtId="0" fontId="6" fillId="4" borderId="35" xfId="1" applyFont="1" applyFill="1" applyBorder="1" applyAlignment="1" applyProtection="1">
      <alignment horizontal="left"/>
    </xf>
    <xf numFmtId="0" fontId="3" fillId="0" borderId="1" xfId="1" applyFont="1" applyBorder="1" applyProtection="1"/>
    <xf numFmtId="0" fontId="3" fillId="0" borderId="3" xfId="1" applyFont="1" applyBorder="1" applyProtection="1"/>
    <xf numFmtId="0" fontId="10" fillId="0" borderId="22" xfId="1" applyFont="1" applyBorder="1" applyAlignment="1" applyProtection="1">
      <alignment horizontal="center" wrapText="1"/>
    </xf>
    <xf numFmtId="0" fontId="6" fillId="0" borderId="0" xfId="1" applyFont="1" applyAlignment="1" applyProtection="1">
      <alignment horizontal="center" wrapText="1"/>
    </xf>
    <xf numFmtId="0" fontId="10" fillId="0" borderId="24" xfId="1" applyFont="1" applyBorder="1" applyAlignment="1" applyProtection="1">
      <alignment horizontal="center" wrapText="1"/>
    </xf>
    <xf numFmtId="0" fontId="10" fillId="0" borderId="35" xfId="1" applyFont="1" applyBorder="1" applyAlignment="1" applyProtection="1">
      <alignment horizontal="center" wrapText="1"/>
    </xf>
    <xf numFmtId="164" fontId="10" fillId="3" borderId="23" xfId="2" applyNumberFormat="1" applyFont="1" applyFill="1" applyBorder="1" applyAlignment="1" applyProtection="1">
      <alignment horizontal="center" wrapText="1"/>
    </xf>
    <xf numFmtId="164" fontId="10" fillId="3" borderId="35" xfId="2" applyNumberFormat="1" applyFont="1" applyFill="1" applyBorder="1" applyAlignment="1" applyProtection="1">
      <alignment horizontal="center" wrapText="1"/>
    </xf>
    <xf numFmtId="0" fontId="3" fillId="0" borderId="51" xfId="1" applyFont="1" applyBorder="1" applyProtection="1"/>
    <xf numFmtId="0" fontId="3" fillId="0" borderId="6" xfId="1" applyFont="1" applyBorder="1" applyAlignment="1" applyProtection="1">
      <alignment horizontal="center"/>
    </xf>
    <xf numFmtId="0" fontId="3" fillId="0" borderId="7" xfId="1" applyFont="1" applyBorder="1" applyProtection="1"/>
    <xf numFmtId="166" fontId="3" fillId="2" borderId="39" xfId="1" applyNumberFormat="1" applyFont="1" applyFill="1" applyBorder="1" applyAlignment="1" applyProtection="1">
      <alignment horizontal="center" vertical="center"/>
    </xf>
    <xf numFmtId="0" fontId="3" fillId="2" borderId="39" xfId="1" applyFont="1" applyFill="1" applyBorder="1" applyAlignment="1" applyProtection="1">
      <alignment horizontal="center"/>
    </xf>
    <xf numFmtId="0" fontId="3" fillId="2" borderId="5" xfId="1" applyFont="1" applyFill="1" applyBorder="1" applyAlignment="1" applyProtection="1">
      <alignment horizontal="center" vertical="center"/>
    </xf>
    <xf numFmtId="0" fontId="3" fillId="2" borderId="40" xfId="1" applyFont="1" applyFill="1" applyBorder="1" applyAlignment="1" applyProtection="1">
      <alignment horizontal="center" vertical="center"/>
    </xf>
    <xf numFmtId="37" fontId="3" fillId="3" borderId="5" xfId="2" applyNumberFormat="1" applyFont="1" applyFill="1" applyBorder="1" applyAlignment="1" applyProtection="1">
      <alignment horizontal="center" vertical="center"/>
    </xf>
    <xf numFmtId="37" fontId="3" fillId="3" borderId="40" xfId="2" applyNumberFormat="1" applyFont="1" applyFill="1" applyBorder="1" applyAlignment="1" applyProtection="1">
      <alignment horizontal="center" vertical="center"/>
    </xf>
    <xf numFmtId="37" fontId="3" fillId="2" borderId="39" xfId="1" applyNumberFormat="1" applyFont="1" applyFill="1" applyBorder="1" applyAlignment="1" applyProtection="1">
      <alignment horizontal="center" vertical="center"/>
    </xf>
    <xf numFmtId="0" fontId="3" fillId="0" borderId="36" xfId="1" applyFont="1" applyBorder="1" applyProtection="1"/>
    <xf numFmtId="166" fontId="3" fillId="2" borderId="42" xfId="1" applyNumberFormat="1" applyFont="1" applyFill="1" applyBorder="1" applyAlignment="1" applyProtection="1">
      <alignment horizontal="center" vertical="center"/>
    </xf>
    <xf numFmtId="0" fontId="3" fillId="2" borderId="42" xfId="1" applyFont="1" applyFill="1" applyBorder="1" applyAlignment="1" applyProtection="1">
      <alignment horizontal="center"/>
    </xf>
    <xf numFmtId="0" fontId="3" fillId="2" borderId="9" xfId="1" applyFont="1" applyFill="1" applyBorder="1" applyAlignment="1" applyProtection="1">
      <alignment horizontal="center" vertical="center"/>
    </xf>
    <xf numFmtId="0" fontId="3" fillId="2" borderId="43" xfId="1" applyFont="1" applyFill="1" applyBorder="1" applyAlignment="1" applyProtection="1">
      <alignment horizontal="center" vertical="center"/>
    </xf>
    <xf numFmtId="37" fontId="3" fillId="3" borderId="9" xfId="2" applyNumberFormat="1" applyFont="1" applyFill="1" applyBorder="1" applyAlignment="1" applyProtection="1">
      <alignment horizontal="center" vertical="center"/>
    </xf>
    <xf numFmtId="37" fontId="3" fillId="3" borderId="43" xfId="2" applyNumberFormat="1" applyFont="1" applyFill="1" applyBorder="1" applyAlignment="1" applyProtection="1">
      <alignment horizontal="center" vertical="center"/>
    </xf>
    <xf numFmtId="37" fontId="3" fillId="2" borderId="42" xfId="1" applyNumberFormat="1" applyFont="1" applyFill="1" applyBorder="1" applyAlignment="1" applyProtection="1">
      <alignment horizontal="center" vertical="center"/>
    </xf>
    <xf numFmtId="0" fontId="3" fillId="0" borderId="12" xfId="1" applyFont="1" applyBorder="1" applyAlignment="1" applyProtection="1">
      <alignment horizontal="center"/>
    </xf>
    <xf numFmtId="0" fontId="3" fillId="0" borderId="14" xfId="1" applyFont="1" applyBorder="1" applyProtection="1"/>
    <xf numFmtId="166" fontId="3" fillId="2" borderId="45" xfId="1" applyNumberFormat="1" applyFont="1" applyFill="1" applyBorder="1" applyAlignment="1" applyProtection="1">
      <alignment horizontal="center" vertical="center"/>
    </xf>
    <xf numFmtId="0" fontId="3" fillId="2" borderId="45" xfId="1" applyFont="1" applyFill="1" applyBorder="1" applyAlignment="1" applyProtection="1">
      <alignment horizontal="center"/>
    </xf>
    <xf numFmtId="0" fontId="3" fillId="2" borderId="16" xfId="1" applyFont="1" applyFill="1" applyBorder="1" applyAlignment="1" applyProtection="1">
      <alignment horizontal="center" vertical="center"/>
    </xf>
    <xf numFmtId="0" fontId="3" fillId="2" borderId="46" xfId="1" applyFont="1" applyFill="1" applyBorder="1" applyAlignment="1" applyProtection="1">
      <alignment horizontal="center" vertical="center"/>
    </xf>
    <xf numFmtId="37" fontId="3" fillId="3" borderId="16" xfId="2" applyNumberFormat="1" applyFont="1" applyFill="1" applyBorder="1" applyAlignment="1" applyProtection="1">
      <alignment horizontal="center" vertical="center"/>
    </xf>
    <xf numFmtId="37" fontId="3" fillId="3" borderId="46" xfId="2" applyNumberFormat="1" applyFont="1" applyFill="1" applyBorder="1" applyAlignment="1" applyProtection="1">
      <alignment horizontal="center" vertical="center"/>
    </xf>
    <xf numFmtId="37" fontId="3" fillId="2" borderId="45" xfId="1" applyNumberFormat="1" applyFont="1" applyFill="1" applyBorder="1" applyAlignment="1" applyProtection="1">
      <alignment horizontal="center" vertical="center"/>
    </xf>
    <xf numFmtId="0" fontId="3" fillId="0" borderId="11" xfId="1" applyFont="1" applyBorder="1" applyProtection="1"/>
    <xf numFmtId="0" fontId="6" fillId="0" borderId="17" xfId="1" applyFont="1" applyBorder="1" applyAlignment="1" applyProtection="1">
      <alignment horizontal="center"/>
    </xf>
    <xf numFmtId="166" fontId="3" fillId="0" borderId="33" xfId="1" applyNumberFormat="1" applyFont="1" applyBorder="1" applyAlignment="1" applyProtection="1">
      <alignment horizontal="center"/>
    </xf>
    <xf numFmtId="0" fontId="6" fillId="0" borderId="33" xfId="1" applyFont="1" applyBorder="1" applyAlignment="1" applyProtection="1">
      <alignment horizontal="center"/>
    </xf>
    <xf numFmtId="0" fontId="6" fillId="0" borderId="33" xfId="1" applyFont="1" applyBorder="1" applyProtection="1"/>
    <xf numFmtId="0" fontId="6" fillId="0" borderId="33" xfId="1" applyFont="1" applyBorder="1" applyAlignment="1" applyProtection="1">
      <alignment horizontal="right"/>
    </xf>
    <xf numFmtId="164" fontId="6" fillId="4" borderId="50" xfId="2" applyNumberFormat="1" applyFont="1" applyFill="1" applyBorder="1" applyAlignment="1" applyProtection="1">
      <alignment horizontal="center"/>
    </xf>
    <xf numFmtId="0" fontId="3" fillId="0" borderId="52" xfId="1" applyFont="1" applyBorder="1" applyAlignment="1" applyProtection="1">
      <alignment horizontal="center"/>
    </xf>
    <xf numFmtId="0" fontId="3" fillId="0" borderId="2" xfId="1" applyFont="1" applyBorder="1" applyProtection="1"/>
    <xf numFmtId="164" fontId="3" fillId="2" borderId="49" xfId="2" applyNumberFormat="1" applyFont="1" applyFill="1" applyBorder="1" applyProtection="1"/>
    <xf numFmtId="0" fontId="3" fillId="0" borderId="53" xfId="1" applyFont="1" applyBorder="1" applyAlignment="1" applyProtection="1">
      <alignment horizontal="center"/>
    </xf>
    <xf numFmtId="0" fontId="3" fillId="0" borderId="10" xfId="1" applyFont="1" applyBorder="1" applyAlignment="1" applyProtection="1">
      <alignment horizontal="center"/>
    </xf>
    <xf numFmtId="0" fontId="3" fillId="0" borderId="13" xfId="1" applyFont="1" applyBorder="1" applyProtection="1"/>
    <xf numFmtId="164" fontId="3" fillId="2" borderId="47" xfId="2" applyNumberFormat="1" applyFont="1" applyFill="1" applyBorder="1" applyProtection="1"/>
    <xf numFmtId="0" fontId="3" fillId="0" borderId="17" xfId="1" applyFont="1" applyBorder="1" applyAlignment="1" applyProtection="1">
      <alignment horizontal="center"/>
    </xf>
    <xf numFmtId="0" fontId="3" fillId="0" borderId="33" xfId="1" applyFont="1" applyBorder="1" applyProtection="1"/>
    <xf numFmtId="0" fontId="6" fillId="0" borderId="33" xfId="1" applyFont="1" applyBorder="1" applyAlignment="1" applyProtection="1">
      <alignment horizontal="right" vertical="center"/>
    </xf>
    <xf numFmtId="164" fontId="13" fillId="4" borderId="54" xfId="2" applyNumberFormat="1" applyFont="1" applyFill="1" applyBorder="1" applyAlignment="1" applyProtection="1">
      <alignment horizontal="center" vertical="center"/>
    </xf>
    <xf numFmtId="0" fontId="6" fillId="0" borderId="0" xfId="1" applyFont="1" applyAlignment="1" applyProtection="1">
      <alignment horizontal="center"/>
    </xf>
    <xf numFmtId="9" fontId="6" fillId="0" borderId="0" xfId="1" applyNumberFormat="1" applyFont="1" applyAlignment="1" applyProtection="1">
      <alignment horizontal="center"/>
    </xf>
    <xf numFmtId="37" fontId="3" fillId="0" borderId="0" xfId="1" applyNumberFormat="1" applyFont="1" applyAlignment="1" applyProtection="1">
      <alignment horizontal="center"/>
    </xf>
    <xf numFmtId="37" fontId="6" fillId="0" borderId="0" xfId="1" applyNumberFormat="1" applyFont="1" applyAlignment="1" applyProtection="1">
      <alignment horizontal="center"/>
    </xf>
    <xf numFmtId="164" fontId="3" fillId="0" borderId="0" xfId="2" applyNumberFormat="1" applyFont="1" applyProtection="1"/>
    <xf numFmtId="9" fontId="3" fillId="0" borderId="0" xfId="1" applyNumberFormat="1" applyFont="1" applyAlignment="1" applyProtection="1">
      <alignment horizontal="center"/>
    </xf>
    <xf numFmtId="164" fontId="3" fillId="5" borderId="4" xfId="2" applyNumberFormat="1" applyFont="1" applyFill="1" applyBorder="1" applyAlignment="1" applyProtection="1">
      <alignment horizontal="left" vertical="center"/>
      <protection locked="0"/>
    </xf>
    <xf numFmtId="164" fontId="3" fillId="5" borderId="5" xfId="2" applyNumberFormat="1" applyFont="1" applyFill="1" applyBorder="1" applyAlignment="1" applyProtection="1">
      <alignment horizontal="left" vertical="center"/>
      <protection locked="0"/>
    </xf>
    <xf numFmtId="164" fontId="3" fillId="5" borderId="8" xfId="2" applyNumberFormat="1" applyFont="1" applyFill="1" applyBorder="1" applyAlignment="1" applyProtection="1">
      <alignment horizontal="left" vertical="center"/>
      <protection locked="0"/>
    </xf>
    <xf numFmtId="164" fontId="3" fillId="5" borderId="9" xfId="2" applyNumberFormat="1" applyFont="1" applyFill="1" applyBorder="1" applyAlignment="1" applyProtection="1">
      <alignment horizontal="left" vertical="center"/>
      <protection locked="0"/>
    </xf>
    <xf numFmtId="14" fontId="3" fillId="5" borderId="15" xfId="2" applyNumberFormat="1" applyFont="1" applyFill="1" applyBorder="1" applyAlignment="1" applyProtection="1">
      <alignment horizontal="left" vertical="center"/>
      <protection locked="0"/>
    </xf>
    <xf numFmtId="14" fontId="3" fillId="5" borderId="16" xfId="2" applyNumberFormat="1" applyFont="1" applyFill="1" applyBorder="1" applyAlignment="1" applyProtection="1">
      <alignment horizontal="left" vertical="center"/>
      <protection locked="0"/>
    </xf>
  </cellXfs>
  <cellStyles count="4">
    <cellStyle name="Comma 4" xfId="2" xr:uid="{39DC0A5A-DEE3-4DE4-B5E1-C494E6EC5548}"/>
    <cellStyle name="Normal" xfId="0" builtinId="0"/>
    <cellStyle name="Normal 6" xfId="1" xr:uid="{52A0C71D-4BC0-4392-A31F-71D6ED480DB2}"/>
    <cellStyle name="Percent 4" xfId="3" xr:uid="{D8E8A22F-623B-42E9-97B7-93D1CA2427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47625</xdr:colOff>
      <xdr:row>0</xdr:row>
      <xdr:rowOff>9525</xdr:rowOff>
    </xdr:from>
    <xdr:to>
      <xdr:col>23</xdr:col>
      <xdr:colOff>438150</xdr:colOff>
      <xdr:row>123</xdr:row>
      <xdr:rowOff>154082</xdr:rowOff>
    </xdr:to>
    <xdr:sp macro="" textlink="">
      <xdr:nvSpPr>
        <xdr:cNvPr id="2" name="TextBox 1">
          <a:extLst>
            <a:ext uri="{FF2B5EF4-FFF2-40B4-BE49-F238E27FC236}">
              <a16:creationId xmlns:a16="http://schemas.microsoft.com/office/drawing/2014/main" id="{990DC6CB-496D-44E4-A9D4-DB0BD3ED9C11}"/>
            </a:ext>
          </a:extLst>
        </xdr:cNvPr>
        <xdr:cNvSpPr txBox="1"/>
      </xdr:nvSpPr>
      <xdr:spPr>
        <a:xfrm>
          <a:off x="8229600" y="9525"/>
          <a:ext cx="6486525" cy="24585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Arial" panose="020B0604020202020204" pitchFamily="34" charset="0"/>
              <a:ea typeface="+mn-ea"/>
              <a:cs typeface="Arial" panose="020B0604020202020204" pitchFamily="34" charset="0"/>
            </a:rPr>
            <a:t>Worksheet Instructions</a:t>
          </a:r>
        </a:p>
        <a:p>
          <a:r>
            <a:rPr lang="en-US" sz="1000">
              <a:solidFill>
                <a:schemeClr val="dk1"/>
              </a:solidFill>
              <a:effectLst/>
              <a:latin typeface="Arial Narrow" panose="020B0606020202030204" pitchFamily="34" charset="0"/>
              <a:ea typeface="+mn-ea"/>
              <a:cs typeface="Arial" panose="020B0604020202020204" pitchFamily="34" charset="0"/>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000">
            <a:solidFill>
              <a:schemeClr val="dk1"/>
            </a:solidFill>
            <a:effectLst/>
            <a:latin typeface="Arial Narrow" panose="020B0606020202030204" pitchFamily="34" charset="0"/>
            <a:ea typeface="+mn-ea"/>
            <a:cs typeface="Arial" panose="020B0604020202020204" pitchFamily="34" charset="0"/>
          </a:endParaRPr>
        </a:p>
        <a:p>
          <a:pPr lvl="0"/>
          <a:r>
            <a:rPr lang="en-US" sz="1000">
              <a:solidFill>
                <a:schemeClr val="dk1"/>
              </a:solidFill>
              <a:effectLst/>
              <a:latin typeface="Arial Narrow" panose="020B0606020202030204" pitchFamily="34" charset="0"/>
              <a:ea typeface="+mn-ea"/>
              <a:cs typeface="Arial" panose="020B0604020202020204" pitchFamily="34" charset="0"/>
            </a:rPr>
            <a:t>1. This line will initially show the total residential square footage of the project calculated on the Selection of Method worksheet.  That should include </a:t>
          </a:r>
          <a:r>
            <a:rPr lang="en-US" sz="1000" u="sng">
              <a:solidFill>
                <a:schemeClr val="dk1"/>
              </a:solidFill>
              <a:effectLst/>
              <a:latin typeface="Arial Narrow" panose="020B0606020202030204" pitchFamily="34" charset="0"/>
              <a:ea typeface="+mn-ea"/>
              <a:cs typeface="Arial" panose="020B0604020202020204" pitchFamily="34" charset="0"/>
            </a:rPr>
            <a:t>only</a:t>
          </a:r>
          <a:r>
            <a:rPr lang="en-US" sz="1000">
              <a:solidFill>
                <a:schemeClr val="dk1"/>
              </a:solidFill>
              <a:effectLst/>
              <a:latin typeface="Arial Narrow" panose="020B0606020202030204" pitchFamily="34" charset="0"/>
              <a:ea typeface="+mn-ea"/>
              <a:cs typeface="Arial" panose="020B0604020202020204" pitchFamily="34" charset="0"/>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2. Enter the </a:t>
          </a:r>
          <a:r>
            <a:rPr lang="en-US" sz="1000" b="1">
              <a:solidFill>
                <a:schemeClr val="dk1"/>
              </a:solidFill>
              <a:effectLst/>
              <a:latin typeface="Arial Narrow" panose="020B0606020202030204" pitchFamily="34" charset="0"/>
              <a:ea typeface="+mn-ea"/>
              <a:cs typeface="Arial" panose="020B0604020202020204" pitchFamily="34" charset="0"/>
            </a:rPr>
            <a:t>proposed HOME investment</a:t>
          </a:r>
          <a:r>
            <a:rPr lang="en-US" sz="1000">
              <a:solidFill>
                <a:schemeClr val="dk1"/>
              </a:solidFill>
              <a:effectLst/>
              <a:latin typeface="Arial Narrow" panose="020B0606020202030204" pitchFamily="34" charset="0"/>
              <a:ea typeface="+mn-ea"/>
              <a:cs typeface="Arial" panose="020B0604020202020204" pitchFamily="34" charset="0"/>
            </a:rPr>
            <a: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 Enter the </a:t>
          </a:r>
          <a:r>
            <a:rPr lang="en-US" sz="1000" b="1">
              <a:solidFill>
                <a:schemeClr val="dk1"/>
              </a:solidFill>
              <a:effectLst/>
              <a:latin typeface="Arial Narrow" panose="020B0606020202030204" pitchFamily="34" charset="0"/>
              <a:ea typeface="+mn-ea"/>
              <a:cs typeface="Arial" panose="020B0604020202020204" pitchFamily="34" charset="0"/>
            </a:rPr>
            <a:t>project’s total development cost</a:t>
          </a:r>
          <a:r>
            <a:rPr lang="en-US" sz="1000">
              <a:solidFill>
                <a:schemeClr val="dk1"/>
              </a:solidFill>
              <a:effectLst/>
              <a:latin typeface="Arial Narrow" panose="020B0606020202030204" pitchFamily="34" charset="0"/>
              <a:ea typeface="+mn-ea"/>
              <a:cs typeface="Arial" panose="020B0604020202020204" pitchFamily="34" charset="0"/>
            </a:rPr>
            <a: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4. Enter </a:t>
          </a:r>
          <a:r>
            <a:rPr lang="en-US" sz="1000" b="1">
              <a:solidFill>
                <a:schemeClr val="dk1"/>
              </a:solidFill>
              <a:effectLst/>
              <a:latin typeface="Arial Narrow" panose="020B0606020202030204" pitchFamily="34" charset="0"/>
              <a:ea typeface="+mn-ea"/>
              <a:cs typeface="Arial" panose="020B0604020202020204" pitchFamily="34" charset="0"/>
            </a:rPr>
            <a:t>the portion of the total development cost that has been identified as ineligible for HOME funding</a:t>
          </a:r>
          <a:r>
            <a:rPr lang="en-US" sz="1000">
              <a:solidFill>
                <a:schemeClr val="dk1"/>
              </a:solidFill>
              <a:effectLst/>
              <a:latin typeface="Arial Narrow" panose="020B0606020202030204" pitchFamily="34" charset="0"/>
              <a:ea typeface="+mn-ea"/>
              <a:cs typeface="Arial" panose="020B0604020202020204" pitchFamily="34" charset="0"/>
            </a:rPr>
            <a:t>.  This will include, but not be limited to, most capitalized reserves, any off-site infrastructure, any organizational and syndication costs, and the cost of free-standing accessory structures.</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5. If the units in the project are not comparable and some units have upgraded finishes or amenities (e.g. some units have fireplaces, upgraded appliance packages, premium fixtures, etc.), enter the </a:t>
          </a:r>
          <a:r>
            <a:rPr lang="en-US" sz="1000" b="1">
              <a:solidFill>
                <a:schemeClr val="dk1"/>
              </a:solidFill>
              <a:effectLst/>
              <a:latin typeface="Arial Narrow" panose="020B0606020202030204" pitchFamily="34" charset="0"/>
              <a:ea typeface="+mn-ea"/>
              <a:cs typeface="Arial" panose="020B0604020202020204" pitchFamily="34" charset="0"/>
            </a:rPr>
            <a:t>cost of these upgrades </a:t>
          </a:r>
          <a:r>
            <a:rPr lang="en-US" sz="1000">
              <a:solidFill>
                <a:schemeClr val="dk1"/>
              </a:solidFill>
              <a:effectLst/>
              <a:latin typeface="Arial Narrow" panose="020B0606020202030204" pitchFamily="34" charset="0"/>
              <a:ea typeface="+mn-ea"/>
              <a:cs typeface="Arial" panose="020B0604020202020204" pitchFamily="34" charset="0"/>
            </a:rPr>
            <a:t>on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6. Enter costs associated with </a:t>
          </a:r>
          <a:r>
            <a:rPr lang="en-US" sz="1000" b="1">
              <a:solidFill>
                <a:schemeClr val="dk1"/>
              </a:solidFill>
              <a:effectLst/>
              <a:latin typeface="Arial Narrow" panose="020B0606020202030204" pitchFamily="34" charset="0"/>
              <a:ea typeface="+mn-ea"/>
              <a:cs typeface="Arial" panose="020B0604020202020204" pitchFamily="34" charset="0"/>
            </a:rPr>
            <a:t>URA- or Section 104(d)-required relocation</a:t>
          </a:r>
          <a:r>
            <a:rPr lang="en-US" sz="1000">
              <a:solidFill>
                <a:schemeClr val="dk1"/>
              </a:solidFill>
              <a:effectLst/>
              <a:latin typeface="Arial Narrow" panose="020B0606020202030204" pitchFamily="34" charset="0"/>
              <a:ea typeface="+mn-ea"/>
              <a:cs typeface="Arial" panose="020B0604020202020204" pitchFamily="34" charset="0"/>
            </a:rPr>
            <a:t>.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7. Using the dropdown selection, </a:t>
          </a:r>
          <a:r>
            <a:rPr lang="en-US" sz="1000" b="1">
              <a:solidFill>
                <a:schemeClr val="dk1"/>
              </a:solidFill>
              <a:effectLst/>
              <a:latin typeface="Arial Narrow" panose="020B0606020202030204" pitchFamily="34" charset="0"/>
              <a:ea typeface="+mn-ea"/>
              <a:cs typeface="Arial" panose="020B0604020202020204" pitchFamily="34" charset="0"/>
            </a:rPr>
            <a:t>identity whether relocation costs will be assigned exclusively to HOME-assisted units </a:t>
          </a:r>
          <a:r>
            <a:rPr lang="en-US" sz="1000">
              <a:solidFill>
                <a:schemeClr val="dk1"/>
              </a:solidFill>
              <a:effectLst/>
              <a:latin typeface="Arial Narrow" panose="020B0606020202030204" pitchFamily="34" charset="0"/>
              <a:ea typeface="+mn-ea"/>
              <a:cs typeface="Arial" panose="020B0604020202020204" pitchFamily="34" charset="0"/>
            </a:rPr>
            <a:t>(“Yes”) or will be treated as a common cost of the project (“No”).  PJs may choose either option.  The most common approach in practice is to treat relocation costs as common costs.</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8. This line shows the “</a:t>
          </a:r>
          <a:r>
            <a:rPr lang="en-US" sz="1000" b="1">
              <a:solidFill>
                <a:schemeClr val="dk1"/>
              </a:solidFill>
              <a:effectLst/>
              <a:latin typeface="Arial Narrow" panose="020B0606020202030204" pitchFamily="34" charset="0"/>
              <a:ea typeface="+mn-ea"/>
              <a:cs typeface="Arial" panose="020B0604020202020204" pitchFamily="34" charset="0"/>
            </a:rPr>
            <a:t>Base Project Cost</a:t>
          </a:r>
          <a:r>
            <a:rPr lang="en-US" sz="1000">
              <a:solidFill>
                <a:schemeClr val="dk1"/>
              </a:solidFill>
              <a:effectLst/>
              <a:latin typeface="Arial Narrow" panose="020B0606020202030204" pitchFamily="34" charset="0"/>
              <a:ea typeface="+mn-ea"/>
              <a:cs typeface="Arial" panose="020B0604020202020204" pitchFamily="34" charset="0"/>
            </a:rPr>
            <a:t>.”  It is calculated by deducting HOME-ineligible costs (line 4), non-standard upgrade costs (line 5), and any URA costs that will be assigned exclusively to HOME units from the total development cost (line 3).</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9. This line calculates the “</a:t>
          </a:r>
          <a:r>
            <a:rPr lang="en-US" sz="1000" b="1">
              <a:solidFill>
                <a:schemeClr val="dk1"/>
              </a:solidFill>
              <a:effectLst/>
              <a:latin typeface="Arial Narrow" panose="020B0606020202030204" pitchFamily="34" charset="0"/>
              <a:ea typeface="+mn-ea"/>
              <a:cs typeface="Arial" panose="020B0604020202020204" pitchFamily="34" charset="0"/>
            </a:rPr>
            <a:t>Base Cost Per Square Foot</a:t>
          </a:r>
          <a:r>
            <a:rPr lang="en-US" sz="1000">
              <a:solidFill>
                <a:schemeClr val="dk1"/>
              </a:solidFill>
              <a:effectLst/>
              <a:latin typeface="Arial Narrow" panose="020B0606020202030204" pitchFamily="34" charset="0"/>
              <a:ea typeface="+mn-ea"/>
              <a:cs typeface="Arial" panose="020B0604020202020204" pitchFamily="34" charset="0"/>
            </a:rPr>
            <a:t>” by dividing the Base Project Cost (line 8) by the gross residential square footage (line 1).  For programming purposes, the result in this cell is rounded </a:t>
          </a:r>
          <a:r>
            <a:rPr lang="en-US" sz="1000" u="sng">
              <a:solidFill>
                <a:schemeClr val="dk1"/>
              </a:solidFill>
              <a:effectLst/>
              <a:latin typeface="Arial Narrow" panose="020B0606020202030204" pitchFamily="34" charset="0"/>
              <a:ea typeface="+mn-ea"/>
              <a:cs typeface="Arial" panose="020B0604020202020204" pitchFamily="34" charset="0"/>
            </a:rPr>
            <a:t>down</a:t>
          </a:r>
          <a:r>
            <a:rPr lang="en-US" sz="1000">
              <a:solidFill>
                <a:schemeClr val="dk1"/>
              </a:solidFill>
              <a:effectLst/>
              <a:latin typeface="Arial Narrow" panose="020B0606020202030204" pitchFamily="34" charset="0"/>
              <a:ea typeface="+mn-ea"/>
              <a:cs typeface="Arial" panose="020B0604020202020204" pitchFamily="34" charset="0"/>
            </a:rPr>
            <a:t> to the nearest cent.</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10. Enter information on the specific units being designated as HOME-assisted units in the first five columns of this line.  This will include the specific unit number (e.g. 101, 3-A, etc.), a description of the unit (usually the number of bedrooms and bathrooms), the number of bedrooms, and the square footage of the specific unit.</a:t>
          </a:r>
        </a:p>
        <a:p>
          <a:endParaRPr lang="en-US" sz="1000">
            <a:solidFill>
              <a:schemeClr val="dk1"/>
            </a:solidFill>
            <a:effectLst/>
            <a:latin typeface="Arial Narrow" panose="020B0606020202030204" pitchFamily="34" charset="0"/>
            <a:ea typeface="+mn-ea"/>
            <a:cs typeface="Arial" panose="020B0604020202020204" pitchFamily="34" charset="0"/>
          </a:endParaRPr>
        </a:p>
        <a:p>
          <a:r>
            <a:rPr lang="en-US" sz="1000">
              <a:solidFill>
                <a:schemeClr val="dk1"/>
              </a:solidFill>
              <a:effectLst/>
              <a:latin typeface="Arial Narrow" panose="020B0606020202030204" pitchFamily="34" charset="0"/>
              <a:ea typeface="+mn-ea"/>
              <a:cs typeface="Arial" panose="020B0604020202020204" pitchFamily="34" charset="0"/>
            </a:rPr>
            <a:t>The eighth column of this line calculates the “</a:t>
          </a:r>
          <a:r>
            <a:rPr lang="en-US" sz="1000" b="1">
              <a:solidFill>
                <a:schemeClr val="dk1"/>
              </a:solidFill>
              <a:effectLst/>
              <a:latin typeface="Arial Narrow" panose="020B0606020202030204" pitchFamily="34" charset="0"/>
              <a:ea typeface="+mn-ea"/>
              <a:cs typeface="Arial" panose="020B0604020202020204" pitchFamily="34" charset="0"/>
            </a:rPr>
            <a:t>Individual Unit Cost</a:t>
          </a:r>
          <a:r>
            <a:rPr lang="en-US" sz="1000">
              <a:solidFill>
                <a:schemeClr val="dk1"/>
              </a:solidFill>
              <a:effectLst/>
              <a:latin typeface="Arial Narrow" panose="020B0606020202030204" pitchFamily="34" charset="0"/>
              <a:ea typeface="+mn-ea"/>
              <a:cs typeface="Arial" panose="020B0604020202020204" pitchFamily="34" charset="0"/>
            </a:rPr>
            <a:t>” by multiplying the unit’s square footage by the Base Cost Per Square Foot (line 9).  For programming purposes, the result on this line is rounded </a:t>
          </a:r>
          <a:r>
            <a:rPr lang="en-US" sz="1000" u="sng">
              <a:solidFill>
                <a:schemeClr val="dk1"/>
              </a:solidFill>
              <a:effectLst/>
              <a:latin typeface="Arial Narrow" panose="020B0606020202030204" pitchFamily="34" charset="0"/>
              <a:ea typeface="+mn-ea"/>
              <a:cs typeface="Arial" panose="020B0604020202020204" pitchFamily="34" charset="0"/>
            </a:rPr>
            <a:t>down</a:t>
          </a:r>
          <a:r>
            <a:rPr lang="en-US" sz="1000">
              <a:solidFill>
                <a:schemeClr val="dk1"/>
              </a:solidFill>
              <a:effectLst/>
              <a:latin typeface="Arial Narrow" panose="020B0606020202030204" pitchFamily="34" charset="0"/>
              <a:ea typeface="+mn-ea"/>
              <a:cs typeface="Arial" panose="020B0604020202020204" pitchFamily="34" charset="0"/>
            </a:rPr>
            <a:t> to the nearest dollar.</a:t>
          </a:r>
        </a:p>
        <a:p>
          <a:r>
            <a:rPr lang="en-US" sz="1000">
              <a:solidFill>
                <a:schemeClr val="dk1"/>
              </a:solidFill>
              <a:effectLst/>
              <a:latin typeface="Arial Narrow" panose="020B0606020202030204" pitchFamily="34" charset="0"/>
              <a:ea typeface="+mn-ea"/>
              <a:cs typeface="Arial" panose="020B0604020202020204" pitchFamily="34" charset="0"/>
            </a:rPr>
            <a:t> </a:t>
          </a:r>
        </a:p>
        <a:p>
          <a:r>
            <a:rPr lang="en-US" sz="1000">
              <a:solidFill>
                <a:schemeClr val="dk1"/>
              </a:solidFill>
              <a:effectLst/>
              <a:latin typeface="Arial Narrow" panose="020B0606020202030204" pitchFamily="34" charset="0"/>
              <a:ea typeface="+mn-ea"/>
              <a:cs typeface="Arial" panose="020B0604020202020204" pitchFamily="34" charset="0"/>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30. This line subtotals the individual unit cost from each designated HOME unit entered on lines 10-29 above.  </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32. This line calculates the “Actual Cost of HOME Units” by adding together the subtotal of individual unit costs (line 30) and any relocation costs assigned exclusively to the HOME-assisted units (line 31).</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34. Enter the maximum per-unit HOME subsidy for a 1-bedroom unit in the yellow input cell.  See the explanation for line 33 above for a description of the calculated cells in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35. Enter the maximum per-unit HOME subsidy for a 2-bedroom unit in the yellow input cell.  See the explanation for line 33 above for a description of the calculated cells in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36. Enter the maximum per-unit HOME subsidy for a 3-bedroom unit in the yellow input cell.  See the explanation for line 33 above for a description of the calculated cells in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37. Enter the maximum per-unit HOME subsidy for a 4-bedroom unit in the yellow input cell.  See the explanation for line 33 above for a description of the calculated cells in this line.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40. This line shows the actual cost of the HOME units originally calculated on line 32 above.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41. This line shows the maximum project subsidy calculated on line 38 above.</a:t>
          </a:r>
        </a:p>
        <a:p>
          <a:r>
            <a:rPr lang="en-US" sz="1000">
              <a:solidFill>
                <a:schemeClr val="dk1"/>
              </a:solidFill>
              <a:effectLst/>
              <a:latin typeface="Arial Narrow" panose="020B0606020202030204" pitchFamily="34" charset="0"/>
              <a:ea typeface="+mn-ea"/>
              <a:cs typeface="Arial" panose="020B0604020202020204" pitchFamily="34" charset="0"/>
            </a:rPr>
            <a:t> </a:t>
          </a:r>
        </a:p>
        <a:p>
          <a:pPr lvl="0"/>
          <a:r>
            <a:rPr lang="en-US" sz="1000">
              <a:solidFill>
                <a:schemeClr val="dk1"/>
              </a:solidFill>
              <a:effectLst/>
              <a:latin typeface="Arial Narrow" panose="020B0606020202030204" pitchFamily="34" charset="0"/>
              <a:ea typeface="+mn-ea"/>
              <a:cs typeface="Arial" panose="020B0604020202020204" pitchFamily="34" charset="0"/>
            </a:rPr>
            <a:t>42. This line shows the “Maximum HOME Investment” by calculating the lesser of the figures on lines 39-41 above. </a:t>
          </a:r>
        </a:p>
        <a:p>
          <a:endParaRPr lang="en-US" sz="1000">
            <a:latin typeface="Arial Narrow" panose="020B0606020202030204" pitchFamily="34" charset="0"/>
            <a:cs typeface="Arial" panose="020B0604020202020204" pitchFamily="34" charset="0"/>
          </a:endParaRPr>
        </a:p>
        <a:p>
          <a:r>
            <a:rPr lang="en-US" sz="1000" i="1">
              <a:latin typeface="Arial Narrow" panose="020B0606020202030204" pitchFamily="34" charset="0"/>
              <a:cs typeface="Arial" panose="020B0604020202020204" pitchFamily="34" charset="0"/>
            </a:rPr>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634B8-7F37-4898-B294-91AEA7C68B44}">
  <dimension ref="A1:N88"/>
  <sheetViews>
    <sheetView tabSelected="1" workbookViewId="0">
      <selection activeCell="M15" sqref="M15"/>
    </sheetView>
  </sheetViews>
  <sheetFormatPr defaultColWidth="9.140625" defaultRowHeight="16.5" x14ac:dyDescent="0.3"/>
  <cols>
    <col min="1" max="1" width="5.42578125" style="27" customWidth="1"/>
    <col min="2" max="2" width="6.28515625" style="27" customWidth="1"/>
    <col min="3" max="3" width="9.85546875" style="27" customWidth="1"/>
    <col min="4" max="4" width="10.42578125" style="27" customWidth="1"/>
    <col min="5" max="5" width="7.7109375" style="179" customWidth="1"/>
    <col min="6" max="6" width="8" style="27" customWidth="1"/>
    <col min="7" max="7" width="8.7109375" style="27" customWidth="1"/>
    <col min="8" max="8" width="10.28515625" style="27" customWidth="1"/>
    <col min="9" max="9" width="10.7109375" style="27" customWidth="1"/>
    <col min="10" max="10" width="11.7109375" style="27" customWidth="1"/>
    <col min="11" max="11" width="15.28515625" style="27" customWidth="1"/>
    <col min="12" max="16384" width="9.140625" style="27"/>
  </cols>
  <sheetData>
    <row r="1" spans="1:11" ht="18.75" x14ac:dyDescent="0.3">
      <c r="A1" s="26" t="s">
        <v>0</v>
      </c>
      <c r="B1" s="26"/>
      <c r="C1" s="26"/>
      <c r="D1" s="26"/>
      <c r="E1" s="26"/>
      <c r="F1" s="26"/>
      <c r="G1" s="26"/>
      <c r="H1" s="26"/>
    </row>
    <row r="2" spans="1:11" ht="19.5" thickBot="1" x14ac:dyDescent="0.35">
      <c r="A2" s="26" t="s">
        <v>1</v>
      </c>
      <c r="B2" s="26"/>
      <c r="C2" s="26"/>
      <c r="D2" s="26"/>
      <c r="E2" s="26"/>
      <c r="F2" s="26"/>
      <c r="G2" s="26"/>
      <c r="H2" s="26"/>
    </row>
    <row r="3" spans="1:11" ht="15" customHeight="1" thickBot="1" x14ac:dyDescent="0.35">
      <c r="A3" s="28" t="s">
        <v>2</v>
      </c>
      <c r="B3" s="29"/>
      <c r="C3" s="30"/>
      <c r="D3" s="181"/>
      <c r="E3" s="182"/>
      <c r="F3" s="182"/>
      <c r="G3" s="182"/>
      <c r="H3" s="182"/>
      <c r="I3" s="182"/>
      <c r="J3" s="31" t="s">
        <v>57</v>
      </c>
      <c r="K3" s="32"/>
    </row>
    <row r="4" spans="1:11" ht="15" customHeight="1" x14ac:dyDescent="0.3">
      <c r="A4" s="33" t="s">
        <v>3</v>
      </c>
      <c r="B4" s="34"/>
      <c r="C4" s="35"/>
      <c r="D4" s="183"/>
      <c r="E4" s="184"/>
      <c r="F4" s="184"/>
      <c r="G4" s="184"/>
      <c r="H4" s="184"/>
      <c r="I4" s="184"/>
      <c r="J4" s="36" t="s">
        <v>4</v>
      </c>
      <c r="K4" s="37"/>
    </row>
    <row r="5" spans="1:11" ht="15" customHeight="1" thickBot="1" x14ac:dyDescent="0.35">
      <c r="A5" s="38" t="s">
        <v>5</v>
      </c>
      <c r="B5" s="39"/>
      <c r="C5" s="40"/>
      <c r="D5" s="185"/>
      <c r="E5" s="186"/>
      <c r="F5" s="186"/>
      <c r="G5" s="186"/>
      <c r="H5" s="186"/>
      <c r="I5" s="186"/>
      <c r="J5" s="41"/>
      <c r="K5" s="42"/>
    </row>
    <row r="6" spans="1:11" ht="9" customHeight="1" thickBot="1" x14ac:dyDescent="0.35">
      <c r="E6" s="27"/>
    </row>
    <row r="7" spans="1:11" x14ac:dyDescent="0.3">
      <c r="A7" s="43" t="s">
        <v>6</v>
      </c>
      <c r="B7" s="44"/>
      <c r="C7" s="44"/>
      <c r="D7" s="44"/>
      <c r="E7" s="44"/>
      <c r="F7" s="44"/>
      <c r="G7" s="44"/>
      <c r="H7" s="44"/>
      <c r="I7" s="44"/>
      <c r="J7" s="44"/>
      <c r="K7" s="45"/>
    </row>
    <row r="8" spans="1:11" ht="14.25" customHeight="1" x14ac:dyDescent="0.3">
      <c r="A8" s="46"/>
      <c r="B8" s="46"/>
      <c r="C8" s="47">
        <v>1</v>
      </c>
      <c r="D8" s="48" t="s">
        <v>7</v>
      </c>
      <c r="E8" s="49"/>
      <c r="F8" s="49"/>
      <c r="G8" s="49"/>
      <c r="H8" s="49"/>
      <c r="I8" s="50"/>
      <c r="J8" s="1"/>
      <c r="K8" s="2"/>
    </row>
    <row r="9" spans="1:11" ht="7.15" customHeight="1" x14ac:dyDescent="0.3">
      <c r="A9" s="39"/>
      <c r="B9" s="39"/>
      <c r="C9" s="39"/>
      <c r="D9" s="49"/>
      <c r="E9" s="49"/>
      <c r="F9" s="49"/>
      <c r="G9" s="49"/>
      <c r="H9" s="49"/>
      <c r="I9" s="49"/>
      <c r="J9" s="49"/>
      <c r="K9" s="51"/>
    </row>
    <row r="10" spans="1:11" x14ac:dyDescent="0.3">
      <c r="A10" s="52" t="s">
        <v>8</v>
      </c>
      <c r="B10" s="53"/>
      <c r="C10" s="53"/>
      <c r="D10" s="53"/>
      <c r="E10" s="53"/>
      <c r="F10" s="53"/>
      <c r="G10" s="53"/>
      <c r="H10" s="53"/>
      <c r="I10" s="53"/>
      <c r="J10" s="53"/>
      <c r="K10" s="54"/>
    </row>
    <row r="11" spans="1:11" ht="14.25" customHeight="1" x14ac:dyDescent="0.3">
      <c r="A11" s="46"/>
      <c r="B11" s="46"/>
      <c r="C11" s="47">
        <v>2</v>
      </c>
      <c r="D11" s="48" t="s">
        <v>9</v>
      </c>
      <c r="E11" s="49"/>
      <c r="F11" s="49"/>
      <c r="G11" s="49"/>
      <c r="H11" s="49"/>
      <c r="I11" s="50"/>
      <c r="J11" s="3"/>
      <c r="K11" s="4"/>
    </row>
    <row r="12" spans="1:11" ht="7.15" customHeight="1" x14ac:dyDescent="0.3">
      <c r="A12" s="39"/>
      <c r="B12" s="39"/>
      <c r="C12" s="39"/>
      <c r="D12" s="49"/>
      <c r="E12" s="49"/>
      <c r="F12" s="49"/>
      <c r="G12" s="49"/>
      <c r="H12" s="49"/>
      <c r="I12" s="49"/>
      <c r="J12" s="49"/>
      <c r="K12" s="55"/>
    </row>
    <row r="13" spans="1:11" x14ac:dyDescent="0.3">
      <c r="A13" s="52" t="s">
        <v>10</v>
      </c>
      <c r="B13" s="53"/>
      <c r="C13" s="53"/>
      <c r="D13" s="53"/>
      <c r="E13" s="53"/>
      <c r="F13" s="53"/>
      <c r="G13" s="53"/>
      <c r="H13" s="53"/>
      <c r="I13" s="53"/>
      <c r="J13" s="53"/>
      <c r="K13" s="54"/>
    </row>
    <row r="14" spans="1:11" ht="14.25" customHeight="1" x14ac:dyDescent="0.3">
      <c r="A14" s="46"/>
      <c r="B14" s="46"/>
      <c r="C14" s="56">
        <v>3</v>
      </c>
      <c r="D14" s="57" t="s">
        <v>11</v>
      </c>
      <c r="E14" s="58"/>
      <c r="F14" s="58"/>
      <c r="G14" s="58"/>
      <c r="H14" s="58"/>
      <c r="I14" s="59"/>
      <c r="J14" s="5"/>
      <c r="K14" s="6"/>
    </row>
    <row r="15" spans="1:11" ht="14.25" customHeight="1" x14ac:dyDescent="0.3">
      <c r="A15" s="46"/>
      <c r="B15" s="46"/>
      <c r="C15" s="60">
        <v>4</v>
      </c>
      <c r="D15" s="61" t="s">
        <v>12</v>
      </c>
      <c r="E15" s="62"/>
      <c r="F15" s="62"/>
      <c r="G15" s="62"/>
      <c r="H15" s="62"/>
      <c r="I15" s="63"/>
      <c r="J15" s="7"/>
      <c r="K15" s="8"/>
    </row>
    <row r="16" spans="1:11" ht="14.25" customHeight="1" x14ac:dyDescent="0.3">
      <c r="A16" s="46"/>
      <c r="B16" s="46"/>
      <c r="C16" s="60">
        <v>5</v>
      </c>
      <c r="D16" s="61" t="s">
        <v>13</v>
      </c>
      <c r="E16" s="62"/>
      <c r="F16" s="62"/>
      <c r="G16" s="62"/>
      <c r="H16" s="62"/>
      <c r="I16" s="63"/>
      <c r="J16" s="7"/>
      <c r="K16" s="8"/>
    </row>
    <row r="17" spans="1:13" ht="14.25" customHeight="1" x14ac:dyDescent="0.3">
      <c r="A17" s="46"/>
      <c r="B17" s="46"/>
      <c r="C17" s="64">
        <v>6</v>
      </c>
      <c r="D17" s="38" t="s">
        <v>14</v>
      </c>
      <c r="E17" s="39"/>
      <c r="F17" s="39"/>
      <c r="G17" s="39"/>
      <c r="H17" s="39"/>
      <c r="I17" s="40"/>
      <c r="J17" s="9"/>
      <c r="K17" s="10"/>
    </row>
    <row r="18" spans="1:13" ht="7.15" customHeight="1" x14ac:dyDescent="0.3">
      <c r="A18" s="39"/>
      <c r="B18" s="39"/>
      <c r="C18" s="39"/>
      <c r="D18" s="49"/>
      <c r="E18" s="49"/>
      <c r="F18" s="49"/>
      <c r="G18" s="49"/>
      <c r="H18" s="49"/>
      <c r="I18" s="49"/>
      <c r="J18" s="49"/>
      <c r="K18" s="55"/>
    </row>
    <row r="19" spans="1:13" ht="14.25" customHeight="1" x14ac:dyDescent="0.3">
      <c r="A19" s="46"/>
      <c r="B19" s="46"/>
      <c r="C19" s="56">
        <v>7</v>
      </c>
      <c r="D19" s="57" t="s">
        <v>15</v>
      </c>
      <c r="E19" s="58"/>
      <c r="F19" s="58"/>
      <c r="G19" s="58"/>
      <c r="H19" s="58"/>
      <c r="I19" s="59"/>
      <c r="J19" s="65" t="str">
        <f>IF(J17="No",J14-J15,IF(J17="Yes",J14-J15-J16,"Error"))</f>
        <v>Error</v>
      </c>
      <c r="K19" s="66"/>
    </row>
    <row r="20" spans="1:13" ht="14.25" customHeight="1" x14ac:dyDescent="0.3">
      <c r="A20" s="46"/>
      <c r="B20" s="46"/>
      <c r="C20" s="64">
        <v>8</v>
      </c>
      <c r="D20" s="38" t="s">
        <v>16</v>
      </c>
      <c r="E20" s="39"/>
      <c r="F20" s="39"/>
      <c r="G20" s="39"/>
      <c r="H20" s="39"/>
      <c r="I20" s="40"/>
      <c r="J20" s="67" t="e">
        <f>ROUNDDOWN(J19/J8,2)</f>
        <v>#VALUE!</v>
      </c>
      <c r="K20" s="68"/>
    </row>
    <row r="21" spans="1:13" ht="7.15" customHeight="1" x14ac:dyDescent="0.3">
      <c r="A21" s="39"/>
      <c r="B21" s="39"/>
      <c r="C21" s="39"/>
      <c r="D21" s="49"/>
      <c r="E21" s="49"/>
      <c r="F21" s="49"/>
      <c r="G21" s="49"/>
      <c r="H21" s="49"/>
      <c r="I21" s="49"/>
      <c r="J21" s="49"/>
      <c r="K21" s="55"/>
    </row>
    <row r="22" spans="1:13" ht="14.25" customHeight="1" thickBot="1" x14ac:dyDescent="0.35">
      <c r="A22" s="46"/>
      <c r="B22" s="46"/>
      <c r="C22" s="47">
        <v>9</v>
      </c>
      <c r="D22" s="69" t="s">
        <v>17</v>
      </c>
      <c r="E22" s="70"/>
      <c r="F22" s="70"/>
      <c r="G22" s="70"/>
      <c r="H22" s="70"/>
      <c r="I22" s="71"/>
      <c r="J22" s="72" t="e">
        <f>J11/J19</f>
        <v>#VALUE!</v>
      </c>
      <c r="K22" s="73"/>
    </row>
    <row r="23" spans="1:13" ht="9" customHeight="1" x14ac:dyDescent="0.3">
      <c r="A23" s="74"/>
      <c r="C23" s="75"/>
      <c r="D23" s="75"/>
      <c r="E23" s="75"/>
      <c r="F23" s="75"/>
      <c r="G23" s="75"/>
      <c r="H23" s="75"/>
      <c r="I23" s="75"/>
      <c r="J23" s="75"/>
      <c r="K23" s="76"/>
    </row>
    <row r="24" spans="1:13" ht="18.75" x14ac:dyDescent="0.3">
      <c r="A24" s="77" t="s">
        <v>18</v>
      </c>
      <c r="C24" s="75"/>
      <c r="D24" s="75"/>
      <c r="E24" s="75"/>
      <c r="F24" s="75"/>
      <c r="G24" s="75"/>
      <c r="H24" s="75"/>
      <c r="I24" s="75"/>
      <c r="J24" s="75"/>
      <c r="K24" s="76"/>
    </row>
    <row r="25" spans="1:13" ht="14.25" customHeight="1" x14ac:dyDescent="0.3">
      <c r="A25" s="78" t="s">
        <v>19</v>
      </c>
      <c r="C25" s="75"/>
      <c r="D25" s="75"/>
      <c r="E25" s="75"/>
      <c r="F25" s="75"/>
      <c r="G25" s="75"/>
      <c r="H25" s="75"/>
      <c r="I25" s="75"/>
      <c r="J25" s="75"/>
      <c r="K25" s="76"/>
    </row>
    <row r="26" spans="1:13" ht="14.25" customHeight="1" x14ac:dyDescent="0.3">
      <c r="A26" s="78" t="s">
        <v>20</v>
      </c>
      <c r="C26" s="75"/>
      <c r="D26" s="75"/>
      <c r="E26" s="75"/>
      <c r="F26" s="75"/>
      <c r="G26" s="75"/>
      <c r="H26" s="75"/>
      <c r="I26" s="75"/>
      <c r="J26" s="75"/>
      <c r="K26" s="76"/>
    </row>
    <row r="27" spans="1:13" ht="14.25" customHeight="1" x14ac:dyDescent="0.3">
      <c r="A27" s="78" t="s">
        <v>21</v>
      </c>
      <c r="C27" s="75"/>
      <c r="D27" s="75"/>
      <c r="E27" s="75"/>
      <c r="F27" s="75"/>
      <c r="G27" s="75"/>
      <c r="H27" s="75"/>
      <c r="I27" s="75"/>
      <c r="J27" s="75"/>
      <c r="K27" s="76"/>
    </row>
    <row r="28" spans="1:13" ht="14.25" customHeight="1" x14ac:dyDescent="0.3">
      <c r="A28" s="78" t="s">
        <v>22</v>
      </c>
      <c r="C28" s="75"/>
      <c r="D28" s="75"/>
      <c r="E28" s="75"/>
      <c r="F28" s="75"/>
      <c r="G28" s="75"/>
      <c r="H28" s="75"/>
      <c r="I28" s="75"/>
      <c r="J28" s="75"/>
      <c r="K28" s="76"/>
    </row>
    <row r="29" spans="1:13" ht="9" customHeight="1" x14ac:dyDescent="0.3">
      <c r="A29" s="75"/>
      <c r="C29" s="75"/>
      <c r="D29" s="75"/>
      <c r="E29" s="75"/>
      <c r="F29" s="75"/>
      <c r="G29" s="75"/>
      <c r="H29" s="75"/>
      <c r="I29" s="75"/>
      <c r="J29" s="75"/>
      <c r="K29" s="76"/>
    </row>
    <row r="30" spans="1:13" x14ac:dyDescent="0.3">
      <c r="A30" s="79" t="s">
        <v>23</v>
      </c>
      <c r="B30" s="80"/>
      <c r="C30" s="80"/>
      <c r="D30" s="80"/>
      <c r="E30" s="80"/>
      <c r="F30" s="80"/>
      <c r="G30" s="80"/>
      <c r="H30" s="80"/>
      <c r="I30" s="80"/>
      <c r="J30" s="80"/>
      <c r="K30" s="81"/>
    </row>
    <row r="31" spans="1:13" x14ac:dyDescent="0.3">
      <c r="B31" s="82" t="s">
        <v>57</v>
      </c>
      <c r="C31" s="82"/>
      <c r="D31" s="82"/>
      <c r="E31" s="82"/>
      <c r="F31" s="82"/>
      <c r="G31" s="83" t="s">
        <v>24</v>
      </c>
      <c r="H31" s="84"/>
      <c r="I31" s="84"/>
      <c r="J31" s="84"/>
      <c r="K31" s="85"/>
    </row>
    <row r="32" spans="1:13" ht="56.25" customHeight="1" x14ac:dyDescent="0.3">
      <c r="A32" s="86"/>
      <c r="B32" s="87" t="s">
        <v>25</v>
      </c>
      <c r="C32" s="88" t="s">
        <v>26</v>
      </c>
      <c r="D32" s="88" t="s">
        <v>27</v>
      </c>
      <c r="E32" s="89" t="s">
        <v>28</v>
      </c>
      <c r="F32" s="90"/>
      <c r="G32" s="91" t="s">
        <v>29</v>
      </c>
      <c r="H32" s="91" t="s">
        <v>30</v>
      </c>
      <c r="J32" s="91" t="s">
        <v>31</v>
      </c>
      <c r="K32" s="91" t="s">
        <v>32</v>
      </c>
      <c r="L32" s="92" t="s">
        <v>33</v>
      </c>
      <c r="M32" s="92"/>
    </row>
    <row r="33" spans="2:14" ht="12.75" customHeight="1" x14ac:dyDescent="0.3">
      <c r="B33" s="11"/>
      <c r="C33" s="12"/>
      <c r="D33" s="13"/>
      <c r="E33" s="14"/>
      <c r="F33" s="15"/>
      <c r="G33" s="93" t="e">
        <f t="shared" ref="G33:G51" si="0">$J$22*B33</f>
        <v>#VALUE!</v>
      </c>
      <c r="H33" s="94" t="e">
        <f>ROUNDUP(G33,0)</f>
        <v>#VALUE!</v>
      </c>
      <c r="I33" s="95"/>
      <c r="J33" s="96" t="e">
        <f t="shared" ref="J33:J51" si="1">$J$20*E33</f>
        <v>#VALUE!</v>
      </c>
      <c r="K33" s="96" t="e">
        <f t="shared" ref="K33:K51" si="2">ROUNDDOWN(J33*H33,0)</f>
        <v>#VALUE!</v>
      </c>
      <c r="L33" s="92"/>
      <c r="M33" s="92"/>
    </row>
    <row r="34" spans="2:14" ht="12.75" customHeight="1" x14ac:dyDescent="0.3">
      <c r="B34" s="16"/>
      <c r="C34" s="17"/>
      <c r="D34" s="18"/>
      <c r="E34" s="19"/>
      <c r="F34" s="20"/>
      <c r="G34" s="97" t="e">
        <f t="shared" si="0"/>
        <v>#VALUE!</v>
      </c>
      <c r="H34" s="98" t="e">
        <f t="shared" ref="H34:H51" si="3">ROUNDUP(G34,0)</f>
        <v>#VALUE!</v>
      </c>
      <c r="I34" s="95"/>
      <c r="J34" s="99" t="e">
        <f t="shared" si="1"/>
        <v>#VALUE!</v>
      </c>
      <c r="K34" s="99" t="e">
        <f t="shared" si="2"/>
        <v>#VALUE!</v>
      </c>
      <c r="L34" s="92"/>
      <c r="M34" s="92"/>
    </row>
    <row r="35" spans="2:14" ht="12.75" customHeight="1" x14ac:dyDescent="0.3">
      <c r="B35" s="16"/>
      <c r="C35" s="17"/>
      <c r="D35" s="18"/>
      <c r="E35" s="19"/>
      <c r="F35" s="20"/>
      <c r="G35" s="97" t="e">
        <f t="shared" si="0"/>
        <v>#VALUE!</v>
      </c>
      <c r="H35" s="98" t="e">
        <f t="shared" si="3"/>
        <v>#VALUE!</v>
      </c>
      <c r="I35" s="95"/>
      <c r="J35" s="99" t="e">
        <f t="shared" si="1"/>
        <v>#VALUE!</v>
      </c>
      <c r="K35" s="99" t="e">
        <f t="shared" si="2"/>
        <v>#VALUE!</v>
      </c>
      <c r="L35" s="92"/>
      <c r="M35" s="92"/>
    </row>
    <row r="36" spans="2:14" ht="12.75" customHeight="1" x14ac:dyDescent="0.3">
      <c r="B36" s="16"/>
      <c r="C36" s="17"/>
      <c r="D36" s="18"/>
      <c r="E36" s="19"/>
      <c r="F36" s="20"/>
      <c r="G36" s="97" t="e">
        <f t="shared" si="0"/>
        <v>#VALUE!</v>
      </c>
      <c r="H36" s="98" t="e">
        <f t="shared" si="3"/>
        <v>#VALUE!</v>
      </c>
      <c r="I36" s="95"/>
      <c r="J36" s="99" t="e">
        <f t="shared" si="1"/>
        <v>#VALUE!</v>
      </c>
      <c r="K36" s="99" t="e">
        <f t="shared" si="2"/>
        <v>#VALUE!</v>
      </c>
      <c r="L36" s="92"/>
      <c r="M36" s="92"/>
      <c r="N36" s="100"/>
    </row>
    <row r="37" spans="2:14" ht="12.75" customHeight="1" x14ac:dyDescent="0.3">
      <c r="B37" s="16"/>
      <c r="C37" s="17"/>
      <c r="D37" s="18"/>
      <c r="E37" s="19"/>
      <c r="F37" s="20"/>
      <c r="G37" s="97" t="e">
        <f t="shared" si="0"/>
        <v>#VALUE!</v>
      </c>
      <c r="H37" s="98" t="e">
        <f t="shared" si="3"/>
        <v>#VALUE!</v>
      </c>
      <c r="I37" s="95"/>
      <c r="J37" s="99" t="e">
        <f t="shared" si="1"/>
        <v>#VALUE!</v>
      </c>
      <c r="K37" s="99" t="e">
        <f t="shared" si="2"/>
        <v>#VALUE!</v>
      </c>
      <c r="L37" s="92"/>
      <c r="M37" s="92"/>
    </row>
    <row r="38" spans="2:14" ht="12.75" customHeight="1" x14ac:dyDescent="0.3">
      <c r="B38" s="16"/>
      <c r="C38" s="17"/>
      <c r="D38" s="18"/>
      <c r="E38" s="19"/>
      <c r="F38" s="20"/>
      <c r="G38" s="97" t="e">
        <f t="shared" si="0"/>
        <v>#VALUE!</v>
      </c>
      <c r="H38" s="98" t="e">
        <f t="shared" si="3"/>
        <v>#VALUE!</v>
      </c>
      <c r="I38" s="95"/>
      <c r="J38" s="99" t="e">
        <f t="shared" si="1"/>
        <v>#VALUE!</v>
      </c>
      <c r="K38" s="99" t="e">
        <f t="shared" si="2"/>
        <v>#VALUE!</v>
      </c>
      <c r="L38" s="92"/>
      <c r="M38" s="92"/>
    </row>
    <row r="39" spans="2:14" ht="12.75" customHeight="1" x14ac:dyDescent="0.3">
      <c r="B39" s="16"/>
      <c r="C39" s="17"/>
      <c r="D39" s="18"/>
      <c r="E39" s="19"/>
      <c r="F39" s="20"/>
      <c r="G39" s="97" t="e">
        <f t="shared" si="0"/>
        <v>#VALUE!</v>
      </c>
      <c r="H39" s="98" t="e">
        <f t="shared" si="3"/>
        <v>#VALUE!</v>
      </c>
      <c r="I39" s="95"/>
      <c r="J39" s="99" t="e">
        <f t="shared" si="1"/>
        <v>#VALUE!</v>
      </c>
      <c r="K39" s="99" t="e">
        <f t="shared" si="2"/>
        <v>#VALUE!</v>
      </c>
      <c r="L39" s="92"/>
      <c r="M39" s="92"/>
    </row>
    <row r="40" spans="2:14" ht="12.75" customHeight="1" x14ac:dyDescent="0.3">
      <c r="B40" s="16"/>
      <c r="C40" s="17"/>
      <c r="D40" s="18"/>
      <c r="E40" s="19"/>
      <c r="F40" s="20"/>
      <c r="G40" s="97" t="e">
        <f t="shared" si="0"/>
        <v>#VALUE!</v>
      </c>
      <c r="H40" s="98" t="e">
        <f t="shared" si="3"/>
        <v>#VALUE!</v>
      </c>
      <c r="I40" s="95"/>
      <c r="J40" s="99" t="e">
        <f t="shared" si="1"/>
        <v>#VALUE!</v>
      </c>
      <c r="K40" s="99" t="e">
        <f t="shared" si="2"/>
        <v>#VALUE!</v>
      </c>
      <c r="L40" s="92"/>
      <c r="M40" s="92"/>
    </row>
    <row r="41" spans="2:14" ht="12.75" customHeight="1" x14ac:dyDescent="0.3">
      <c r="B41" s="16"/>
      <c r="C41" s="17"/>
      <c r="D41" s="18"/>
      <c r="E41" s="19"/>
      <c r="F41" s="20"/>
      <c r="G41" s="97" t="e">
        <f t="shared" si="0"/>
        <v>#VALUE!</v>
      </c>
      <c r="H41" s="98" t="e">
        <f t="shared" si="3"/>
        <v>#VALUE!</v>
      </c>
      <c r="I41" s="95"/>
      <c r="J41" s="99" t="e">
        <f t="shared" si="1"/>
        <v>#VALUE!</v>
      </c>
      <c r="K41" s="99" t="e">
        <f t="shared" si="2"/>
        <v>#VALUE!</v>
      </c>
      <c r="L41" s="92"/>
      <c r="M41" s="92"/>
    </row>
    <row r="42" spans="2:14" ht="12.75" customHeight="1" x14ac:dyDescent="0.3">
      <c r="B42" s="16"/>
      <c r="C42" s="17"/>
      <c r="D42" s="18"/>
      <c r="E42" s="19"/>
      <c r="F42" s="20"/>
      <c r="G42" s="97" t="e">
        <f t="shared" si="0"/>
        <v>#VALUE!</v>
      </c>
      <c r="H42" s="98" t="e">
        <f>ROUNDUP(G42,0)</f>
        <v>#VALUE!</v>
      </c>
      <c r="I42" s="95"/>
      <c r="J42" s="99" t="e">
        <f t="shared" si="1"/>
        <v>#VALUE!</v>
      </c>
      <c r="K42" s="99" t="e">
        <f t="shared" si="2"/>
        <v>#VALUE!</v>
      </c>
      <c r="L42" s="92"/>
      <c r="M42" s="92"/>
    </row>
    <row r="43" spans="2:14" ht="12.75" customHeight="1" x14ac:dyDescent="0.3">
      <c r="B43" s="16"/>
      <c r="C43" s="17"/>
      <c r="D43" s="18"/>
      <c r="E43" s="19"/>
      <c r="F43" s="20"/>
      <c r="G43" s="97" t="e">
        <f t="shared" si="0"/>
        <v>#VALUE!</v>
      </c>
      <c r="H43" s="98" t="e">
        <f>ROUNDUP(G43,0)</f>
        <v>#VALUE!</v>
      </c>
      <c r="I43" s="95"/>
      <c r="J43" s="99" t="e">
        <f t="shared" si="1"/>
        <v>#VALUE!</v>
      </c>
      <c r="K43" s="99" t="e">
        <f t="shared" si="2"/>
        <v>#VALUE!</v>
      </c>
      <c r="L43" s="92"/>
      <c r="M43" s="92"/>
    </row>
    <row r="44" spans="2:14" ht="12.75" customHeight="1" x14ac:dyDescent="0.3">
      <c r="B44" s="16"/>
      <c r="C44" s="17"/>
      <c r="D44" s="18"/>
      <c r="E44" s="19"/>
      <c r="F44" s="20"/>
      <c r="G44" s="97" t="e">
        <f t="shared" si="0"/>
        <v>#VALUE!</v>
      </c>
      <c r="H44" s="98" t="e">
        <f>ROUNDUP(G44,0)</f>
        <v>#VALUE!</v>
      </c>
      <c r="I44" s="95"/>
      <c r="J44" s="99" t="e">
        <f t="shared" si="1"/>
        <v>#VALUE!</v>
      </c>
      <c r="K44" s="99" t="e">
        <f t="shared" si="2"/>
        <v>#VALUE!</v>
      </c>
      <c r="L44" s="92"/>
      <c r="M44" s="92"/>
    </row>
    <row r="45" spans="2:14" ht="12.75" customHeight="1" x14ac:dyDescent="0.3">
      <c r="B45" s="16"/>
      <c r="C45" s="17"/>
      <c r="D45" s="18"/>
      <c r="E45" s="19"/>
      <c r="F45" s="20"/>
      <c r="G45" s="97" t="e">
        <f t="shared" si="0"/>
        <v>#VALUE!</v>
      </c>
      <c r="H45" s="98" t="e">
        <f>ROUNDUP(G45,0)</f>
        <v>#VALUE!</v>
      </c>
      <c r="I45" s="95"/>
      <c r="J45" s="99" t="e">
        <f t="shared" si="1"/>
        <v>#VALUE!</v>
      </c>
      <c r="K45" s="99" t="e">
        <f t="shared" si="2"/>
        <v>#VALUE!</v>
      </c>
      <c r="L45" s="92"/>
      <c r="M45" s="92"/>
    </row>
    <row r="46" spans="2:14" ht="12.75" customHeight="1" x14ac:dyDescent="0.3">
      <c r="B46" s="16"/>
      <c r="C46" s="17"/>
      <c r="D46" s="18"/>
      <c r="E46" s="19"/>
      <c r="F46" s="20"/>
      <c r="G46" s="97" t="e">
        <f t="shared" si="0"/>
        <v>#VALUE!</v>
      </c>
      <c r="H46" s="98" t="e">
        <f t="shared" si="3"/>
        <v>#VALUE!</v>
      </c>
      <c r="I46" s="95"/>
      <c r="J46" s="99" t="e">
        <f t="shared" si="1"/>
        <v>#VALUE!</v>
      </c>
      <c r="K46" s="99" t="e">
        <f t="shared" si="2"/>
        <v>#VALUE!</v>
      </c>
      <c r="L46" s="92"/>
      <c r="M46" s="92"/>
    </row>
    <row r="47" spans="2:14" ht="12.75" customHeight="1" x14ac:dyDescent="0.3">
      <c r="B47" s="16"/>
      <c r="C47" s="17"/>
      <c r="D47" s="18"/>
      <c r="E47" s="19"/>
      <c r="F47" s="20"/>
      <c r="G47" s="97" t="e">
        <f t="shared" si="0"/>
        <v>#VALUE!</v>
      </c>
      <c r="H47" s="98" t="e">
        <f t="shared" si="3"/>
        <v>#VALUE!</v>
      </c>
      <c r="I47" s="95"/>
      <c r="J47" s="99" t="e">
        <f t="shared" si="1"/>
        <v>#VALUE!</v>
      </c>
      <c r="K47" s="99" t="e">
        <f t="shared" si="2"/>
        <v>#VALUE!</v>
      </c>
      <c r="L47" s="92"/>
      <c r="M47" s="92"/>
    </row>
    <row r="48" spans="2:14" ht="12.75" customHeight="1" x14ac:dyDescent="0.3">
      <c r="B48" s="16"/>
      <c r="C48" s="17"/>
      <c r="D48" s="18"/>
      <c r="E48" s="19"/>
      <c r="F48" s="20"/>
      <c r="G48" s="97" t="e">
        <f t="shared" si="0"/>
        <v>#VALUE!</v>
      </c>
      <c r="H48" s="98" t="e">
        <f>ROUNDUP(G48,0)</f>
        <v>#VALUE!</v>
      </c>
      <c r="I48" s="95"/>
      <c r="J48" s="99" t="e">
        <f t="shared" si="1"/>
        <v>#VALUE!</v>
      </c>
      <c r="K48" s="99" t="e">
        <f t="shared" si="2"/>
        <v>#VALUE!</v>
      </c>
      <c r="L48" s="92"/>
      <c r="M48" s="92"/>
    </row>
    <row r="49" spans="1:13" ht="12.75" customHeight="1" x14ac:dyDescent="0.3">
      <c r="B49" s="16"/>
      <c r="C49" s="17"/>
      <c r="D49" s="18"/>
      <c r="E49" s="19"/>
      <c r="F49" s="20"/>
      <c r="G49" s="97" t="e">
        <f t="shared" si="0"/>
        <v>#VALUE!</v>
      </c>
      <c r="H49" s="98" t="e">
        <f t="shared" si="3"/>
        <v>#VALUE!</v>
      </c>
      <c r="I49" s="95"/>
      <c r="J49" s="99" t="e">
        <f t="shared" si="1"/>
        <v>#VALUE!</v>
      </c>
      <c r="K49" s="99" t="e">
        <f t="shared" si="2"/>
        <v>#VALUE!</v>
      </c>
      <c r="L49" s="92"/>
      <c r="M49" s="92"/>
    </row>
    <row r="50" spans="1:13" ht="12.75" customHeight="1" x14ac:dyDescent="0.3">
      <c r="B50" s="16"/>
      <c r="C50" s="17"/>
      <c r="D50" s="18"/>
      <c r="E50" s="19"/>
      <c r="F50" s="20"/>
      <c r="G50" s="97" t="e">
        <f t="shared" si="0"/>
        <v>#VALUE!</v>
      </c>
      <c r="H50" s="98" t="e">
        <f t="shared" si="3"/>
        <v>#VALUE!</v>
      </c>
      <c r="I50" s="95"/>
      <c r="J50" s="99" t="e">
        <f t="shared" si="1"/>
        <v>#VALUE!</v>
      </c>
      <c r="K50" s="99" t="e">
        <f t="shared" si="2"/>
        <v>#VALUE!</v>
      </c>
      <c r="L50" s="92"/>
      <c r="M50" s="92"/>
    </row>
    <row r="51" spans="1:13" ht="12.75" customHeight="1" thickBot="1" x14ac:dyDescent="0.35">
      <c r="B51" s="21"/>
      <c r="C51" s="22"/>
      <c r="D51" s="23"/>
      <c r="E51" s="24"/>
      <c r="F51" s="25"/>
      <c r="G51" s="101" t="e">
        <f t="shared" si="0"/>
        <v>#VALUE!</v>
      </c>
      <c r="H51" s="102" t="e">
        <f t="shared" si="3"/>
        <v>#VALUE!</v>
      </c>
      <c r="I51" s="95"/>
      <c r="J51" s="103" t="e">
        <f t="shared" si="1"/>
        <v>#VALUE!</v>
      </c>
      <c r="K51" s="103" t="e">
        <f t="shared" si="2"/>
        <v>#VALUE!</v>
      </c>
      <c r="L51" s="92"/>
      <c r="M51" s="92"/>
    </row>
    <row r="52" spans="1:13" ht="15" customHeight="1" thickBot="1" x14ac:dyDescent="0.35">
      <c r="B52" s="104"/>
      <c r="D52" s="105"/>
      <c r="E52" s="105"/>
      <c r="F52" s="105"/>
      <c r="G52" s="106" t="s">
        <v>34</v>
      </c>
      <c r="H52" s="107" t="e">
        <f>SUM(H33:H51)</f>
        <v>#VALUE!</v>
      </c>
      <c r="I52" s="105"/>
      <c r="J52" s="104" t="s">
        <v>35</v>
      </c>
      <c r="K52" s="108" t="e">
        <f>SUM(K33:K51)</f>
        <v>#VALUE!</v>
      </c>
      <c r="L52" s="92"/>
      <c r="M52" s="92"/>
    </row>
    <row r="53" spans="1:13" ht="15" customHeight="1" x14ac:dyDescent="0.3">
      <c r="B53" s="109"/>
      <c r="C53" s="110" t="s">
        <v>36</v>
      </c>
      <c r="D53" s="110"/>
      <c r="E53" s="110"/>
      <c r="F53" s="110"/>
      <c r="G53" s="110"/>
      <c r="H53" s="110"/>
      <c r="I53" s="110"/>
      <c r="J53" s="111"/>
      <c r="K53" s="112" t="str">
        <f>IF(J17="no",0,IF(J17="yes",J16,"Error"))</f>
        <v>Error</v>
      </c>
      <c r="L53" s="92"/>
      <c r="M53" s="92"/>
    </row>
    <row r="54" spans="1:13" ht="15" customHeight="1" thickBot="1" x14ac:dyDescent="0.35">
      <c r="B54" s="109"/>
      <c r="C54" s="113" t="s">
        <v>37</v>
      </c>
      <c r="D54" s="113"/>
      <c r="E54" s="113"/>
      <c r="F54" s="113"/>
      <c r="G54" s="113"/>
      <c r="H54" s="113"/>
      <c r="I54" s="113"/>
      <c r="J54" s="114"/>
      <c r="K54" s="115" t="e">
        <f>K52+K53</f>
        <v>#VALUE!</v>
      </c>
    </row>
    <row r="55" spans="1:13" ht="7.9" customHeight="1" x14ac:dyDescent="0.3">
      <c r="A55" s="116"/>
      <c r="B55" s="117"/>
      <c r="C55" s="117"/>
      <c r="D55" s="117"/>
      <c r="E55" s="117"/>
      <c r="F55" s="117"/>
      <c r="G55" s="117"/>
      <c r="H55" s="117"/>
      <c r="I55" s="117"/>
      <c r="J55" s="117"/>
      <c r="K55" s="118"/>
    </row>
    <row r="56" spans="1:13" ht="15" customHeight="1" x14ac:dyDescent="0.3">
      <c r="A56" s="119" t="s">
        <v>38</v>
      </c>
      <c r="B56" s="120"/>
      <c r="C56" s="120"/>
      <c r="D56" s="120"/>
      <c r="E56" s="120"/>
      <c r="F56" s="120"/>
      <c r="G56" s="120"/>
      <c r="H56" s="120"/>
      <c r="I56" s="120"/>
      <c r="J56" s="120"/>
      <c r="K56" s="121"/>
    </row>
    <row r="57" spans="1:13" ht="48" customHeight="1" x14ac:dyDescent="0.3">
      <c r="A57" s="122"/>
      <c r="B57" s="123"/>
      <c r="C57" s="124" t="s">
        <v>39</v>
      </c>
      <c r="D57" s="125" t="s">
        <v>40</v>
      </c>
      <c r="E57" s="126" t="s">
        <v>41</v>
      </c>
      <c r="F57" s="127"/>
      <c r="G57" s="128" t="s">
        <v>42</v>
      </c>
      <c r="H57" s="129"/>
      <c r="I57" s="126" t="s">
        <v>43</v>
      </c>
      <c r="J57" s="127"/>
      <c r="K57" s="130"/>
    </row>
    <row r="58" spans="1:13" ht="15" customHeight="1" x14ac:dyDescent="0.3">
      <c r="A58" s="131"/>
      <c r="B58" s="132"/>
      <c r="C58" s="133">
        <f>SUMIF(C33:C51, "0", H33:H51)</f>
        <v>0</v>
      </c>
      <c r="D58" s="134">
        <f t="shared" ref="D58:D63" si="4">ROUNDUP(C58*1.1,0)</f>
        <v>0</v>
      </c>
      <c r="E58" s="135" t="s">
        <v>44</v>
      </c>
      <c r="F58" s="136"/>
      <c r="G58" s="137">
        <v>173011</v>
      </c>
      <c r="H58" s="138"/>
      <c r="I58" s="139">
        <f t="shared" ref="I58:I63" si="5">D58*G58</f>
        <v>0</v>
      </c>
      <c r="J58" s="139"/>
      <c r="K58" s="140"/>
    </row>
    <row r="59" spans="1:13" x14ac:dyDescent="0.3">
      <c r="A59" s="131"/>
      <c r="B59" s="132"/>
      <c r="C59" s="141">
        <f>SUMIF(C33:C51, "1", H33:H51)</f>
        <v>0</v>
      </c>
      <c r="D59" s="142">
        <f t="shared" si="4"/>
        <v>0</v>
      </c>
      <c r="E59" s="143" t="s">
        <v>45</v>
      </c>
      <c r="F59" s="144"/>
      <c r="G59" s="145">
        <v>198332</v>
      </c>
      <c r="H59" s="146"/>
      <c r="I59" s="147">
        <f t="shared" si="5"/>
        <v>0</v>
      </c>
      <c r="J59" s="147"/>
      <c r="K59" s="140"/>
    </row>
    <row r="60" spans="1:13" ht="15" customHeight="1" x14ac:dyDescent="0.3">
      <c r="A60" s="131"/>
      <c r="B60" s="132"/>
      <c r="C60" s="141">
        <f>SUMIF(C33:C51, "2", H33:H51)</f>
        <v>0</v>
      </c>
      <c r="D60" s="142">
        <f t="shared" si="4"/>
        <v>0</v>
      </c>
      <c r="E60" s="143" t="s">
        <v>46</v>
      </c>
      <c r="F60" s="144"/>
      <c r="G60" s="145">
        <v>241176</v>
      </c>
      <c r="H60" s="146"/>
      <c r="I60" s="147">
        <f t="shared" si="5"/>
        <v>0</v>
      </c>
      <c r="J60" s="147"/>
      <c r="K60" s="140"/>
    </row>
    <row r="61" spans="1:13" x14ac:dyDescent="0.3">
      <c r="A61" s="131"/>
      <c r="B61" s="132"/>
      <c r="C61" s="141">
        <f>SUMIF(C33:C51, "3", H33:H51)</f>
        <v>0</v>
      </c>
      <c r="D61" s="142">
        <f t="shared" si="4"/>
        <v>0</v>
      </c>
      <c r="E61" s="143" t="s">
        <v>47</v>
      </c>
      <c r="F61" s="144"/>
      <c r="G61" s="145">
        <v>312005</v>
      </c>
      <c r="H61" s="146"/>
      <c r="I61" s="147">
        <f t="shared" si="5"/>
        <v>0</v>
      </c>
      <c r="J61" s="147"/>
      <c r="K61" s="140"/>
    </row>
    <row r="62" spans="1:13" x14ac:dyDescent="0.3">
      <c r="A62" s="131"/>
      <c r="B62" s="132"/>
      <c r="C62" s="141">
        <f>SUMIF(C33:C51, "4", H33:H51)</f>
        <v>0</v>
      </c>
      <c r="D62" s="142">
        <f t="shared" si="4"/>
        <v>0</v>
      </c>
      <c r="E62" s="143" t="s">
        <v>48</v>
      </c>
      <c r="F62" s="144"/>
      <c r="G62" s="145">
        <v>342482</v>
      </c>
      <c r="H62" s="146"/>
      <c r="I62" s="147">
        <f t="shared" si="5"/>
        <v>0</v>
      </c>
      <c r="J62" s="147"/>
      <c r="K62" s="140"/>
    </row>
    <row r="63" spans="1:13" x14ac:dyDescent="0.3">
      <c r="A63" s="148"/>
      <c r="B63" s="149"/>
      <c r="C63" s="150">
        <f>SUMIF(C33:C51, "5", H33:H51)</f>
        <v>0</v>
      </c>
      <c r="D63" s="151">
        <f t="shared" si="4"/>
        <v>0</v>
      </c>
      <c r="E63" s="152" t="s">
        <v>49</v>
      </c>
      <c r="F63" s="153"/>
      <c r="G63" s="154">
        <v>342482</v>
      </c>
      <c r="H63" s="155"/>
      <c r="I63" s="156">
        <f t="shared" si="5"/>
        <v>0</v>
      </c>
      <c r="J63" s="156"/>
      <c r="K63" s="157"/>
    </row>
    <row r="64" spans="1:13" ht="17.25" thickBot="1" x14ac:dyDescent="0.35">
      <c r="A64" s="158" t="s">
        <v>50</v>
      </c>
      <c r="B64" s="159">
        <f>SUM(C58:C63)</f>
        <v>0</v>
      </c>
      <c r="C64" s="160"/>
      <c r="D64" s="160">
        <f>SUM(D58:D63)</f>
        <v>0</v>
      </c>
      <c r="E64" s="161"/>
      <c r="F64" s="161"/>
      <c r="G64" s="161"/>
      <c r="H64" s="161"/>
      <c r="I64" s="161"/>
      <c r="J64" s="162" t="s">
        <v>51</v>
      </c>
      <c r="K64" s="163">
        <f>SUM(I58:I62)</f>
        <v>0</v>
      </c>
    </row>
    <row r="65" spans="1:11" x14ac:dyDescent="0.3">
      <c r="A65" s="117"/>
      <c r="B65" s="117"/>
      <c r="C65" s="117"/>
      <c r="D65" s="117"/>
      <c r="E65" s="117"/>
      <c r="F65" s="117"/>
      <c r="G65" s="117"/>
      <c r="H65" s="117"/>
      <c r="I65" s="117"/>
      <c r="J65" s="117"/>
    </row>
    <row r="66" spans="1:11" x14ac:dyDescent="0.3">
      <c r="A66" s="119" t="s">
        <v>52</v>
      </c>
      <c r="B66" s="120"/>
      <c r="C66" s="120"/>
      <c r="D66" s="120"/>
      <c r="E66" s="120"/>
      <c r="F66" s="120"/>
      <c r="G66" s="120"/>
      <c r="H66" s="120"/>
      <c r="I66" s="120"/>
      <c r="J66" s="120"/>
      <c r="K66" s="121"/>
    </row>
    <row r="67" spans="1:11" ht="15" customHeight="1" x14ac:dyDescent="0.3">
      <c r="A67" s="164"/>
      <c r="B67" s="165"/>
      <c r="C67" s="165"/>
      <c r="D67" s="165"/>
      <c r="E67" s="165" t="s">
        <v>53</v>
      </c>
      <c r="F67" s="165"/>
      <c r="G67" s="165"/>
      <c r="H67" s="165"/>
      <c r="I67" s="165"/>
      <c r="J67" s="123"/>
      <c r="K67" s="166">
        <f>J11</f>
        <v>0</v>
      </c>
    </row>
    <row r="68" spans="1:11" x14ac:dyDescent="0.3">
      <c r="A68" s="167"/>
      <c r="E68" s="27" t="s">
        <v>54</v>
      </c>
      <c r="J68" s="132"/>
      <c r="K68" s="166" t="e">
        <f>K54</f>
        <v>#VALUE!</v>
      </c>
    </row>
    <row r="69" spans="1:11" ht="17.25" thickBot="1" x14ac:dyDescent="0.35">
      <c r="A69" s="168"/>
      <c r="B69" s="169"/>
      <c r="C69" s="169"/>
      <c r="D69" s="169"/>
      <c r="E69" s="169" t="s">
        <v>55</v>
      </c>
      <c r="F69" s="169"/>
      <c r="G69" s="169"/>
      <c r="H69" s="169"/>
      <c r="I69" s="169"/>
      <c r="J69" s="149"/>
      <c r="K69" s="170">
        <f>K64</f>
        <v>0</v>
      </c>
    </row>
    <row r="70" spans="1:11" ht="17.25" thickBot="1" x14ac:dyDescent="0.35">
      <c r="A70" s="171"/>
      <c r="B70" s="172"/>
      <c r="C70" s="173" t="s">
        <v>56</v>
      </c>
      <c r="D70" s="173"/>
      <c r="E70" s="173"/>
      <c r="F70" s="173"/>
      <c r="G70" s="173"/>
      <c r="H70" s="173"/>
      <c r="I70" s="173"/>
      <c r="J70" s="173"/>
      <c r="K70" s="174" t="e">
        <f>IF(ISBLANK(J11),MIN(K68:K69),MIN(K67:K69))</f>
        <v>#VALUE!</v>
      </c>
    </row>
    <row r="71" spans="1:11" x14ac:dyDescent="0.3">
      <c r="E71" s="27"/>
    </row>
    <row r="72" spans="1:11" x14ac:dyDescent="0.3">
      <c r="E72" s="27"/>
    </row>
    <row r="73" spans="1:11" x14ac:dyDescent="0.3">
      <c r="E73" s="27"/>
      <c r="H73" s="175"/>
      <c r="I73" s="176"/>
      <c r="J73" s="176"/>
      <c r="K73" s="175"/>
    </row>
    <row r="74" spans="1:11" x14ac:dyDescent="0.3">
      <c r="E74" s="27"/>
      <c r="H74" s="74"/>
      <c r="I74" s="177"/>
      <c r="J74" s="177"/>
      <c r="K74" s="178"/>
    </row>
    <row r="75" spans="1:11" x14ac:dyDescent="0.3">
      <c r="E75" s="27"/>
      <c r="H75" s="74"/>
      <c r="I75" s="177"/>
      <c r="J75" s="177"/>
      <c r="K75" s="178"/>
    </row>
    <row r="76" spans="1:11" x14ac:dyDescent="0.3">
      <c r="E76" s="27"/>
      <c r="H76" s="175"/>
      <c r="I76" s="178"/>
      <c r="J76" s="178"/>
      <c r="K76" s="175"/>
    </row>
    <row r="77" spans="1:11" x14ac:dyDescent="0.3">
      <c r="E77" s="27"/>
    </row>
    <row r="78" spans="1:11" x14ac:dyDescent="0.3">
      <c r="E78" s="27"/>
    </row>
    <row r="79" spans="1:11" x14ac:dyDescent="0.3">
      <c r="E79" s="27"/>
    </row>
    <row r="80" spans="1:11" x14ac:dyDescent="0.3">
      <c r="H80" s="74"/>
      <c r="I80" s="74"/>
      <c r="J80" s="74"/>
      <c r="K80" s="74"/>
    </row>
    <row r="81" spans="8:11" x14ac:dyDescent="0.3">
      <c r="H81" s="74"/>
      <c r="I81" s="74"/>
      <c r="J81" s="74"/>
      <c r="K81" s="74"/>
    </row>
    <row r="82" spans="8:11" x14ac:dyDescent="0.3">
      <c r="H82" s="74"/>
      <c r="I82" s="74"/>
      <c r="J82" s="74"/>
      <c r="K82" s="74"/>
    </row>
    <row r="83" spans="8:11" x14ac:dyDescent="0.3">
      <c r="H83" s="74"/>
      <c r="I83" s="74"/>
      <c r="J83" s="74"/>
      <c r="K83" s="74"/>
    </row>
    <row r="85" spans="8:11" x14ac:dyDescent="0.3">
      <c r="H85" s="74"/>
      <c r="I85" s="74"/>
      <c r="J85" s="74"/>
      <c r="K85" s="74"/>
    </row>
    <row r="86" spans="8:11" x14ac:dyDescent="0.3">
      <c r="H86" s="74"/>
      <c r="I86" s="180"/>
      <c r="J86" s="180"/>
      <c r="K86" s="180"/>
    </row>
    <row r="87" spans="8:11" x14ac:dyDescent="0.3">
      <c r="H87" s="74"/>
      <c r="I87" s="180"/>
      <c r="J87" s="180"/>
      <c r="K87" s="180"/>
    </row>
    <row r="88" spans="8:11" x14ac:dyDescent="0.3">
      <c r="H88" s="74"/>
      <c r="I88" s="74"/>
      <c r="J88" s="74"/>
      <c r="K88" s="180"/>
    </row>
  </sheetData>
  <sheetProtection algorithmName="SHA-512" hashValue="ytd3Q/GRwt2rHTPwqmlJOqll4BEWQxSC8vLW8YQB/Gt7m/HqqSvC8GtzXU2BTd4noz5VqBJOgDdeu8SKXnsl/A==" saltValue="SC7Cpf1SlFK8Qsbf1arcKA==" spinCount="100000" sheet="1" objects="1" scenarios="1"/>
  <mergeCells count="86">
    <mergeCell ref="A7:K7"/>
    <mergeCell ref="J4:K5"/>
    <mergeCell ref="J3:K3"/>
    <mergeCell ref="D8:I8"/>
    <mergeCell ref="A3:C3"/>
    <mergeCell ref="A4:C4"/>
    <mergeCell ref="A5:C5"/>
    <mergeCell ref="D3:I3"/>
    <mergeCell ref="D4:I4"/>
    <mergeCell ref="D5:I5"/>
    <mergeCell ref="J19:K19"/>
    <mergeCell ref="J8:K8"/>
    <mergeCell ref="A9:J9"/>
    <mergeCell ref="A10:K10"/>
    <mergeCell ref="J11:K11"/>
    <mergeCell ref="A12:J12"/>
    <mergeCell ref="A13:K13"/>
    <mergeCell ref="D11:I11"/>
    <mergeCell ref="D14:I14"/>
    <mergeCell ref="D15:I15"/>
    <mergeCell ref="D16:I16"/>
    <mergeCell ref="D17:I17"/>
    <mergeCell ref="D19:I19"/>
    <mergeCell ref="J14:K14"/>
    <mergeCell ref="J15:K15"/>
    <mergeCell ref="J16:K16"/>
    <mergeCell ref="J17:K17"/>
    <mergeCell ref="A18:J18"/>
    <mergeCell ref="J20:K20"/>
    <mergeCell ref="A21:J21"/>
    <mergeCell ref="J22:K22"/>
    <mergeCell ref="A30:K30"/>
    <mergeCell ref="B31:F31"/>
    <mergeCell ref="G31:K31"/>
    <mergeCell ref="D20:I20"/>
    <mergeCell ref="D22:I22"/>
    <mergeCell ref="E32:F32"/>
    <mergeCell ref="L32:M53"/>
    <mergeCell ref="E33:F33"/>
    <mergeCell ref="E34:F34"/>
    <mergeCell ref="E35:F35"/>
    <mergeCell ref="E36:F36"/>
    <mergeCell ref="E37:F37"/>
    <mergeCell ref="E38:F38"/>
    <mergeCell ref="E39:F39"/>
    <mergeCell ref="E40:F40"/>
    <mergeCell ref="C53:J53"/>
    <mergeCell ref="E41:F41"/>
    <mergeCell ref="E42:F42"/>
    <mergeCell ref="E43:F43"/>
    <mergeCell ref="E44:F44"/>
    <mergeCell ref="E45:F45"/>
    <mergeCell ref="E46:F46"/>
    <mergeCell ref="E47:F47"/>
    <mergeCell ref="E48:F48"/>
    <mergeCell ref="E49:F49"/>
    <mergeCell ref="E50:F50"/>
    <mergeCell ref="E51:F51"/>
    <mergeCell ref="C54:J54"/>
    <mergeCell ref="A55:J55"/>
    <mergeCell ref="A56:K56"/>
    <mergeCell ref="E57:F57"/>
    <mergeCell ref="G57:H57"/>
    <mergeCell ref="I57:J57"/>
    <mergeCell ref="K57:K62"/>
    <mergeCell ref="E58:F58"/>
    <mergeCell ref="G58:H58"/>
    <mergeCell ref="I58:J58"/>
    <mergeCell ref="E59:F59"/>
    <mergeCell ref="G59:H59"/>
    <mergeCell ref="I59:J59"/>
    <mergeCell ref="E60:F60"/>
    <mergeCell ref="G60:H60"/>
    <mergeCell ref="I60:J60"/>
    <mergeCell ref="C70:J70"/>
    <mergeCell ref="E61:F61"/>
    <mergeCell ref="G61:H61"/>
    <mergeCell ref="I61:J61"/>
    <mergeCell ref="E62:F62"/>
    <mergeCell ref="G62:H62"/>
    <mergeCell ref="I62:J62"/>
    <mergeCell ref="E63:F63"/>
    <mergeCell ref="G63:H63"/>
    <mergeCell ref="I63:J63"/>
    <mergeCell ref="A65:J65"/>
    <mergeCell ref="A66:K66"/>
  </mergeCells>
  <dataValidations count="2">
    <dataValidation type="list" allowBlank="1" showInputMessage="1" showErrorMessage="1" sqref="C33:C51" xr:uid="{7F6ABF32-26B2-45AF-859F-784248E6AE59}">
      <formula1>"0,1,2,3,4,5"</formula1>
    </dataValidation>
    <dataValidation type="list" showInputMessage="1" showErrorMessage="1" promptTitle="Response Required" prompt="To treat relocation as common cost of project, choose No.  To treat relocation as a cost exclusive to the HOME-assisted units, enter Yes." sqref="J17" xr:uid="{F2098A2C-0AE8-42E5-8C97-A25E3E261B59}">
      <formula1>"No,Yes"</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Garner</dc:creator>
  <cp:lastModifiedBy>Mitch Kelly</cp:lastModifiedBy>
  <dcterms:created xsi:type="dcterms:W3CDTF">2023-12-20T20:10:02Z</dcterms:created>
  <dcterms:modified xsi:type="dcterms:W3CDTF">2023-12-20T20:50:55Z</dcterms:modified>
</cp:coreProperties>
</file>