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Users\Stephen.Barrett\OneDrive - Georgia Department of Community Affairs\Documents\FundgRds\2022\PreApp\"/>
    </mc:Choice>
  </mc:AlternateContent>
  <xr:revisionPtr revIDLastSave="0" documentId="13_ncr:1_{0B3BAA99-44EC-4BAE-A965-C3F5EF58FDC8}" xr6:coauthVersionLast="46" xr6:coauthVersionMax="46" xr10:uidLastSave="{00000000-0000-0000-0000-000000000000}"/>
  <workbookProtection workbookAlgorithmName="SHA-512" workbookHashValue="/BnFT83XUAlF6Fgye+6Qp3QksGucxNJbACyZI67FYrlQEAd5OQZUTsiO45nVAxqvqZi/ToqVJx/1ZgfyUZ+n+g==" workbookSaltValue="nSsIyX4YyhyoiE70kUmUEg==" workbookSpinCount="100000" lockStructure="1"/>
  <bookViews>
    <workbookView xWindow="-120" yWindow="-120" windowWidth="29040" windowHeight="15840" tabRatio="876" xr2:uid="{00000000-000D-0000-FFFF-FFFF00000000}"/>
  </bookViews>
  <sheets>
    <sheet name="INSTRUCTIONS" sheetId="14" r:id="rId1"/>
    <sheet name="Submission Summary" sheetId="1" r:id="rId2"/>
    <sheet name="2020 Rent Schedule and Summary" sheetId="11" state="hidden" r:id="rId3"/>
    <sheet name="Rent Schedule &amp; Summary" sheetId="17" r:id="rId4"/>
    <sheet name="HOME Consent" sheetId="3" r:id="rId5"/>
    <sheet name="Relocation Summary" sheetId="18" r:id="rId6"/>
    <sheet name="DCA_SBarrett_Only" sheetId="19" state="hidden" r:id="rId7"/>
    <sheet name="Rural HOME Preservatn Set Aside" sheetId="10" state="hidden" r:id="rId8"/>
    <sheet name="General Set Aside Request" sheetId="9" state="hidden" r:id="rId9"/>
  </sheets>
  <externalReferences>
    <externalReference r:id="rId10"/>
  </externalReferences>
  <definedNames>
    <definedName name="Address">'[1]Selection of Method'!$D$5</definedName>
    <definedName name="Name">'[1]Selection of Method'!$D$4</definedName>
    <definedName name="_xlnm.Print_Area" localSheetId="2">'2020 Rent Schedule and Summary'!$A$1:$P$161</definedName>
    <definedName name="_xlnm.Print_Area" localSheetId="8">'General Set Aside Request'!$A$1:$W$133</definedName>
    <definedName name="_xlnm.Print_Area" localSheetId="4">'HOME Consent'!$A$1:$W$96</definedName>
    <definedName name="_xlnm.Print_Area" localSheetId="0">INSTRUCTIONS!#REF!</definedName>
    <definedName name="_xlnm.Print_Area" localSheetId="5">'Relocation Summary'!$A$1:$O$46</definedName>
    <definedName name="_xlnm.Print_Area" localSheetId="3">'Rent Schedule &amp; Summary'!$A$1:$Q$177</definedName>
    <definedName name="_xlnm.Print_Area" localSheetId="7">'Rural HOME Preservatn Set Aside'!$A$1:$W$74</definedName>
    <definedName name="_xlnm.Print_Area" localSheetId="1">'Submission Summary'!$A$1:$Q$19</definedName>
    <definedName name="_xlnm.Print_Titles" localSheetId="2">'2020 Rent Schedule and Summary'!$1:$2</definedName>
    <definedName name="_xlnm.Print_Titles" localSheetId="8">'General Set Aside Request'!$1:$2</definedName>
    <definedName name="_xlnm.Print_Titles" localSheetId="4">'HOME Consent'!$1:$2</definedName>
    <definedName name="_xlnm.Print_Titles" localSheetId="0">INSTRUCTIONS!#REF!</definedName>
    <definedName name="_xlnm.Print_Titles" localSheetId="3">'Rent Schedule &amp; Summary'!$1:$2</definedName>
    <definedName name="_xlnm.Print_Titles" localSheetId="7">'Rural HOME Preservatn Set Aside'!$1:$5</definedName>
    <definedName name="_xlnm.Print_Titles" localSheetId="1">'Submission Summary'!$1:$10</definedName>
    <definedName name="ReviewDate">'[1]Selection of Method'!$D$6</definedName>
    <definedName name="rf"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otSqFt">'[1]Selection of Method'!$F$23</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91028" iterate="1" iterateCount="5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8" l="1"/>
  <c r="L2" i="18"/>
  <c r="J2" i="18"/>
  <c r="C4" i="18"/>
  <c r="B3" i="18"/>
  <c r="D316" i="19"/>
  <c r="B330" i="19"/>
  <c r="M327" i="19"/>
  <c r="M328" i="19"/>
  <c r="M326" i="19"/>
  <c r="J328" i="19"/>
  <c r="J327" i="19"/>
  <c r="H328" i="19"/>
  <c r="H327" i="19"/>
  <c r="D327" i="19"/>
  <c r="D326" i="19"/>
  <c r="M323" i="19"/>
  <c r="H323" i="19"/>
  <c r="D323" i="19"/>
  <c r="D322" i="19"/>
  <c r="D321" i="19"/>
  <c r="D318" i="19"/>
  <c r="M314" i="19"/>
  <c r="M313" i="19"/>
  <c r="M312" i="19"/>
  <c r="M311" i="19"/>
  <c r="H315" i="19"/>
  <c r="H314" i="19"/>
  <c r="H313" i="19"/>
  <c r="F315" i="19"/>
  <c r="D315" i="19"/>
  <c r="D314" i="19"/>
  <c r="D313" i="19"/>
  <c r="D312" i="19"/>
  <c r="D311" i="19"/>
  <c r="N306" i="19"/>
  <c r="O306" i="19"/>
  <c r="N307" i="19"/>
  <c r="O307" i="19"/>
  <c r="O305" i="19"/>
  <c r="N305" i="19"/>
  <c r="G306" i="19"/>
  <c r="G307" i="19"/>
  <c r="G305" i="19"/>
  <c r="Q296" i="19"/>
  <c r="Q293" i="19"/>
  <c r="A293" i="19"/>
  <c r="Q244" i="19"/>
  <c r="A268" i="19"/>
  <c r="Q255" i="19"/>
  <c r="Q242" i="19"/>
  <c r="B266" i="19"/>
  <c r="B261" i="19"/>
  <c r="B259" i="19"/>
  <c r="B255" i="19"/>
  <c r="B252" i="19"/>
  <c r="B250" i="19"/>
  <c r="B248" i="19"/>
  <c r="B244" i="19"/>
  <c r="B240" i="19"/>
  <c r="B237" i="19"/>
  <c r="B227" i="19"/>
  <c r="Q229" i="19"/>
  <c r="Q225" i="19"/>
  <c r="L216" i="19"/>
  <c r="L207" i="19"/>
  <c r="N199" i="19"/>
  <c r="A199" i="19"/>
  <c r="S182" i="19"/>
  <c r="S183" i="19"/>
  <c r="S184" i="19"/>
  <c r="S185" i="19"/>
  <c r="S186" i="19"/>
  <c r="S187" i="19"/>
  <c r="S188" i="19"/>
  <c r="S189" i="19"/>
  <c r="S190" i="19"/>
  <c r="S191" i="19"/>
  <c r="S192" i="19"/>
  <c r="S172" i="19"/>
  <c r="S173" i="19"/>
  <c r="S174" i="19"/>
  <c r="S175" i="19"/>
  <c r="S176" i="19"/>
  <c r="S177" i="19"/>
  <c r="S178" i="19"/>
  <c r="S181" i="19"/>
  <c r="S171" i="19"/>
  <c r="S150" i="19"/>
  <c r="S151" i="19"/>
  <c r="S152" i="19"/>
  <c r="S153" i="19"/>
  <c r="S154" i="19"/>
  <c r="S155" i="19"/>
  <c r="S156" i="19"/>
  <c r="S157" i="19"/>
  <c r="S158" i="19"/>
  <c r="S159" i="19"/>
  <c r="S160" i="19"/>
  <c r="S161" i="19"/>
  <c r="S162" i="19"/>
  <c r="S163" i="19"/>
  <c r="S164" i="19"/>
  <c r="S165" i="19"/>
  <c r="S166" i="19"/>
  <c r="S167" i="19"/>
  <c r="S136" i="19"/>
  <c r="S137" i="19"/>
  <c r="S138" i="19"/>
  <c r="S139" i="19"/>
  <c r="S140" i="19"/>
  <c r="S141" i="19"/>
  <c r="S142" i="19"/>
  <c r="S143" i="19"/>
  <c r="S144" i="19"/>
  <c r="S145" i="19"/>
  <c r="S146" i="19"/>
  <c r="S147" i="19"/>
  <c r="S149" i="19"/>
  <c r="S135" i="19"/>
  <c r="S127" i="19"/>
  <c r="S128" i="19"/>
  <c r="S129" i="19"/>
  <c r="S130" i="19"/>
  <c r="S131" i="19"/>
  <c r="S132" i="19"/>
  <c r="S133" i="19"/>
  <c r="S116" i="19"/>
  <c r="S117" i="19"/>
  <c r="S118" i="19"/>
  <c r="S119" i="19"/>
  <c r="S120" i="19"/>
  <c r="S121" i="19"/>
  <c r="S122" i="19"/>
  <c r="S93" i="19"/>
  <c r="S94" i="19"/>
  <c r="S95" i="19"/>
  <c r="S96" i="19"/>
  <c r="S97" i="19"/>
  <c r="S98" i="19"/>
  <c r="S99" i="19"/>
  <c r="S126" i="19"/>
  <c r="S115" i="19"/>
  <c r="S92" i="19"/>
  <c r="S79" i="19"/>
  <c r="S80" i="19"/>
  <c r="S81" i="19"/>
  <c r="S82" i="19"/>
  <c r="S83" i="19"/>
  <c r="S84" i="19"/>
  <c r="S85" i="19"/>
  <c r="S86" i="19"/>
  <c r="S87" i="19"/>
  <c r="S88" i="19"/>
  <c r="S89" i="19"/>
  <c r="S78" i="19"/>
  <c r="T33" i="19"/>
  <c r="T34" i="19"/>
  <c r="T35" i="19"/>
  <c r="T36" i="19"/>
  <c r="T37" i="19"/>
  <c r="T38" i="19"/>
  <c r="T39" i="19"/>
  <c r="T40" i="19"/>
  <c r="T41" i="19"/>
  <c r="T42" i="19"/>
  <c r="T43" i="19"/>
  <c r="T44" i="19"/>
  <c r="T45" i="19"/>
  <c r="T46" i="19"/>
  <c r="T47" i="19"/>
  <c r="T48" i="19"/>
  <c r="T49" i="19"/>
  <c r="T50" i="19"/>
  <c r="T51" i="19"/>
  <c r="T52" i="19"/>
  <c r="T53" i="19"/>
  <c r="T54" i="19"/>
  <c r="T55" i="19"/>
  <c r="T56" i="19"/>
  <c r="T57" i="19"/>
  <c r="T58" i="19"/>
  <c r="T59" i="19"/>
  <c r="T60" i="19"/>
  <c r="T61" i="19"/>
  <c r="T62" i="19"/>
  <c r="T63" i="19"/>
  <c r="T64" i="19"/>
  <c r="T65" i="19"/>
  <c r="T66" i="19"/>
  <c r="T67" i="19"/>
  <c r="T68" i="19"/>
  <c r="T69" i="19"/>
  <c r="R33" i="19"/>
  <c r="S33" i="19"/>
  <c r="R34" i="19"/>
  <c r="S34" i="19"/>
  <c r="R35" i="19"/>
  <c r="S35" i="19"/>
  <c r="R36" i="19"/>
  <c r="S36" i="19"/>
  <c r="R37" i="19"/>
  <c r="S37" i="19"/>
  <c r="R38" i="19"/>
  <c r="S38" i="19"/>
  <c r="R39" i="19"/>
  <c r="S39" i="19"/>
  <c r="R40" i="19"/>
  <c r="S40" i="19"/>
  <c r="R41" i="19"/>
  <c r="S41" i="19"/>
  <c r="R42" i="19"/>
  <c r="S42" i="19"/>
  <c r="R43" i="19"/>
  <c r="S43" i="19"/>
  <c r="R44" i="19"/>
  <c r="S44" i="19"/>
  <c r="R45" i="19"/>
  <c r="S45" i="19"/>
  <c r="R46" i="19"/>
  <c r="S46" i="19"/>
  <c r="R47" i="19"/>
  <c r="S47" i="19"/>
  <c r="R48" i="19"/>
  <c r="S48" i="19"/>
  <c r="R49" i="19"/>
  <c r="S49" i="19"/>
  <c r="R50" i="19"/>
  <c r="S50" i="19"/>
  <c r="R51" i="19"/>
  <c r="S51" i="19"/>
  <c r="R52" i="19"/>
  <c r="S52" i="19"/>
  <c r="R53" i="19"/>
  <c r="S53" i="19"/>
  <c r="R54" i="19"/>
  <c r="S54" i="19"/>
  <c r="R55" i="19"/>
  <c r="S55" i="19"/>
  <c r="R56" i="19"/>
  <c r="S56" i="19"/>
  <c r="R57" i="19"/>
  <c r="S57" i="19"/>
  <c r="R58" i="19"/>
  <c r="S58" i="19"/>
  <c r="R59" i="19"/>
  <c r="S59" i="19"/>
  <c r="R60" i="19"/>
  <c r="S60" i="19"/>
  <c r="R61" i="19"/>
  <c r="S61" i="19"/>
  <c r="R62" i="19"/>
  <c r="S62" i="19"/>
  <c r="R63" i="19"/>
  <c r="S63" i="19"/>
  <c r="R64" i="19"/>
  <c r="S64" i="19"/>
  <c r="R65" i="19"/>
  <c r="S65" i="19"/>
  <c r="R66" i="19"/>
  <c r="S66" i="19"/>
  <c r="R67" i="19"/>
  <c r="S67" i="19"/>
  <c r="R68" i="19"/>
  <c r="S68" i="19"/>
  <c r="R69" i="19"/>
  <c r="S69" i="19"/>
  <c r="T32" i="19"/>
  <c r="S32" i="19"/>
  <c r="R32" i="19"/>
  <c r="B71" i="19"/>
  <c r="N33" i="19"/>
  <c r="O33" i="19"/>
  <c r="P33" i="19"/>
  <c r="Q33" i="19"/>
  <c r="LM33" i="19" s="1"/>
  <c r="N34" i="19"/>
  <c r="O34" i="19"/>
  <c r="P34" i="19"/>
  <c r="Q34" i="19"/>
  <c r="LD34" i="19" s="1"/>
  <c r="N35" i="19"/>
  <c r="O35" i="19"/>
  <c r="P35" i="19"/>
  <c r="Q35" i="19"/>
  <c r="N36" i="19"/>
  <c r="O36" i="19"/>
  <c r="P36" i="19"/>
  <c r="Q36" i="19"/>
  <c r="ND36" i="19" s="1"/>
  <c r="N37" i="19"/>
  <c r="O37" i="19"/>
  <c r="P37" i="19"/>
  <c r="Q37" i="19"/>
  <c r="LK37" i="19" s="1"/>
  <c r="N38" i="19"/>
  <c r="O38" i="19"/>
  <c r="P38" i="19"/>
  <c r="Q38" i="19"/>
  <c r="N39" i="19"/>
  <c r="O39" i="19"/>
  <c r="P39" i="19"/>
  <c r="Q39" i="19"/>
  <c r="LA39" i="19" s="1"/>
  <c r="N40" i="19"/>
  <c r="O40" i="19"/>
  <c r="P40" i="19"/>
  <c r="Q40" i="19"/>
  <c r="N41" i="19"/>
  <c r="O41" i="19"/>
  <c r="P41" i="19"/>
  <c r="Q41" i="19"/>
  <c r="LB41" i="19" s="1"/>
  <c r="N42" i="19"/>
  <c r="O42" i="19"/>
  <c r="P42" i="19"/>
  <c r="Q42" i="19"/>
  <c r="N43" i="19"/>
  <c r="O43" i="19"/>
  <c r="P43" i="19"/>
  <c r="Q43" i="19"/>
  <c r="N44" i="19"/>
  <c r="O44" i="19"/>
  <c r="P44" i="19"/>
  <c r="Q44" i="19"/>
  <c r="N45" i="19"/>
  <c r="O45" i="19"/>
  <c r="P45" i="19"/>
  <c r="Q45" i="19"/>
  <c r="LN45" i="19" s="1"/>
  <c r="N46" i="19"/>
  <c r="O46" i="19"/>
  <c r="P46" i="19"/>
  <c r="Q46" i="19"/>
  <c r="N47" i="19"/>
  <c r="O47" i="19"/>
  <c r="P47" i="19"/>
  <c r="Q47" i="19"/>
  <c r="LD47" i="19" s="1"/>
  <c r="N48" i="19"/>
  <c r="O48" i="19"/>
  <c r="P48" i="19"/>
  <c r="Q48" i="19"/>
  <c r="N49" i="19"/>
  <c r="O49" i="19"/>
  <c r="P49" i="19"/>
  <c r="Q49" i="19"/>
  <c r="KL49" i="19" s="1"/>
  <c r="N50" i="19"/>
  <c r="O50" i="19"/>
  <c r="P50" i="19"/>
  <c r="Q50" i="19"/>
  <c r="KG50" i="19" s="1"/>
  <c r="N51" i="19"/>
  <c r="O51" i="19"/>
  <c r="P51" i="19"/>
  <c r="Q51" i="19"/>
  <c r="KM51" i="19" s="1"/>
  <c r="N52" i="19"/>
  <c r="O52" i="19"/>
  <c r="P52" i="19"/>
  <c r="Q52" i="19"/>
  <c r="N53" i="19"/>
  <c r="O53" i="19"/>
  <c r="P53" i="19"/>
  <c r="Q53" i="19"/>
  <c r="KH53" i="19" s="1"/>
  <c r="N54" i="19"/>
  <c r="O54" i="19"/>
  <c r="P54" i="19"/>
  <c r="Q54" i="19"/>
  <c r="N55" i="19"/>
  <c r="O55" i="19"/>
  <c r="P55" i="19"/>
  <c r="Q55" i="19"/>
  <c r="KH55" i="19" s="1"/>
  <c r="N56" i="19"/>
  <c r="O56" i="19"/>
  <c r="P56" i="19"/>
  <c r="Q56" i="19"/>
  <c r="N57" i="19"/>
  <c r="O57" i="19"/>
  <c r="P57" i="19"/>
  <c r="Q57" i="19"/>
  <c r="N58" i="19"/>
  <c r="O58" i="19"/>
  <c r="P58" i="19"/>
  <c r="Q58" i="19"/>
  <c r="N59" i="19"/>
  <c r="O59" i="19"/>
  <c r="P59" i="19"/>
  <c r="Q59" i="19"/>
  <c r="N60" i="19"/>
  <c r="O60" i="19"/>
  <c r="P60" i="19"/>
  <c r="Q60" i="19"/>
  <c r="N61" i="19"/>
  <c r="O61" i="19"/>
  <c r="P61" i="19"/>
  <c r="Q61" i="19"/>
  <c r="KS61" i="19" s="1"/>
  <c r="N62" i="19"/>
  <c r="O62" i="19"/>
  <c r="P62" i="19"/>
  <c r="Q62" i="19"/>
  <c r="N63" i="19"/>
  <c r="O63" i="19"/>
  <c r="P63" i="19"/>
  <c r="Q63" i="19"/>
  <c r="N64" i="19"/>
  <c r="O64" i="19"/>
  <c r="P64" i="19"/>
  <c r="Q64" i="19"/>
  <c r="IX64" i="19" s="1"/>
  <c r="N65" i="19"/>
  <c r="O65" i="19"/>
  <c r="P65" i="19"/>
  <c r="Q65" i="19"/>
  <c r="N66" i="19"/>
  <c r="O66" i="19"/>
  <c r="P66" i="19"/>
  <c r="Q66" i="19"/>
  <c r="N67" i="19"/>
  <c r="O67" i="19"/>
  <c r="P67" i="19"/>
  <c r="Q67" i="19"/>
  <c r="N68" i="19"/>
  <c r="O68" i="19"/>
  <c r="P68" i="19"/>
  <c r="Q68" i="19"/>
  <c r="N69" i="19"/>
  <c r="O69" i="19"/>
  <c r="P69" i="19"/>
  <c r="Q69" i="19"/>
  <c r="Q32" i="19"/>
  <c r="P32" i="19"/>
  <c r="O32" i="19"/>
  <c r="N32" i="19"/>
  <c r="B33" i="19"/>
  <c r="C33" i="19"/>
  <c r="D33" i="19"/>
  <c r="E33" i="19"/>
  <c r="F33" i="19"/>
  <c r="G33" i="19"/>
  <c r="H33" i="19"/>
  <c r="I33" i="19"/>
  <c r="L33" i="19" s="1"/>
  <c r="J33" i="19"/>
  <c r="K33" i="19"/>
  <c r="B34" i="19"/>
  <c r="C34" i="19"/>
  <c r="NA34" i="19" s="1"/>
  <c r="D34" i="19"/>
  <c r="E34" i="19"/>
  <c r="F34" i="19"/>
  <c r="G34" i="19"/>
  <c r="H34" i="19"/>
  <c r="I34" i="19"/>
  <c r="J34" i="19"/>
  <c r="K34" i="19"/>
  <c r="B35" i="19"/>
  <c r="C35" i="19"/>
  <c r="D35" i="19"/>
  <c r="E35" i="19"/>
  <c r="F35" i="19"/>
  <c r="G35" i="19"/>
  <c r="H35" i="19"/>
  <c r="I35" i="19"/>
  <c r="L35" i="19" s="1"/>
  <c r="J35" i="19"/>
  <c r="K35" i="19"/>
  <c r="B36" i="19"/>
  <c r="C36" i="19"/>
  <c r="D36" i="19"/>
  <c r="E36" i="19"/>
  <c r="F36" i="19"/>
  <c r="G36" i="19"/>
  <c r="H36" i="19"/>
  <c r="I36" i="19"/>
  <c r="J36" i="19"/>
  <c r="K36" i="19"/>
  <c r="B37" i="19"/>
  <c r="C37" i="19"/>
  <c r="D37" i="19"/>
  <c r="E37" i="19"/>
  <c r="F37" i="19"/>
  <c r="G37" i="19"/>
  <c r="H37" i="19"/>
  <c r="I37" i="19"/>
  <c r="L37" i="19" s="1"/>
  <c r="J37" i="19"/>
  <c r="K37" i="19"/>
  <c r="B38" i="19"/>
  <c r="C38" i="19"/>
  <c r="D38" i="19"/>
  <c r="E38" i="19"/>
  <c r="F38" i="19"/>
  <c r="G38" i="19"/>
  <c r="H38" i="19"/>
  <c r="I38" i="19"/>
  <c r="J38" i="19"/>
  <c r="K38" i="19"/>
  <c r="B39" i="19"/>
  <c r="C39" i="19"/>
  <c r="D39" i="19"/>
  <c r="E39" i="19"/>
  <c r="F39" i="19"/>
  <c r="G39" i="19"/>
  <c r="H39" i="19"/>
  <c r="I39" i="19"/>
  <c r="L39" i="19" s="1"/>
  <c r="J39" i="19"/>
  <c r="K39" i="19"/>
  <c r="B40" i="19"/>
  <c r="C40" i="19"/>
  <c r="D40" i="19"/>
  <c r="E40" i="19"/>
  <c r="F40" i="19"/>
  <c r="G40" i="19"/>
  <c r="H40" i="19"/>
  <c r="I40" i="19"/>
  <c r="J40" i="19"/>
  <c r="K40" i="19"/>
  <c r="B41" i="19"/>
  <c r="C41" i="19"/>
  <c r="D41" i="19"/>
  <c r="E41" i="19"/>
  <c r="F41" i="19"/>
  <c r="G41" i="19"/>
  <c r="H41" i="19"/>
  <c r="I41" i="19"/>
  <c r="L41" i="19" s="1"/>
  <c r="J41" i="19"/>
  <c r="K41" i="19"/>
  <c r="B42" i="19"/>
  <c r="C42" i="19"/>
  <c r="D42" i="19"/>
  <c r="E42" i="19"/>
  <c r="F42" i="19"/>
  <c r="G42" i="19"/>
  <c r="H42" i="19"/>
  <c r="I42" i="19"/>
  <c r="J42" i="19"/>
  <c r="K42" i="19"/>
  <c r="B43" i="19"/>
  <c r="C43" i="19"/>
  <c r="D43" i="19"/>
  <c r="E43" i="19"/>
  <c r="F43" i="19"/>
  <c r="G43" i="19"/>
  <c r="H43" i="19"/>
  <c r="I43" i="19"/>
  <c r="L43" i="19" s="1"/>
  <c r="J43" i="19"/>
  <c r="K43" i="19"/>
  <c r="B44" i="19"/>
  <c r="C44" i="19"/>
  <c r="D44" i="19"/>
  <c r="E44" i="19"/>
  <c r="F44" i="19"/>
  <c r="G44" i="19"/>
  <c r="H44" i="19"/>
  <c r="I44" i="19"/>
  <c r="J44" i="19"/>
  <c r="K44" i="19"/>
  <c r="B45" i="19"/>
  <c r="C45" i="19"/>
  <c r="D45" i="19"/>
  <c r="E45" i="19"/>
  <c r="F45" i="19"/>
  <c r="G45" i="19"/>
  <c r="H45" i="19"/>
  <c r="I45" i="19"/>
  <c r="J45" i="19"/>
  <c r="K45" i="19"/>
  <c r="B46" i="19"/>
  <c r="C46" i="19"/>
  <c r="D46" i="19"/>
  <c r="E46" i="19"/>
  <c r="F46" i="19"/>
  <c r="G46" i="19"/>
  <c r="H46" i="19"/>
  <c r="I46" i="19"/>
  <c r="J46" i="19"/>
  <c r="K46" i="19"/>
  <c r="B47" i="19"/>
  <c r="C47" i="19"/>
  <c r="D47" i="19"/>
  <c r="E47" i="19"/>
  <c r="F47" i="19"/>
  <c r="G47" i="19"/>
  <c r="H47" i="19"/>
  <c r="I47" i="19"/>
  <c r="J47" i="19"/>
  <c r="K47" i="19"/>
  <c r="B48" i="19"/>
  <c r="C48" i="19"/>
  <c r="D48" i="19"/>
  <c r="E48" i="19"/>
  <c r="F48" i="19"/>
  <c r="G48" i="19"/>
  <c r="H48" i="19"/>
  <c r="I48" i="19"/>
  <c r="J48" i="19"/>
  <c r="K48" i="19"/>
  <c r="B49" i="19"/>
  <c r="C49" i="19"/>
  <c r="D49" i="19"/>
  <c r="E49" i="19"/>
  <c r="F49" i="19"/>
  <c r="G49" i="19"/>
  <c r="H49" i="19"/>
  <c r="I49" i="19"/>
  <c r="L49" i="19" s="1"/>
  <c r="J49" i="19"/>
  <c r="K49" i="19"/>
  <c r="B50" i="19"/>
  <c r="C50" i="19"/>
  <c r="D50" i="19"/>
  <c r="E50" i="19"/>
  <c r="F50" i="19"/>
  <c r="G50" i="19"/>
  <c r="H50" i="19"/>
  <c r="I50" i="19"/>
  <c r="J50" i="19"/>
  <c r="K50" i="19"/>
  <c r="B51" i="19"/>
  <c r="C51" i="19"/>
  <c r="D51" i="19"/>
  <c r="E51" i="19"/>
  <c r="F51" i="19"/>
  <c r="G51" i="19"/>
  <c r="H51" i="19"/>
  <c r="I51" i="19"/>
  <c r="L51" i="19" s="1"/>
  <c r="J51" i="19"/>
  <c r="K51" i="19"/>
  <c r="B52" i="19"/>
  <c r="C52" i="19"/>
  <c r="D52" i="19"/>
  <c r="E52" i="19"/>
  <c r="F52" i="19"/>
  <c r="G52" i="19"/>
  <c r="H52" i="19"/>
  <c r="I52" i="19"/>
  <c r="J52" i="19"/>
  <c r="K52" i="19"/>
  <c r="B53" i="19"/>
  <c r="C53" i="19"/>
  <c r="D53" i="19"/>
  <c r="E53" i="19"/>
  <c r="F53" i="19"/>
  <c r="G53" i="19"/>
  <c r="H53" i="19"/>
  <c r="I53" i="19"/>
  <c r="L53" i="19" s="1"/>
  <c r="J53" i="19"/>
  <c r="K53" i="19"/>
  <c r="B54" i="19"/>
  <c r="C54" i="19"/>
  <c r="D54" i="19"/>
  <c r="E54" i="19"/>
  <c r="F54" i="19"/>
  <c r="G54" i="19"/>
  <c r="H54" i="19"/>
  <c r="I54" i="19"/>
  <c r="J54" i="19"/>
  <c r="K54" i="19"/>
  <c r="B55" i="19"/>
  <c r="C55" i="19"/>
  <c r="D55" i="19"/>
  <c r="E55" i="19"/>
  <c r="F55" i="19"/>
  <c r="G55" i="19"/>
  <c r="H55" i="19"/>
  <c r="I55" i="19"/>
  <c r="L55" i="19" s="1"/>
  <c r="J55" i="19"/>
  <c r="K55" i="19"/>
  <c r="B56" i="19"/>
  <c r="C56" i="19"/>
  <c r="D56" i="19"/>
  <c r="E56" i="19"/>
  <c r="F56" i="19"/>
  <c r="G56" i="19"/>
  <c r="H56" i="19"/>
  <c r="I56" i="19"/>
  <c r="J56" i="19"/>
  <c r="K56" i="19"/>
  <c r="B57" i="19"/>
  <c r="C57" i="19"/>
  <c r="D57" i="19"/>
  <c r="E57" i="19"/>
  <c r="F57" i="19"/>
  <c r="G57" i="19"/>
  <c r="H57" i="19"/>
  <c r="I57" i="19"/>
  <c r="L57" i="19" s="1"/>
  <c r="J57" i="19"/>
  <c r="K57" i="19"/>
  <c r="B58" i="19"/>
  <c r="C58" i="19"/>
  <c r="D58" i="19"/>
  <c r="E58" i="19"/>
  <c r="F58" i="19"/>
  <c r="G58" i="19"/>
  <c r="H58" i="19"/>
  <c r="I58" i="19"/>
  <c r="J58" i="19"/>
  <c r="K58" i="19"/>
  <c r="B59" i="19"/>
  <c r="C59" i="19"/>
  <c r="D59" i="19"/>
  <c r="E59" i="19"/>
  <c r="F59" i="19"/>
  <c r="G59" i="19"/>
  <c r="H59" i="19"/>
  <c r="I59" i="19"/>
  <c r="J59" i="19"/>
  <c r="K59" i="19"/>
  <c r="B60" i="19"/>
  <c r="C60" i="19"/>
  <c r="D60" i="19"/>
  <c r="E60" i="19"/>
  <c r="F60" i="19"/>
  <c r="G60" i="19"/>
  <c r="H60" i="19"/>
  <c r="I60" i="19"/>
  <c r="J60" i="19"/>
  <c r="K60" i="19"/>
  <c r="B61" i="19"/>
  <c r="C61" i="19"/>
  <c r="D61" i="19"/>
  <c r="E61" i="19"/>
  <c r="F61" i="19"/>
  <c r="G61" i="19"/>
  <c r="H61" i="19"/>
  <c r="I61" i="19"/>
  <c r="L61" i="19" s="1"/>
  <c r="J61" i="19"/>
  <c r="K61" i="19"/>
  <c r="B62" i="19"/>
  <c r="C62" i="19"/>
  <c r="D62" i="19"/>
  <c r="E62" i="19"/>
  <c r="F62" i="19"/>
  <c r="G62" i="19"/>
  <c r="H62" i="19"/>
  <c r="I62" i="19"/>
  <c r="J62" i="19"/>
  <c r="K62" i="19"/>
  <c r="B63" i="19"/>
  <c r="C63" i="19"/>
  <c r="D63" i="19"/>
  <c r="E63" i="19"/>
  <c r="F63" i="19"/>
  <c r="G63" i="19"/>
  <c r="H63" i="19"/>
  <c r="I63" i="19"/>
  <c r="L63" i="19" s="1"/>
  <c r="J63" i="19"/>
  <c r="K63" i="19"/>
  <c r="B64" i="19"/>
  <c r="C64" i="19"/>
  <c r="D64" i="19"/>
  <c r="E64" i="19"/>
  <c r="F64" i="19"/>
  <c r="G64" i="19"/>
  <c r="H64" i="19"/>
  <c r="I64" i="19"/>
  <c r="J64" i="19"/>
  <c r="K64" i="19"/>
  <c r="B65" i="19"/>
  <c r="C65" i="19"/>
  <c r="D65" i="19"/>
  <c r="E65" i="19"/>
  <c r="F65" i="19"/>
  <c r="G65" i="19"/>
  <c r="H65" i="19"/>
  <c r="I65" i="19"/>
  <c r="L65" i="19" s="1"/>
  <c r="J65" i="19"/>
  <c r="K65" i="19"/>
  <c r="B66" i="19"/>
  <c r="C66" i="19"/>
  <c r="D66" i="19"/>
  <c r="E66" i="19"/>
  <c r="F66" i="19"/>
  <c r="G66" i="19"/>
  <c r="H66" i="19"/>
  <c r="I66" i="19"/>
  <c r="J66" i="19"/>
  <c r="K66" i="19"/>
  <c r="B67" i="19"/>
  <c r="C67" i="19"/>
  <c r="D67" i="19"/>
  <c r="E67" i="19"/>
  <c r="F67" i="19"/>
  <c r="G67" i="19"/>
  <c r="H67" i="19"/>
  <c r="I67" i="19"/>
  <c r="L67" i="19" s="1"/>
  <c r="J67" i="19"/>
  <c r="K67" i="19"/>
  <c r="B68" i="19"/>
  <c r="C68" i="19"/>
  <c r="D68" i="19"/>
  <c r="E68" i="19"/>
  <c r="F68" i="19"/>
  <c r="G68" i="19"/>
  <c r="H68" i="19"/>
  <c r="I68" i="19"/>
  <c r="J68" i="19"/>
  <c r="K68" i="19"/>
  <c r="B69" i="19"/>
  <c r="C69" i="19"/>
  <c r="D69" i="19"/>
  <c r="E69" i="19"/>
  <c r="F69" i="19"/>
  <c r="G69" i="19"/>
  <c r="H69" i="19"/>
  <c r="I69" i="19"/>
  <c r="L69" i="19" s="1"/>
  <c r="J69" i="19"/>
  <c r="K69" i="19"/>
  <c r="K32" i="19"/>
  <c r="D32" i="19"/>
  <c r="E32" i="19"/>
  <c r="F32" i="19"/>
  <c r="G32" i="19"/>
  <c r="A32" i="19" s="1"/>
  <c r="H32" i="19"/>
  <c r="I32" i="19"/>
  <c r="J32" i="19"/>
  <c r="C32" i="19"/>
  <c r="B32" i="19"/>
  <c r="O29" i="19"/>
  <c r="P28" i="19"/>
  <c r="P27" i="19"/>
  <c r="P26" i="19"/>
  <c r="P25" i="19"/>
  <c r="G28" i="19"/>
  <c r="G27" i="19"/>
  <c r="L308" i="19"/>
  <c r="L307" i="19" s="1"/>
  <c r="K308" i="19"/>
  <c r="J308" i="19"/>
  <c r="L306" i="19"/>
  <c r="M306" i="19" s="1"/>
  <c r="K306" i="19"/>
  <c r="K307" i="19" s="1"/>
  <c r="J306" i="19"/>
  <c r="J307" i="19" s="1"/>
  <c r="M307" i="19" s="1"/>
  <c r="L305" i="19"/>
  <c r="M305" i="19" s="1"/>
  <c r="K305" i="19"/>
  <c r="J305" i="19"/>
  <c r="G303" i="19"/>
  <c r="B303" i="19"/>
  <c r="U219" i="19"/>
  <c r="T219" i="19"/>
  <c r="S219" i="19"/>
  <c r="R219" i="19"/>
  <c r="Q219" i="19"/>
  <c r="V219" i="19" s="1"/>
  <c r="G219" i="19"/>
  <c r="S217" i="19"/>
  <c r="R217" i="19"/>
  <c r="R216" i="19" s="1"/>
  <c r="Q217" i="19"/>
  <c r="Q216" i="19" s="1"/>
  <c r="V216" i="19"/>
  <c r="U216" i="19"/>
  <c r="V215" i="19"/>
  <c r="U215" i="19"/>
  <c r="S215" i="19"/>
  <c r="R215" i="19"/>
  <c r="T215" i="19" s="1"/>
  <c r="Q215" i="19"/>
  <c r="A215" i="19"/>
  <c r="V214" i="19"/>
  <c r="U214" i="19"/>
  <c r="S214" i="19"/>
  <c r="S216" i="19" s="1"/>
  <c r="R214" i="19"/>
  <c r="Q214" i="19"/>
  <c r="T214" i="19" s="1"/>
  <c r="G214" i="19"/>
  <c r="G213" i="19"/>
  <c r="G212" i="19"/>
  <c r="U209" i="19"/>
  <c r="Q209" i="19"/>
  <c r="G209" i="19"/>
  <c r="Q208" i="19"/>
  <c r="G208" i="19"/>
  <c r="V207" i="19"/>
  <c r="A17" i="19"/>
  <c r="P13" i="19"/>
  <c r="E13" i="19"/>
  <c r="K10" i="19"/>
  <c r="D11" i="19"/>
  <c r="C10" i="19"/>
  <c r="C9" i="19"/>
  <c r="O7" i="19"/>
  <c r="K7" i="19"/>
  <c r="K6" i="19"/>
  <c r="C7" i="19"/>
  <c r="D6" i="19"/>
  <c r="P2" i="19"/>
  <c r="S180" i="19"/>
  <c r="S170" i="19"/>
  <c r="S169" i="19"/>
  <c r="S148" i="19"/>
  <c r="P145" i="19"/>
  <c r="P144" i="19"/>
  <c r="S134" i="19"/>
  <c r="S125" i="19"/>
  <c r="S124" i="19"/>
  <c r="S114" i="19"/>
  <c r="S91" i="19"/>
  <c r="S75" i="19"/>
  <c r="NE70" i="19"/>
  <c r="MK69" i="19"/>
  <c r="MD69" i="19"/>
  <c r="LZ69" i="19"/>
  <c r="LY69" i="19"/>
  <c r="LV69" i="19"/>
  <c r="LU69" i="19"/>
  <c r="LR69" i="19"/>
  <c r="LQ69" i="19"/>
  <c r="IC69" i="19"/>
  <c r="IB69" i="19"/>
  <c r="IA69" i="19"/>
  <c r="HT69" i="19"/>
  <c r="HS69" i="19"/>
  <c r="HL69" i="19"/>
  <c r="HK69" i="19"/>
  <c r="HD69" i="19"/>
  <c r="HC69" i="19"/>
  <c r="GV69" i="19"/>
  <c r="GU69" i="19"/>
  <c r="GN69" i="19"/>
  <c r="GM69" i="19"/>
  <c r="GF69" i="19"/>
  <c r="GE69" i="19"/>
  <c r="GD69" i="19"/>
  <c r="GC69" i="19"/>
  <c r="GB69" i="19"/>
  <c r="GA69" i="19"/>
  <c r="FZ69" i="19"/>
  <c r="FY69" i="19"/>
  <c r="FX69" i="19"/>
  <c r="FW69" i="19"/>
  <c r="FV69" i="19"/>
  <c r="FU69" i="19"/>
  <c r="FT69" i="19"/>
  <c r="FS69" i="19"/>
  <c r="FR69" i="19"/>
  <c r="FQ69" i="19"/>
  <c r="FP69" i="19"/>
  <c r="FO69" i="19"/>
  <c r="FN69" i="19"/>
  <c r="FM69" i="19"/>
  <c r="FL69" i="19"/>
  <c r="FK69" i="19"/>
  <c r="FJ69" i="19"/>
  <c r="FI69" i="19"/>
  <c r="FH69" i="19"/>
  <c r="FG69" i="19"/>
  <c r="FF69" i="19"/>
  <c r="FE69" i="19"/>
  <c r="FD69" i="19"/>
  <c r="FC69" i="19"/>
  <c r="FB69" i="19"/>
  <c r="FA69" i="19"/>
  <c r="EZ69" i="19"/>
  <c r="EY69" i="19"/>
  <c r="EX69" i="19"/>
  <c r="EW69" i="19"/>
  <c r="EV69" i="19"/>
  <c r="EU69" i="19"/>
  <c r="ET69" i="19"/>
  <c r="ES69" i="19"/>
  <c r="ER69" i="19"/>
  <c r="EQ69" i="19"/>
  <c r="EP69" i="19"/>
  <c r="EO69" i="19"/>
  <c r="EN69" i="19"/>
  <c r="EM69" i="19"/>
  <c r="EL69" i="19"/>
  <c r="EK69" i="19"/>
  <c r="EJ69" i="19"/>
  <c r="EI69" i="19"/>
  <c r="EH69" i="19"/>
  <c r="EG69" i="19"/>
  <c r="EF69" i="19"/>
  <c r="EE69" i="19"/>
  <c r="ED69" i="19"/>
  <c r="EC69" i="19"/>
  <c r="EB69" i="19"/>
  <c r="EA69" i="19"/>
  <c r="DZ69" i="19"/>
  <c r="DY69" i="19"/>
  <c r="DX69" i="19"/>
  <c r="DW69" i="19"/>
  <c r="DV69" i="19"/>
  <c r="DU69" i="19"/>
  <c r="DT69" i="19"/>
  <c r="DS69" i="19"/>
  <c r="DR69" i="19"/>
  <c r="DQ69" i="19"/>
  <c r="DP69" i="19"/>
  <c r="DO69" i="19"/>
  <c r="DN69" i="19"/>
  <c r="DM69" i="19"/>
  <c r="DL69" i="19"/>
  <c r="DK69" i="19"/>
  <c r="DJ69" i="19"/>
  <c r="DI69" i="19"/>
  <c r="DH69" i="19"/>
  <c r="DG69" i="19"/>
  <c r="DF69" i="19"/>
  <c r="DE69" i="19"/>
  <c r="DD69" i="19"/>
  <c r="DC69" i="19"/>
  <c r="DB69" i="19"/>
  <c r="DA69" i="19"/>
  <c r="CZ69" i="19"/>
  <c r="CY69" i="19"/>
  <c r="CX69" i="19"/>
  <c r="CW69" i="19"/>
  <c r="CV69" i="19"/>
  <c r="CU69" i="19"/>
  <c r="CT69" i="19"/>
  <c r="CS69" i="19"/>
  <c r="CR69" i="19"/>
  <c r="CQ69" i="19"/>
  <c r="CP69" i="19"/>
  <c r="CO69" i="19"/>
  <c r="CN69" i="19"/>
  <c r="CM69" i="19"/>
  <c r="CL69" i="19"/>
  <c r="CK69" i="19"/>
  <c r="CJ69" i="19"/>
  <c r="CI69" i="19"/>
  <c r="CH69" i="19"/>
  <c r="CG69" i="19"/>
  <c r="CF69" i="19"/>
  <c r="CE69" i="19"/>
  <c r="CD69" i="19"/>
  <c r="CC69" i="19"/>
  <c r="CB69" i="19"/>
  <c r="CA69" i="19"/>
  <c r="BZ69" i="19"/>
  <c r="BY69" i="19"/>
  <c r="BX69" i="19"/>
  <c r="BW69" i="19"/>
  <c r="BV69" i="19"/>
  <c r="BU69" i="19"/>
  <c r="BT69" i="19"/>
  <c r="BS69" i="19"/>
  <c r="BR69" i="19"/>
  <c r="BQ69" i="19"/>
  <c r="BP69" i="19"/>
  <c r="BO69" i="19"/>
  <c r="BN69" i="19"/>
  <c r="BM69" i="19"/>
  <c r="BL69" i="19"/>
  <c r="BK69" i="19"/>
  <c r="BJ69" i="19"/>
  <c r="BI69" i="19"/>
  <c r="BH69" i="19"/>
  <c r="BG69" i="19"/>
  <c r="BF69" i="19"/>
  <c r="BE69" i="19"/>
  <c r="BD69" i="19"/>
  <c r="BC69" i="19"/>
  <c r="BB69" i="19"/>
  <c r="BA69" i="19"/>
  <c r="AZ69" i="19"/>
  <c r="AY69" i="19"/>
  <c r="AX69" i="19"/>
  <c r="AW69" i="19"/>
  <c r="AV69" i="19"/>
  <c r="AU69" i="19"/>
  <c r="AT69" i="19"/>
  <c r="AS69" i="19"/>
  <c r="AR69" i="19"/>
  <c r="AQ69" i="19"/>
  <c r="AP69" i="19"/>
  <c r="AO69" i="19"/>
  <c r="AN69" i="19"/>
  <c r="AM69" i="19"/>
  <c r="AL69" i="19"/>
  <c r="AK69" i="19"/>
  <c r="AJ69" i="19"/>
  <c r="AI69" i="19"/>
  <c r="AH69" i="19"/>
  <c r="AG69" i="19"/>
  <c r="AF69" i="19"/>
  <c r="AE69" i="19"/>
  <c r="AD69" i="19"/>
  <c r="AC69" i="19"/>
  <c r="AB69" i="19"/>
  <c r="AA69" i="19"/>
  <c r="Z69" i="19"/>
  <c r="Y69" i="19"/>
  <c r="X69" i="19"/>
  <c r="LR68" i="19"/>
  <c r="L68" i="19"/>
  <c r="M68" i="19" s="1"/>
  <c r="MM67" i="19"/>
  <c r="MJ67" i="19"/>
  <c r="ME67" i="19"/>
  <c r="MB67" i="19"/>
  <c r="LZ67" i="19"/>
  <c r="LY67" i="19"/>
  <c r="LX67" i="19"/>
  <c r="LW67" i="19"/>
  <c r="LV67" i="19"/>
  <c r="LU67" i="19"/>
  <c r="LT67" i="19"/>
  <c r="LS67" i="19"/>
  <c r="LR67" i="19"/>
  <c r="LQ67" i="19"/>
  <c r="ID67" i="19"/>
  <c r="IC67" i="19"/>
  <c r="IB67" i="19"/>
  <c r="IA67" i="19"/>
  <c r="HZ67" i="19"/>
  <c r="HX67" i="19"/>
  <c r="HW67" i="19"/>
  <c r="HT67" i="19"/>
  <c r="HP67" i="19"/>
  <c r="HO67" i="19"/>
  <c r="HL67" i="19"/>
  <c r="HH67" i="19"/>
  <c r="HG67" i="19"/>
  <c r="HD67" i="19"/>
  <c r="GZ67" i="19"/>
  <c r="GY67" i="19"/>
  <c r="GV67" i="19"/>
  <c r="GR67" i="19"/>
  <c r="GQ67" i="19"/>
  <c r="GN67" i="19"/>
  <c r="GJ67" i="19"/>
  <c r="GI67" i="19"/>
  <c r="GF67" i="19"/>
  <c r="GE67" i="19"/>
  <c r="GD67" i="19"/>
  <c r="GC67" i="19"/>
  <c r="GB67" i="19"/>
  <c r="GA67" i="19"/>
  <c r="FZ67" i="19"/>
  <c r="FY67" i="19"/>
  <c r="FX67" i="19"/>
  <c r="FW67" i="19"/>
  <c r="FV67" i="19"/>
  <c r="FU67" i="19"/>
  <c r="FT67" i="19"/>
  <c r="FS67" i="19"/>
  <c r="FR67" i="19"/>
  <c r="FQ67" i="19"/>
  <c r="FP67" i="19"/>
  <c r="FO67" i="19"/>
  <c r="FN67" i="19"/>
  <c r="FM67" i="19"/>
  <c r="FL67" i="19"/>
  <c r="FK67" i="19"/>
  <c r="FJ67" i="19"/>
  <c r="FI67" i="19"/>
  <c r="FH67" i="19"/>
  <c r="FG67" i="19"/>
  <c r="FF67" i="19"/>
  <c r="FE67" i="19"/>
  <c r="FD67" i="19"/>
  <c r="FC67" i="19"/>
  <c r="FB67" i="19"/>
  <c r="FA67" i="19"/>
  <c r="EZ67" i="19"/>
  <c r="EY67" i="19"/>
  <c r="EX67" i="19"/>
  <c r="EW67" i="19"/>
  <c r="EV67" i="19"/>
  <c r="EU67" i="19"/>
  <c r="ET67" i="19"/>
  <c r="ES67" i="19"/>
  <c r="ER67" i="19"/>
  <c r="EQ67" i="19"/>
  <c r="EP67" i="19"/>
  <c r="EO67" i="19"/>
  <c r="EN67" i="19"/>
  <c r="EM67" i="19"/>
  <c r="EL67" i="19"/>
  <c r="EK67" i="19"/>
  <c r="EJ67" i="19"/>
  <c r="EI67" i="19"/>
  <c r="EH67" i="19"/>
  <c r="EG67" i="19"/>
  <c r="EF67" i="19"/>
  <c r="EE67" i="19"/>
  <c r="ED67" i="19"/>
  <c r="EC67" i="19"/>
  <c r="EB67" i="19"/>
  <c r="EA67" i="19"/>
  <c r="DZ67" i="19"/>
  <c r="DY67" i="19"/>
  <c r="DX67" i="19"/>
  <c r="DW67" i="19"/>
  <c r="DV67" i="19"/>
  <c r="DU67" i="19"/>
  <c r="DT67" i="19"/>
  <c r="DS67" i="19"/>
  <c r="DR67" i="19"/>
  <c r="DQ67" i="19"/>
  <c r="DP67" i="19"/>
  <c r="DO67" i="19"/>
  <c r="DN67" i="19"/>
  <c r="DM67" i="19"/>
  <c r="DL67" i="19"/>
  <c r="DK67" i="19"/>
  <c r="DJ67" i="19"/>
  <c r="DI67" i="19"/>
  <c r="DH67" i="19"/>
  <c r="DG67" i="19"/>
  <c r="DF67" i="19"/>
  <c r="DE67" i="19"/>
  <c r="DD67" i="19"/>
  <c r="DC67" i="19"/>
  <c r="DB67" i="19"/>
  <c r="DA67" i="19"/>
  <c r="CZ67" i="19"/>
  <c r="CY67" i="19"/>
  <c r="CX67" i="19"/>
  <c r="CW67" i="19"/>
  <c r="CV67" i="19"/>
  <c r="CU67" i="19"/>
  <c r="CT67" i="19"/>
  <c r="CS67" i="19"/>
  <c r="CR67" i="19"/>
  <c r="CQ67" i="19"/>
  <c r="CP67" i="19"/>
  <c r="CO67" i="19"/>
  <c r="CN67" i="19"/>
  <c r="CM67" i="19"/>
  <c r="CL67" i="19"/>
  <c r="CK67" i="19"/>
  <c r="CJ67" i="19"/>
  <c r="CI67" i="19"/>
  <c r="CH67" i="19"/>
  <c r="CG67" i="19"/>
  <c r="CF67" i="19"/>
  <c r="CE67" i="19"/>
  <c r="CD67" i="19"/>
  <c r="CC67" i="19"/>
  <c r="CB67" i="19"/>
  <c r="CA67" i="19"/>
  <c r="BZ67" i="19"/>
  <c r="BY67" i="19"/>
  <c r="BX67" i="19"/>
  <c r="BW67" i="19"/>
  <c r="BV67" i="19"/>
  <c r="BU67" i="19"/>
  <c r="BT67" i="19"/>
  <c r="BS67" i="19"/>
  <c r="BR67" i="19"/>
  <c r="BQ67" i="19"/>
  <c r="BP67" i="19"/>
  <c r="BO67" i="19"/>
  <c r="BN67" i="19"/>
  <c r="BM67" i="19"/>
  <c r="BL67" i="19"/>
  <c r="BK67" i="19"/>
  <c r="BJ67" i="19"/>
  <c r="BI67" i="19"/>
  <c r="BH67" i="19"/>
  <c r="BG67" i="19"/>
  <c r="BF67" i="19"/>
  <c r="BE67" i="19"/>
  <c r="BD67" i="19"/>
  <c r="BC67" i="19"/>
  <c r="BB67" i="19"/>
  <c r="BA67" i="19"/>
  <c r="AZ67" i="19"/>
  <c r="AY67" i="19"/>
  <c r="AX67" i="19"/>
  <c r="AW67" i="19"/>
  <c r="AV67" i="19"/>
  <c r="AU67" i="19"/>
  <c r="AT67" i="19"/>
  <c r="AS67" i="19"/>
  <c r="AR67" i="19"/>
  <c r="AQ67" i="19"/>
  <c r="AP67" i="19"/>
  <c r="AO67" i="19"/>
  <c r="AN67" i="19"/>
  <c r="AM67" i="19"/>
  <c r="AL67" i="19"/>
  <c r="AK67" i="19"/>
  <c r="AJ67" i="19"/>
  <c r="AI67" i="19"/>
  <c r="AH67" i="19"/>
  <c r="AG67" i="19"/>
  <c r="AF67" i="19"/>
  <c r="AE67" i="19"/>
  <c r="AD67" i="19"/>
  <c r="AC67" i="19"/>
  <c r="AB67" i="19"/>
  <c r="AA67" i="19"/>
  <c r="Z67" i="19"/>
  <c r="Y67" i="19"/>
  <c r="X67" i="19"/>
  <c r="LU66" i="19"/>
  <c r="L66" i="19"/>
  <c r="M66" i="19" s="1"/>
  <c r="MO65" i="19"/>
  <c r="MN65" i="19"/>
  <c r="MM65" i="19"/>
  <c r="MK65" i="19"/>
  <c r="MJ65" i="19"/>
  <c r="MI65" i="19"/>
  <c r="MG65" i="19"/>
  <c r="MF65" i="19"/>
  <c r="ME65" i="19"/>
  <c r="MC65" i="19"/>
  <c r="MB65" i="19"/>
  <c r="MA65" i="19"/>
  <c r="LZ65" i="19"/>
  <c r="LY65" i="19"/>
  <c r="LX65" i="19"/>
  <c r="LW65" i="19"/>
  <c r="LV65" i="19"/>
  <c r="LU65" i="19"/>
  <c r="LT65" i="19"/>
  <c r="LS65" i="19"/>
  <c r="LR65" i="19"/>
  <c r="LQ65" i="19"/>
  <c r="ID65" i="19"/>
  <c r="IC65" i="19"/>
  <c r="IB65" i="19"/>
  <c r="IA65" i="19"/>
  <c r="HZ65" i="19"/>
  <c r="HY65" i="19"/>
  <c r="HX65" i="19"/>
  <c r="HW65" i="19"/>
  <c r="HV65" i="19"/>
  <c r="HU65" i="19"/>
  <c r="HT65" i="19"/>
  <c r="HS65" i="19"/>
  <c r="HR65" i="19"/>
  <c r="HQ65" i="19"/>
  <c r="HP65" i="19"/>
  <c r="HO65" i="19"/>
  <c r="HN65" i="19"/>
  <c r="HM65" i="19"/>
  <c r="HL65" i="19"/>
  <c r="HK65" i="19"/>
  <c r="HJ65" i="19"/>
  <c r="HI65" i="19"/>
  <c r="HH65" i="19"/>
  <c r="HG65" i="19"/>
  <c r="HF65" i="19"/>
  <c r="HE65" i="19"/>
  <c r="HD65" i="19"/>
  <c r="HC65" i="19"/>
  <c r="HB65" i="19"/>
  <c r="HA65" i="19"/>
  <c r="GZ65" i="19"/>
  <c r="GY65" i="19"/>
  <c r="GX65" i="19"/>
  <c r="GW65" i="19"/>
  <c r="GV65" i="19"/>
  <c r="GU65" i="19"/>
  <c r="GT65" i="19"/>
  <c r="GS65" i="19"/>
  <c r="GR65" i="19"/>
  <c r="GQ65" i="19"/>
  <c r="GP65" i="19"/>
  <c r="GO65" i="19"/>
  <c r="GN65" i="19"/>
  <c r="GM65" i="19"/>
  <c r="GL65" i="19"/>
  <c r="GK65" i="19"/>
  <c r="GJ65" i="19"/>
  <c r="GI65" i="19"/>
  <c r="GH65" i="19"/>
  <c r="GG65" i="19"/>
  <c r="GF65" i="19"/>
  <c r="GE65" i="19"/>
  <c r="GD65" i="19"/>
  <c r="GC65" i="19"/>
  <c r="GB65" i="19"/>
  <c r="GA65" i="19"/>
  <c r="FZ65" i="19"/>
  <c r="FY65" i="19"/>
  <c r="FX65" i="19"/>
  <c r="FW65" i="19"/>
  <c r="FV65" i="19"/>
  <c r="FU65" i="19"/>
  <c r="FT65" i="19"/>
  <c r="FS65" i="19"/>
  <c r="FR65" i="19"/>
  <c r="FQ65" i="19"/>
  <c r="FP65" i="19"/>
  <c r="FO65" i="19"/>
  <c r="FN65" i="19"/>
  <c r="FM65" i="19"/>
  <c r="FL65" i="19"/>
  <c r="FK65" i="19"/>
  <c r="FJ65" i="19"/>
  <c r="FI65" i="19"/>
  <c r="FH65" i="19"/>
  <c r="FG65" i="19"/>
  <c r="FF65" i="19"/>
  <c r="FE65" i="19"/>
  <c r="FD65" i="19"/>
  <c r="FC65" i="19"/>
  <c r="FB65" i="19"/>
  <c r="FA65" i="19"/>
  <c r="EZ65" i="19"/>
  <c r="EY65" i="19"/>
  <c r="EX65" i="19"/>
  <c r="EW65" i="19"/>
  <c r="EV65" i="19"/>
  <c r="EU65" i="19"/>
  <c r="ET65" i="19"/>
  <c r="ES65" i="19"/>
  <c r="ER65" i="19"/>
  <c r="EQ65" i="19"/>
  <c r="EP65" i="19"/>
  <c r="EO65" i="19"/>
  <c r="EN65" i="19"/>
  <c r="EM65" i="19"/>
  <c r="EL65" i="19"/>
  <c r="EK65" i="19"/>
  <c r="EJ65" i="19"/>
  <c r="EI65" i="19"/>
  <c r="EH65" i="19"/>
  <c r="EG65" i="19"/>
  <c r="EF65" i="19"/>
  <c r="EE65" i="19"/>
  <c r="ED65" i="19"/>
  <c r="EC65" i="19"/>
  <c r="EB65" i="19"/>
  <c r="EA65" i="19"/>
  <c r="DZ65" i="19"/>
  <c r="DY65" i="19"/>
  <c r="DX65" i="19"/>
  <c r="DW65" i="19"/>
  <c r="DV65" i="19"/>
  <c r="DU65" i="19"/>
  <c r="DT65" i="19"/>
  <c r="DS65" i="19"/>
  <c r="DR65" i="19"/>
  <c r="DQ65" i="19"/>
  <c r="DP65" i="19"/>
  <c r="DO65" i="19"/>
  <c r="DN65" i="19"/>
  <c r="DM65" i="19"/>
  <c r="DL65" i="19"/>
  <c r="DK65" i="19"/>
  <c r="DJ65" i="19"/>
  <c r="DI65" i="19"/>
  <c r="DH65" i="19"/>
  <c r="DG65" i="19"/>
  <c r="DF65" i="19"/>
  <c r="DE65" i="19"/>
  <c r="DD65" i="19"/>
  <c r="DC65" i="19"/>
  <c r="DB65" i="19"/>
  <c r="DA65" i="19"/>
  <c r="CZ65" i="19"/>
  <c r="CY65" i="19"/>
  <c r="CX65" i="19"/>
  <c r="CW65" i="19"/>
  <c r="CV65" i="19"/>
  <c r="CU65" i="19"/>
  <c r="CT65" i="19"/>
  <c r="CS65" i="19"/>
  <c r="CR65" i="19"/>
  <c r="CQ65" i="19"/>
  <c r="CP65" i="19"/>
  <c r="CO65" i="19"/>
  <c r="CN65" i="19"/>
  <c r="CM65" i="19"/>
  <c r="CL65" i="19"/>
  <c r="CK65" i="19"/>
  <c r="CJ65" i="19"/>
  <c r="CI65" i="19"/>
  <c r="CH65" i="19"/>
  <c r="CG65" i="19"/>
  <c r="CF65" i="19"/>
  <c r="CE65" i="19"/>
  <c r="CD65" i="19"/>
  <c r="CC65" i="19"/>
  <c r="CB65" i="19"/>
  <c r="CA65" i="19"/>
  <c r="BZ65" i="19"/>
  <c r="BY65" i="19"/>
  <c r="BX65" i="19"/>
  <c r="BW65" i="19"/>
  <c r="BV65" i="19"/>
  <c r="BU65" i="19"/>
  <c r="BT65" i="19"/>
  <c r="BS65" i="19"/>
  <c r="BR65" i="19"/>
  <c r="BQ65" i="19"/>
  <c r="BP65" i="19"/>
  <c r="BO65" i="19"/>
  <c r="BN65" i="19"/>
  <c r="BM65" i="19"/>
  <c r="BL65" i="19"/>
  <c r="BK65" i="19"/>
  <c r="BJ65" i="19"/>
  <c r="BI65" i="19"/>
  <c r="BH65" i="19"/>
  <c r="BG65" i="19"/>
  <c r="BF65" i="19"/>
  <c r="BE65" i="19"/>
  <c r="BD65" i="19"/>
  <c r="BC65" i="19"/>
  <c r="BB65" i="19"/>
  <c r="BA65" i="19"/>
  <c r="AZ65" i="19"/>
  <c r="AY65" i="19"/>
  <c r="AX65" i="19"/>
  <c r="AW65" i="19"/>
  <c r="AV65" i="19"/>
  <c r="AU65" i="19"/>
  <c r="AT65" i="19"/>
  <c r="AS65" i="19"/>
  <c r="AR65" i="19"/>
  <c r="AQ65" i="19"/>
  <c r="AP65" i="19"/>
  <c r="AO65" i="19"/>
  <c r="AN65" i="19"/>
  <c r="AM65" i="19"/>
  <c r="AL65" i="19"/>
  <c r="AK65" i="19"/>
  <c r="AJ65" i="19"/>
  <c r="AI65" i="19"/>
  <c r="AH65" i="19"/>
  <c r="AG65" i="19"/>
  <c r="AF65" i="19"/>
  <c r="AE65" i="19"/>
  <c r="AD65" i="19"/>
  <c r="AC65" i="19"/>
  <c r="AB65" i="19"/>
  <c r="AA65" i="19"/>
  <c r="Z65" i="19"/>
  <c r="Y65" i="19"/>
  <c r="X65" i="19"/>
  <c r="L64" i="19"/>
  <c r="M64" i="19" s="1"/>
  <c r="MO63" i="19"/>
  <c r="MN63" i="19"/>
  <c r="MM63" i="19"/>
  <c r="ML63" i="19"/>
  <c r="MK63" i="19"/>
  <c r="MJ63" i="19"/>
  <c r="MI63" i="19"/>
  <c r="MH63" i="19"/>
  <c r="MG63" i="19"/>
  <c r="MF63" i="19"/>
  <c r="ME63" i="19"/>
  <c r="MD63" i="19"/>
  <c r="MC63" i="19"/>
  <c r="MB63" i="19"/>
  <c r="MA63" i="19"/>
  <c r="LZ63" i="19"/>
  <c r="LY63" i="19"/>
  <c r="LX63" i="19"/>
  <c r="LW63" i="19"/>
  <c r="LV63" i="19"/>
  <c r="LU63" i="19"/>
  <c r="LT63" i="19"/>
  <c r="LS63" i="19"/>
  <c r="LR63" i="19"/>
  <c r="LQ63" i="19"/>
  <c r="IK63" i="19"/>
  <c r="ID63" i="19"/>
  <c r="IC63" i="19"/>
  <c r="IB63" i="19"/>
  <c r="IA63" i="19"/>
  <c r="HZ63" i="19"/>
  <c r="HY63" i="19"/>
  <c r="HX63" i="19"/>
  <c r="HW63" i="19"/>
  <c r="HV63" i="19"/>
  <c r="HU63" i="19"/>
  <c r="HT63" i="19"/>
  <c r="HS63" i="19"/>
  <c r="HR63" i="19"/>
  <c r="HQ63" i="19"/>
  <c r="HP63" i="19"/>
  <c r="HO63" i="19"/>
  <c r="HN63" i="19"/>
  <c r="HM63" i="19"/>
  <c r="HL63" i="19"/>
  <c r="HK63" i="19"/>
  <c r="HJ63" i="19"/>
  <c r="HI63" i="19"/>
  <c r="HH63" i="19"/>
  <c r="HG63" i="19"/>
  <c r="HF63" i="19"/>
  <c r="HE63" i="19"/>
  <c r="HD63" i="19"/>
  <c r="HC63" i="19"/>
  <c r="HB63" i="19"/>
  <c r="HA63" i="19"/>
  <c r="GZ63" i="19"/>
  <c r="GY63" i="19"/>
  <c r="GX63" i="19"/>
  <c r="GW63" i="19"/>
  <c r="GV63" i="19"/>
  <c r="GU63" i="19"/>
  <c r="GT63" i="19"/>
  <c r="GS63" i="19"/>
  <c r="GR63" i="19"/>
  <c r="GQ63" i="19"/>
  <c r="GP63" i="19"/>
  <c r="GO63" i="19"/>
  <c r="GN63" i="19"/>
  <c r="GM63" i="19"/>
  <c r="GL63" i="19"/>
  <c r="GK63" i="19"/>
  <c r="GJ63" i="19"/>
  <c r="GI63" i="19"/>
  <c r="GH63" i="19"/>
  <c r="GG63" i="19"/>
  <c r="GF63" i="19"/>
  <c r="GE63" i="19"/>
  <c r="GD63" i="19"/>
  <c r="GC63" i="19"/>
  <c r="GB63" i="19"/>
  <c r="GA63" i="19"/>
  <c r="FZ63" i="19"/>
  <c r="FY63" i="19"/>
  <c r="FX63" i="19"/>
  <c r="FW63" i="19"/>
  <c r="FV63" i="19"/>
  <c r="FU63" i="19"/>
  <c r="FT63" i="19"/>
  <c r="FS63" i="19"/>
  <c r="FR63" i="19"/>
  <c r="FQ63" i="19"/>
  <c r="FP63" i="19"/>
  <c r="FO63" i="19"/>
  <c r="FN63" i="19"/>
  <c r="FM63" i="19"/>
  <c r="FL63" i="19"/>
  <c r="FK63" i="19"/>
  <c r="FJ63" i="19"/>
  <c r="FI63" i="19"/>
  <c r="FH63" i="19"/>
  <c r="FG63" i="19"/>
  <c r="FF63" i="19"/>
  <c r="FE63" i="19"/>
  <c r="FD63" i="19"/>
  <c r="FC63" i="19"/>
  <c r="FB63" i="19"/>
  <c r="FA63" i="19"/>
  <c r="EZ63" i="19"/>
  <c r="EY63" i="19"/>
  <c r="EX63" i="19"/>
  <c r="EW63" i="19"/>
  <c r="EV63" i="19"/>
  <c r="EU63" i="19"/>
  <c r="ET63" i="19"/>
  <c r="ES63" i="19"/>
  <c r="ER63" i="19"/>
  <c r="EQ63" i="19"/>
  <c r="EP63" i="19"/>
  <c r="EO63" i="19"/>
  <c r="EN63" i="19"/>
  <c r="EM63" i="19"/>
  <c r="EL63" i="19"/>
  <c r="EK63" i="19"/>
  <c r="EJ63" i="19"/>
  <c r="EI63" i="19"/>
  <c r="EH63" i="19"/>
  <c r="EG63" i="19"/>
  <c r="EF63" i="19"/>
  <c r="EE63" i="19"/>
  <c r="ED63" i="19"/>
  <c r="EC63" i="19"/>
  <c r="EB63" i="19"/>
  <c r="EA63" i="19"/>
  <c r="DZ63" i="19"/>
  <c r="DY63" i="19"/>
  <c r="DX63" i="19"/>
  <c r="DW63" i="19"/>
  <c r="DV63" i="19"/>
  <c r="DU63" i="19"/>
  <c r="DT63" i="19"/>
  <c r="DS63" i="19"/>
  <c r="DR63" i="19"/>
  <c r="DQ63" i="19"/>
  <c r="DP63" i="19"/>
  <c r="DO63" i="19"/>
  <c r="DN63" i="19"/>
  <c r="DM63" i="19"/>
  <c r="DL63" i="19"/>
  <c r="DK63" i="19"/>
  <c r="DJ63" i="19"/>
  <c r="DI63" i="19"/>
  <c r="DH63" i="19"/>
  <c r="DG63" i="19"/>
  <c r="DF63" i="19"/>
  <c r="DE63" i="19"/>
  <c r="DD63" i="19"/>
  <c r="DC63" i="19"/>
  <c r="DB63" i="19"/>
  <c r="DA63" i="19"/>
  <c r="CZ63" i="19"/>
  <c r="CY63" i="19"/>
  <c r="CX63" i="19"/>
  <c r="CW63" i="19"/>
  <c r="CV63" i="19"/>
  <c r="CU63" i="19"/>
  <c r="CT63" i="19"/>
  <c r="CS63" i="19"/>
  <c r="CR63" i="19"/>
  <c r="CQ63" i="19"/>
  <c r="CP63" i="19"/>
  <c r="CO63" i="19"/>
  <c r="CN63" i="19"/>
  <c r="CM63" i="19"/>
  <c r="CL63" i="19"/>
  <c r="CK63" i="19"/>
  <c r="CJ63" i="19"/>
  <c r="CI63" i="19"/>
  <c r="CH63" i="19"/>
  <c r="CG63" i="19"/>
  <c r="CF63" i="19"/>
  <c r="CE63" i="19"/>
  <c r="CD63" i="19"/>
  <c r="CC63" i="19"/>
  <c r="CB63" i="19"/>
  <c r="CA63" i="19"/>
  <c r="BZ63" i="19"/>
  <c r="BY63" i="19"/>
  <c r="BX63" i="19"/>
  <c r="BW63" i="19"/>
  <c r="BV63" i="19"/>
  <c r="BU63" i="19"/>
  <c r="BT63" i="19"/>
  <c r="BS63" i="19"/>
  <c r="BR63" i="19"/>
  <c r="BQ63" i="19"/>
  <c r="BP63" i="19"/>
  <c r="BO63" i="19"/>
  <c r="BN63" i="19"/>
  <c r="BM63" i="19"/>
  <c r="BL63" i="19"/>
  <c r="BK63" i="19"/>
  <c r="BJ63" i="19"/>
  <c r="BI63" i="19"/>
  <c r="BH63" i="19"/>
  <c r="BG63" i="19"/>
  <c r="BF63" i="19"/>
  <c r="BE63" i="19"/>
  <c r="BD63" i="19"/>
  <c r="BC63" i="19"/>
  <c r="BB63" i="19"/>
  <c r="BA63" i="19"/>
  <c r="AZ63" i="19"/>
  <c r="AY63" i="19"/>
  <c r="AX63" i="19"/>
  <c r="AW63" i="19"/>
  <c r="AV63" i="19"/>
  <c r="AU63" i="19"/>
  <c r="AT63" i="19"/>
  <c r="AS63" i="19"/>
  <c r="AR63" i="19"/>
  <c r="AQ63" i="19"/>
  <c r="AP63" i="19"/>
  <c r="AO63" i="19"/>
  <c r="AN63" i="19"/>
  <c r="AM63" i="19"/>
  <c r="AL63" i="19"/>
  <c r="AK63" i="19"/>
  <c r="AJ63" i="19"/>
  <c r="AI63" i="19"/>
  <c r="AH63" i="19"/>
  <c r="AG63" i="19"/>
  <c r="AF63" i="19"/>
  <c r="AE63" i="19"/>
  <c r="AD63" i="19"/>
  <c r="AC63" i="19"/>
  <c r="AB63" i="19"/>
  <c r="AA63" i="19"/>
  <c r="Z63" i="19"/>
  <c r="Y63" i="19"/>
  <c r="X63" i="19"/>
  <c r="MY62" i="19"/>
  <c r="L62" i="19"/>
  <c r="M62" i="19" s="1"/>
  <c r="MO61" i="19"/>
  <c r="MN61" i="19"/>
  <c r="MM61" i="19"/>
  <c r="ML61" i="19"/>
  <c r="MK61" i="19"/>
  <c r="MJ61" i="19"/>
  <c r="MI61" i="19"/>
  <c r="MH61" i="19"/>
  <c r="MG61" i="19"/>
  <c r="MF61" i="19"/>
  <c r="ME61" i="19"/>
  <c r="MD61" i="19"/>
  <c r="MC61" i="19"/>
  <c r="MB61" i="19"/>
  <c r="MA61" i="19"/>
  <c r="LZ61" i="19"/>
  <c r="LY61" i="19"/>
  <c r="LX61" i="19"/>
  <c r="LW61" i="19"/>
  <c r="LV61" i="19"/>
  <c r="LU61" i="19"/>
  <c r="LT61" i="19"/>
  <c r="LS61" i="19"/>
  <c r="LR61" i="19"/>
  <c r="LQ61" i="19"/>
  <c r="IG61" i="19"/>
  <c r="ID61" i="19"/>
  <c r="IC61" i="19"/>
  <c r="IB61" i="19"/>
  <c r="IA61" i="19"/>
  <c r="HZ61" i="19"/>
  <c r="HY61" i="19"/>
  <c r="HX61" i="19"/>
  <c r="HW61" i="19"/>
  <c r="HV61" i="19"/>
  <c r="HU61" i="19"/>
  <c r="HT61" i="19"/>
  <c r="HS61" i="19"/>
  <c r="HR61" i="19"/>
  <c r="HQ61" i="19"/>
  <c r="HP61" i="19"/>
  <c r="HO61" i="19"/>
  <c r="HN61" i="19"/>
  <c r="HM61" i="19"/>
  <c r="HL61" i="19"/>
  <c r="HK61" i="19"/>
  <c r="HJ61" i="19"/>
  <c r="HI61" i="19"/>
  <c r="HH61" i="19"/>
  <c r="HG61" i="19"/>
  <c r="HF61" i="19"/>
  <c r="HE61" i="19"/>
  <c r="HD61" i="19"/>
  <c r="HC61" i="19"/>
  <c r="HB61" i="19"/>
  <c r="HA61" i="19"/>
  <c r="GZ61" i="19"/>
  <c r="GY61" i="19"/>
  <c r="GX61" i="19"/>
  <c r="GW61" i="19"/>
  <c r="GV61" i="19"/>
  <c r="GU61" i="19"/>
  <c r="GT61" i="19"/>
  <c r="GS61" i="19"/>
  <c r="GR61" i="19"/>
  <c r="GQ61" i="19"/>
  <c r="GP61" i="19"/>
  <c r="GO61" i="19"/>
  <c r="GN61" i="19"/>
  <c r="GM61" i="19"/>
  <c r="GL61" i="19"/>
  <c r="GK61" i="19"/>
  <c r="GJ61" i="19"/>
  <c r="GI61" i="19"/>
  <c r="GH61" i="19"/>
  <c r="GG61" i="19"/>
  <c r="GF61" i="19"/>
  <c r="GE61" i="19"/>
  <c r="GD61" i="19"/>
  <c r="GC61" i="19"/>
  <c r="GB61" i="19"/>
  <c r="GA61" i="19"/>
  <c r="FZ61" i="19"/>
  <c r="FY61" i="19"/>
  <c r="FX61" i="19"/>
  <c r="FW61" i="19"/>
  <c r="FV61" i="19"/>
  <c r="FU61" i="19"/>
  <c r="FT61" i="19"/>
  <c r="FS61" i="19"/>
  <c r="FR61" i="19"/>
  <c r="FQ61" i="19"/>
  <c r="FP61" i="19"/>
  <c r="FO61" i="19"/>
  <c r="FN61" i="19"/>
  <c r="FM61" i="19"/>
  <c r="FL61" i="19"/>
  <c r="FK61" i="19"/>
  <c r="FJ61" i="19"/>
  <c r="FI61" i="19"/>
  <c r="FH61" i="19"/>
  <c r="FG61" i="19"/>
  <c r="FF61" i="19"/>
  <c r="FE61" i="19"/>
  <c r="FD61" i="19"/>
  <c r="FC61" i="19"/>
  <c r="FB61" i="19"/>
  <c r="FA61" i="19"/>
  <c r="EZ61" i="19"/>
  <c r="EY61" i="19"/>
  <c r="EX61" i="19"/>
  <c r="EW61" i="19"/>
  <c r="EV61" i="19"/>
  <c r="EU61" i="19"/>
  <c r="ET61" i="19"/>
  <c r="ES61" i="19"/>
  <c r="ER61" i="19"/>
  <c r="EQ61" i="19"/>
  <c r="EP61" i="19"/>
  <c r="EO61" i="19"/>
  <c r="EN61" i="19"/>
  <c r="EM61" i="19"/>
  <c r="EL61" i="19"/>
  <c r="EK61" i="19"/>
  <c r="EJ61" i="19"/>
  <c r="EI61" i="19"/>
  <c r="EH61" i="19"/>
  <c r="EG61" i="19"/>
  <c r="EF61" i="19"/>
  <c r="EE61" i="19"/>
  <c r="ED61" i="19"/>
  <c r="EC61" i="19"/>
  <c r="EB61" i="19"/>
  <c r="EA61" i="19"/>
  <c r="DZ61" i="19"/>
  <c r="DY61" i="19"/>
  <c r="DX61" i="19"/>
  <c r="DW61" i="19"/>
  <c r="DV61" i="19"/>
  <c r="DU61" i="19"/>
  <c r="DT61" i="19"/>
  <c r="DS61" i="19"/>
  <c r="DR61" i="19"/>
  <c r="DQ61" i="19"/>
  <c r="DP61" i="19"/>
  <c r="DO61" i="19"/>
  <c r="DN61" i="19"/>
  <c r="DM61" i="19"/>
  <c r="DL61" i="19"/>
  <c r="DK61" i="19"/>
  <c r="DJ61" i="19"/>
  <c r="DI61" i="19"/>
  <c r="DH61" i="19"/>
  <c r="DG61" i="19"/>
  <c r="DF61" i="19"/>
  <c r="DE61" i="19"/>
  <c r="DD61" i="19"/>
  <c r="DC61" i="19"/>
  <c r="DB61" i="19"/>
  <c r="DA61" i="19"/>
  <c r="CZ61" i="19"/>
  <c r="CY61" i="19"/>
  <c r="CX61" i="19"/>
  <c r="CW61" i="19"/>
  <c r="CV61" i="19"/>
  <c r="CU61" i="19"/>
  <c r="CT61" i="19"/>
  <c r="CS61" i="19"/>
  <c r="CR61" i="19"/>
  <c r="CQ61" i="19"/>
  <c r="CP61" i="19"/>
  <c r="CO61" i="19"/>
  <c r="CN61" i="19"/>
  <c r="CM61" i="19"/>
  <c r="CL61" i="19"/>
  <c r="CK61" i="19"/>
  <c r="CJ61" i="19"/>
  <c r="CI61" i="19"/>
  <c r="CH61" i="19"/>
  <c r="CG61" i="19"/>
  <c r="CF61" i="19"/>
  <c r="CE61" i="19"/>
  <c r="CD61" i="19"/>
  <c r="CC61" i="19"/>
  <c r="CB61" i="19"/>
  <c r="CA61" i="19"/>
  <c r="BZ61" i="19"/>
  <c r="BY61" i="19"/>
  <c r="BX61" i="19"/>
  <c r="BW61" i="19"/>
  <c r="BV61" i="19"/>
  <c r="BU61" i="19"/>
  <c r="BT61" i="19"/>
  <c r="BS61" i="19"/>
  <c r="BR61" i="19"/>
  <c r="BQ61" i="19"/>
  <c r="BP61" i="19"/>
  <c r="BO61" i="19"/>
  <c r="BN61" i="19"/>
  <c r="BM61" i="19"/>
  <c r="BL61" i="19"/>
  <c r="BK61" i="19"/>
  <c r="BJ61" i="19"/>
  <c r="BI61" i="19"/>
  <c r="BH61" i="19"/>
  <c r="BG61" i="19"/>
  <c r="BF61" i="19"/>
  <c r="BE61" i="19"/>
  <c r="BD61" i="19"/>
  <c r="BC61" i="19"/>
  <c r="BB61" i="19"/>
  <c r="BA61" i="19"/>
  <c r="AZ61" i="19"/>
  <c r="AY61" i="19"/>
  <c r="AX61" i="19"/>
  <c r="AW61" i="19"/>
  <c r="AV61" i="19"/>
  <c r="AU61" i="19"/>
  <c r="AT61" i="19"/>
  <c r="AS61" i="19"/>
  <c r="AR61" i="19"/>
  <c r="AQ61" i="19"/>
  <c r="AP61" i="19"/>
  <c r="AO61" i="19"/>
  <c r="AN61" i="19"/>
  <c r="AM61" i="19"/>
  <c r="AL61" i="19"/>
  <c r="AK61" i="19"/>
  <c r="AJ61" i="19"/>
  <c r="AI61" i="19"/>
  <c r="AH61" i="19"/>
  <c r="AG61" i="19"/>
  <c r="AF61" i="19"/>
  <c r="AE61" i="19"/>
  <c r="AD61" i="19"/>
  <c r="AC61" i="19"/>
  <c r="AB61" i="19"/>
  <c r="AA61" i="19"/>
  <c r="Z61" i="19"/>
  <c r="Y61" i="19"/>
  <c r="X61" i="19"/>
  <c r="BV60" i="19"/>
  <c r="L60" i="19"/>
  <c r="M60" i="19" s="1"/>
  <c r="MO59" i="19"/>
  <c r="MN59" i="19"/>
  <c r="MM59" i="19"/>
  <c r="ML59" i="19"/>
  <c r="MK59" i="19"/>
  <c r="MJ59" i="19"/>
  <c r="MI59" i="19"/>
  <c r="MH59" i="19"/>
  <c r="MG59" i="19"/>
  <c r="MF59" i="19"/>
  <c r="ME59" i="19"/>
  <c r="MD59" i="19"/>
  <c r="MC59" i="19"/>
  <c r="MB59" i="19"/>
  <c r="MA59" i="19"/>
  <c r="LZ59" i="19"/>
  <c r="LY59" i="19"/>
  <c r="LX59" i="19"/>
  <c r="LW59" i="19"/>
  <c r="LV59" i="19"/>
  <c r="LU59" i="19"/>
  <c r="LT59" i="19"/>
  <c r="LS59" i="19"/>
  <c r="LR59" i="19"/>
  <c r="LQ59" i="19"/>
  <c r="IG59" i="19"/>
  <c r="ID59" i="19"/>
  <c r="IC59" i="19"/>
  <c r="IB59" i="19"/>
  <c r="IA59" i="19"/>
  <c r="HZ59" i="19"/>
  <c r="HY59" i="19"/>
  <c r="HX59" i="19"/>
  <c r="HW59" i="19"/>
  <c r="HV59" i="19"/>
  <c r="HU59" i="19"/>
  <c r="HT59" i="19"/>
  <c r="HS59" i="19"/>
  <c r="HR59" i="19"/>
  <c r="HQ59" i="19"/>
  <c r="HP59" i="19"/>
  <c r="HO59" i="19"/>
  <c r="HN59" i="19"/>
  <c r="HM59" i="19"/>
  <c r="HL59" i="19"/>
  <c r="HK59" i="19"/>
  <c r="HJ59" i="19"/>
  <c r="HI59" i="19"/>
  <c r="HH59" i="19"/>
  <c r="HG59" i="19"/>
  <c r="HF59" i="19"/>
  <c r="HE59" i="19"/>
  <c r="HD59" i="19"/>
  <c r="HC59" i="19"/>
  <c r="HB59" i="19"/>
  <c r="HA59" i="19"/>
  <c r="GZ59" i="19"/>
  <c r="GY59" i="19"/>
  <c r="GX59" i="19"/>
  <c r="GW59" i="19"/>
  <c r="GV59" i="19"/>
  <c r="GU59" i="19"/>
  <c r="GT59" i="19"/>
  <c r="GS59" i="19"/>
  <c r="GR59" i="19"/>
  <c r="GQ59" i="19"/>
  <c r="GP59" i="19"/>
  <c r="GO59" i="19"/>
  <c r="GN59" i="19"/>
  <c r="GM59" i="19"/>
  <c r="GL59" i="19"/>
  <c r="GK59" i="19"/>
  <c r="GJ59" i="19"/>
  <c r="GI59" i="19"/>
  <c r="GH59" i="19"/>
  <c r="GG59" i="19"/>
  <c r="GF59" i="19"/>
  <c r="GE59" i="19"/>
  <c r="GD59" i="19"/>
  <c r="GC59" i="19"/>
  <c r="GB59" i="19"/>
  <c r="GA59" i="19"/>
  <c r="FZ59" i="19"/>
  <c r="FY59" i="19"/>
  <c r="FX59" i="19"/>
  <c r="FW59" i="19"/>
  <c r="FV59" i="19"/>
  <c r="FU59" i="19"/>
  <c r="FT59" i="19"/>
  <c r="FS59" i="19"/>
  <c r="FR59" i="19"/>
  <c r="FQ59" i="19"/>
  <c r="FP59" i="19"/>
  <c r="FO59" i="19"/>
  <c r="FN59" i="19"/>
  <c r="FM59" i="19"/>
  <c r="FL59" i="19"/>
  <c r="FK59" i="19"/>
  <c r="FJ59" i="19"/>
  <c r="FI59" i="19"/>
  <c r="FH59" i="19"/>
  <c r="FG59" i="19"/>
  <c r="FF59" i="19"/>
  <c r="FE59" i="19"/>
  <c r="FD59" i="19"/>
  <c r="FC59" i="19"/>
  <c r="FB59" i="19"/>
  <c r="FA59" i="19"/>
  <c r="EZ59" i="19"/>
  <c r="EY59" i="19"/>
  <c r="EX59" i="19"/>
  <c r="EW59" i="19"/>
  <c r="EV59" i="19"/>
  <c r="EU59" i="19"/>
  <c r="ET59" i="19"/>
  <c r="ES59" i="19"/>
  <c r="ER59" i="19"/>
  <c r="EQ59" i="19"/>
  <c r="EP59" i="19"/>
  <c r="EO59" i="19"/>
  <c r="EN59" i="19"/>
  <c r="EM59" i="19"/>
  <c r="EL59" i="19"/>
  <c r="EK59" i="19"/>
  <c r="EJ59" i="19"/>
  <c r="EI59" i="19"/>
  <c r="EH59" i="19"/>
  <c r="EG59" i="19"/>
  <c r="EF59" i="19"/>
  <c r="EE59" i="19"/>
  <c r="ED59" i="19"/>
  <c r="EC59" i="19"/>
  <c r="EB59" i="19"/>
  <c r="EA59" i="19"/>
  <c r="DZ59" i="19"/>
  <c r="DY59" i="19"/>
  <c r="DX59" i="19"/>
  <c r="DW59" i="19"/>
  <c r="DV59" i="19"/>
  <c r="DU59" i="19"/>
  <c r="DT59" i="19"/>
  <c r="DS59" i="19"/>
  <c r="DR59" i="19"/>
  <c r="DQ59" i="19"/>
  <c r="DP59" i="19"/>
  <c r="DO59" i="19"/>
  <c r="DN59" i="19"/>
  <c r="DM59" i="19"/>
  <c r="DL59" i="19"/>
  <c r="DK59" i="19"/>
  <c r="DJ59" i="19"/>
  <c r="DI59" i="19"/>
  <c r="DH59" i="19"/>
  <c r="DG59" i="19"/>
  <c r="DF59" i="19"/>
  <c r="DE59" i="19"/>
  <c r="DD59" i="19"/>
  <c r="DC59" i="19"/>
  <c r="DB59" i="19"/>
  <c r="DA59" i="19"/>
  <c r="CZ59" i="19"/>
  <c r="CY59" i="19"/>
  <c r="CX59" i="19"/>
  <c r="CW59" i="19"/>
  <c r="CV59" i="19"/>
  <c r="CU59" i="19"/>
  <c r="CT59" i="19"/>
  <c r="CS59" i="19"/>
  <c r="CR59" i="19"/>
  <c r="CQ59" i="19"/>
  <c r="CP59" i="19"/>
  <c r="CO59" i="19"/>
  <c r="CN59" i="19"/>
  <c r="CM59" i="19"/>
  <c r="CL59" i="19"/>
  <c r="CK59" i="19"/>
  <c r="CJ59" i="19"/>
  <c r="CI59" i="19"/>
  <c r="CH59" i="19"/>
  <c r="CG59" i="19"/>
  <c r="CF59" i="19"/>
  <c r="CE59" i="19"/>
  <c r="CD59" i="19"/>
  <c r="CC59" i="19"/>
  <c r="CB59" i="19"/>
  <c r="CA59" i="19"/>
  <c r="BZ59" i="19"/>
  <c r="BY59" i="19"/>
  <c r="BX59" i="19"/>
  <c r="BW59" i="19"/>
  <c r="BV59" i="19"/>
  <c r="BU59" i="19"/>
  <c r="BT59" i="19"/>
  <c r="BS59" i="19"/>
  <c r="BR59" i="19"/>
  <c r="BQ59" i="19"/>
  <c r="BP59" i="19"/>
  <c r="BO59" i="19"/>
  <c r="BN59" i="19"/>
  <c r="BM59" i="19"/>
  <c r="BL59" i="19"/>
  <c r="BK59" i="19"/>
  <c r="BJ59" i="19"/>
  <c r="BI59" i="19"/>
  <c r="BH59" i="19"/>
  <c r="BG59" i="19"/>
  <c r="BF59" i="19"/>
  <c r="BE59" i="19"/>
  <c r="BD59" i="19"/>
  <c r="BC59" i="19"/>
  <c r="BB59" i="19"/>
  <c r="BA59" i="19"/>
  <c r="AZ59" i="19"/>
  <c r="AY59" i="19"/>
  <c r="AX59" i="19"/>
  <c r="AW59" i="19"/>
  <c r="AV59" i="19"/>
  <c r="AU59" i="19"/>
  <c r="AT59" i="19"/>
  <c r="AS59" i="19"/>
  <c r="AR59" i="19"/>
  <c r="AQ59" i="19"/>
  <c r="AP59" i="19"/>
  <c r="AO59" i="19"/>
  <c r="AN59" i="19"/>
  <c r="AM59" i="19"/>
  <c r="AL59" i="19"/>
  <c r="AK59" i="19"/>
  <c r="AJ59" i="19"/>
  <c r="AI59" i="19"/>
  <c r="AH59" i="19"/>
  <c r="AG59" i="19"/>
  <c r="AF59" i="19"/>
  <c r="AE59" i="19"/>
  <c r="AD59" i="19"/>
  <c r="AC59" i="19"/>
  <c r="AB59" i="19"/>
  <c r="AA59" i="19"/>
  <c r="Z59" i="19"/>
  <c r="Y59" i="19"/>
  <c r="X59" i="19"/>
  <c r="L59" i="19"/>
  <c r="M58" i="19"/>
  <c r="L58" i="19"/>
  <c r="MO57" i="19"/>
  <c r="MN57" i="19"/>
  <c r="MM57" i="19"/>
  <c r="ML57" i="19"/>
  <c r="MK57" i="19"/>
  <c r="MJ57" i="19"/>
  <c r="MI57" i="19"/>
  <c r="MH57" i="19"/>
  <c r="MG57" i="19"/>
  <c r="MF57" i="19"/>
  <c r="ME57" i="19"/>
  <c r="MD57" i="19"/>
  <c r="MC57" i="19"/>
  <c r="MB57" i="19"/>
  <c r="MA57" i="19"/>
  <c r="LZ57" i="19"/>
  <c r="LY57" i="19"/>
  <c r="LX57" i="19"/>
  <c r="LW57" i="19"/>
  <c r="LV57" i="19"/>
  <c r="LU57" i="19"/>
  <c r="LT57" i="19"/>
  <c r="LS57" i="19"/>
  <c r="LR57" i="19"/>
  <c r="LQ57" i="19"/>
  <c r="LN57" i="19"/>
  <c r="ID57" i="19"/>
  <c r="IC57" i="19"/>
  <c r="IB57" i="19"/>
  <c r="IA57" i="19"/>
  <c r="HZ57" i="19"/>
  <c r="HY57" i="19"/>
  <c r="HX57" i="19"/>
  <c r="HW57" i="19"/>
  <c r="HV57" i="19"/>
  <c r="HU57" i="19"/>
  <c r="HT57" i="19"/>
  <c r="HS57" i="19"/>
  <c r="HR57" i="19"/>
  <c r="HQ57" i="19"/>
  <c r="HP57" i="19"/>
  <c r="HO57" i="19"/>
  <c r="HN57" i="19"/>
  <c r="HM57" i="19"/>
  <c r="HL57" i="19"/>
  <c r="HK57" i="19"/>
  <c r="HJ57" i="19"/>
  <c r="HI57" i="19"/>
  <c r="HH57" i="19"/>
  <c r="HG57" i="19"/>
  <c r="HF57" i="19"/>
  <c r="HE57" i="19"/>
  <c r="HD57" i="19"/>
  <c r="HC57" i="19"/>
  <c r="HB57" i="19"/>
  <c r="HA57" i="19"/>
  <c r="GZ57" i="19"/>
  <c r="GY57" i="19"/>
  <c r="GX57" i="19"/>
  <c r="GW57" i="19"/>
  <c r="GV57" i="19"/>
  <c r="GU57" i="19"/>
  <c r="GT57" i="19"/>
  <c r="GS57" i="19"/>
  <c r="GR57" i="19"/>
  <c r="GQ57" i="19"/>
  <c r="GP57" i="19"/>
  <c r="GO57" i="19"/>
  <c r="GN57" i="19"/>
  <c r="GM57" i="19"/>
  <c r="GL57" i="19"/>
  <c r="GK57" i="19"/>
  <c r="GJ57" i="19"/>
  <c r="GI57" i="19"/>
  <c r="GH57" i="19"/>
  <c r="GG57" i="19"/>
  <c r="GF57" i="19"/>
  <c r="GE57" i="19"/>
  <c r="GD57" i="19"/>
  <c r="GC57" i="19"/>
  <c r="GB57" i="19"/>
  <c r="GA57" i="19"/>
  <c r="FZ57" i="19"/>
  <c r="FY57" i="19"/>
  <c r="FX57" i="19"/>
  <c r="FW57" i="19"/>
  <c r="FV57" i="19"/>
  <c r="FU57" i="19"/>
  <c r="FT57" i="19"/>
  <c r="FS57" i="19"/>
  <c r="FR57" i="19"/>
  <c r="FQ57" i="19"/>
  <c r="FP57" i="19"/>
  <c r="FO57" i="19"/>
  <c r="FN57" i="19"/>
  <c r="FM57" i="19"/>
  <c r="FL57" i="19"/>
  <c r="FK57" i="19"/>
  <c r="FJ57" i="19"/>
  <c r="FI57" i="19"/>
  <c r="FH57" i="19"/>
  <c r="FG57" i="19"/>
  <c r="FF57" i="19"/>
  <c r="FE57" i="19"/>
  <c r="FD57" i="19"/>
  <c r="FC57" i="19"/>
  <c r="FB57" i="19"/>
  <c r="FA57" i="19"/>
  <c r="EZ57" i="19"/>
  <c r="EY57" i="19"/>
  <c r="EX57" i="19"/>
  <c r="EW57" i="19"/>
  <c r="EV57" i="19"/>
  <c r="EU57" i="19"/>
  <c r="ET57" i="19"/>
  <c r="ES57" i="19"/>
  <c r="ER57" i="19"/>
  <c r="EQ57" i="19"/>
  <c r="EP57" i="19"/>
  <c r="EO57" i="19"/>
  <c r="EN57" i="19"/>
  <c r="EM57" i="19"/>
  <c r="EL57" i="19"/>
  <c r="EK57" i="19"/>
  <c r="EJ57" i="19"/>
  <c r="EI57" i="19"/>
  <c r="EH57" i="19"/>
  <c r="EG57" i="19"/>
  <c r="EF57" i="19"/>
  <c r="EE57" i="19"/>
  <c r="ED57" i="19"/>
  <c r="EC57" i="19"/>
  <c r="EB57" i="19"/>
  <c r="EA57" i="19"/>
  <c r="DZ57" i="19"/>
  <c r="DY57" i="19"/>
  <c r="DX57" i="19"/>
  <c r="DW57" i="19"/>
  <c r="DV57" i="19"/>
  <c r="DU57" i="19"/>
  <c r="DT57" i="19"/>
  <c r="DS57" i="19"/>
  <c r="DR57" i="19"/>
  <c r="DQ57" i="19"/>
  <c r="DP57" i="19"/>
  <c r="DO57" i="19"/>
  <c r="DN57" i="19"/>
  <c r="DM57" i="19"/>
  <c r="DL57" i="19"/>
  <c r="DK57" i="19"/>
  <c r="DJ57" i="19"/>
  <c r="DI57" i="19"/>
  <c r="DH57" i="19"/>
  <c r="DG57" i="19"/>
  <c r="DF57" i="19"/>
  <c r="DE57" i="19"/>
  <c r="DD57" i="19"/>
  <c r="DC57" i="19"/>
  <c r="DB57" i="19"/>
  <c r="DA57" i="19"/>
  <c r="CZ57" i="19"/>
  <c r="CY57" i="19"/>
  <c r="CX57" i="19"/>
  <c r="CW57" i="19"/>
  <c r="CV57" i="19"/>
  <c r="CU57" i="19"/>
  <c r="CT57" i="19"/>
  <c r="CS57" i="19"/>
  <c r="CR57" i="19"/>
  <c r="CQ57" i="19"/>
  <c r="CP57" i="19"/>
  <c r="CO57" i="19"/>
  <c r="CN57" i="19"/>
  <c r="CM57" i="19"/>
  <c r="CL57" i="19"/>
  <c r="CK57" i="19"/>
  <c r="CJ57" i="19"/>
  <c r="CI57" i="19"/>
  <c r="CH57" i="19"/>
  <c r="CG57" i="19"/>
  <c r="CF57" i="19"/>
  <c r="CE57" i="19"/>
  <c r="CD57" i="19"/>
  <c r="CC57" i="19"/>
  <c r="CB57" i="19"/>
  <c r="CA57" i="19"/>
  <c r="BZ57" i="19"/>
  <c r="BY57" i="19"/>
  <c r="BX57" i="19"/>
  <c r="BW57" i="19"/>
  <c r="BV57" i="19"/>
  <c r="BU57" i="19"/>
  <c r="BT57" i="19"/>
  <c r="BS57" i="19"/>
  <c r="BR57" i="19"/>
  <c r="BQ57" i="19"/>
  <c r="BP57" i="19"/>
  <c r="BO57" i="19"/>
  <c r="BN57" i="19"/>
  <c r="BM57" i="19"/>
  <c r="BL57" i="19"/>
  <c r="BK57" i="19"/>
  <c r="BJ57" i="19"/>
  <c r="BI57" i="19"/>
  <c r="BH57" i="19"/>
  <c r="BG57" i="19"/>
  <c r="BF57" i="19"/>
  <c r="BE57" i="19"/>
  <c r="BD57" i="19"/>
  <c r="BC57" i="19"/>
  <c r="BB57" i="19"/>
  <c r="BA57" i="19"/>
  <c r="AZ57" i="19"/>
  <c r="AY57" i="19"/>
  <c r="AX57" i="19"/>
  <c r="AW57" i="19"/>
  <c r="AV57" i="19"/>
  <c r="AU57" i="19"/>
  <c r="AT57" i="19"/>
  <c r="AS57" i="19"/>
  <c r="AR57" i="19"/>
  <c r="AQ57" i="19"/>
  <c r="AP57" i="19"/>
  <c r="AO57" i="19"/>
  <c r="AN57" i="19"/>
  <c r="AM57" i="19"/>
  <c r="AL57" i="19"/>
  <c r="AK57" i="19"/>
  <c r="AJ57" i="19"/>
  <c r="AI57" i="19"/>
  <c r="AH57" i="19"/>
  <c r="AG57" i="19"/>
  <c r="AF57" i="19"/>
  <c r="AE57" i="19"/>
  <c r="AD57" i="19"/>
  <c r="AC57" i="19"/>
  <c r="AB57" i="19"/>
  <c r="AA57" i="19"/>
  <c r="Z57" i="19"/>
  <c r="Y57" i="19"/>
  <c r="X57" i="19"/>
  <c r="DH56" i="19"/>
  <c r="M56" i="19"/>
  <c r="L56" i="19"/>
  <c r="MO55" i="19"/>
  <c r="MN55" i="19"/>
  <c r="MM55" i="19"/>
  <c r="ML55" i="19"/>
  <c r="MK55" i="19"/>
  <c r="MJ55" i="19"/>
  <c r="MI55" i="19"/>
  <c r="MH55" i="19"/>
  <c r="MG55" i="19"/>
  <c r="MF55" i="19"/>
  <c r="ME55" i="19"/>
  <c r="MD55" i="19"/>
  <c r="MC55" i="19"/>
  <c r="MB55" i="19"/>
  <c r="MA55" i="19"/>
  <c r="LZ55" i="19"/>
  <c r="LY55" i="19"/>
  <c r="LX55" i="19"/>
  <c r="LW55" i="19"/>
  <c r="LV55" i="19"/>
  <c r="LU55" i="19"/>
  <c r="LT55" i="19"/>
  <c r="LS55" i="19"/>
  <c r="LR55" i="19"/>
  <c r="LQ55" i="19"/>
  <c r="JB55" i="19"/>
  <c r="ID55" i="19"/>
  <c r="IC55" i="19"/>
  <c r="IB55" i="19"/>
  <c r="IA55" i="19"/>
  <c r="HZ55" i="19"/>
  <c r="HY55" i="19"/>
  <c r="HX55" i="19"/>
  <c r="HW55" i="19"/>
  <c r="HV55" i="19"/>
  <c r="HU55" i="19"/>
  <c r="HT55" i="19"/>
  <c r="HS55" i="19"/>
  <c r="HR55" i="19"/>
  <c r="HQ55" i="19"/>
  <c r="HP55" i="19"/>
  <c r="HO55" i="19"/>
  <c r="HN55" i="19"/>
  <c r="HM55" i="19"/>
  <c r="HL55" i="19"/>
  <c r="HK55" i="19"/>
  <c r="HJ55" i="19"/>
  <c r="HI55" i="19"/>
  <c r="HH55" i="19"/>
  <c r="HG55" i="19"/>
  <c r="HF55" i="19"/>
  <c r="HE55" i="19"/>
  <c r="HD55" i="19"/>
  <c r="HC55" i="19"/>
  <c r="HB55" i="19"/>
  <c r="HA55" i="19"/>
  <c r="GZ55" i="19"/>
  <c r="GY55" i="19"/>
  <c r="GX55" i="19"/>
  <c r="GW55" i="19"/>
  <c r="GV55" i="19"/>
  <c r="GU55" i="19"/>
  <c r="GT55" i="19"/>
  <c r="GS55" i="19"/>
  <c r="GR55" i="19"/>
  <c r="GQ55" i="19"/>
  <c r="GP55" i="19"/>
  <c r="GO55" i="19"/>
  <c r="GN55" i="19"/>
  <c r="GM55" i="19"/>
  <c r="GL55" i="19"/>
  <c r="GK55" i="19"/>
  <c r="GJ55" i="19"/>
  <c r="GI55" i="19"/>
  <c r="GH55" i="19"/>
  <c r="GG55" i="19"/>
  <c r="GF55" i="19"/>
  <c r="GE55" i="19"/>
  <c r="GD55" i="19"/>
  <c r="GC55" i="19"/>
  <c r="GB55" i="19"/>
  <c r="GA55" i="19"/>
  <c r="FZ55" i="19"/>
  <c r="FY55" i="19"/>
  <c r="FX55" i="19"/>
  <c r="FW55" i="19"/>
  <c r="FV55" i="19"/>
  <c r="FU55" i="19"/>
  <c r="FT55" i="19"/>
  <c r="FS55" i="19"/>
  <c r="FR55" i="19"/>
  <c r="FQ55" i="19"/>
  <c r="FP55" i="19"/>
  <c r="FO55" i="19"/>
  <c r="FN55" i="19"/>
  <c r="FM55" i="19"/>
  <c r="FL55" i="19"/>
  <c r="FK55" i="19"/>
  <c r="FJ55" i="19"/>
  <c r="FI55" i="19"/>
  <c r="FH55" i="19"/>
  <c r="FG55" i="19"/>
  <c r="FF55" i="19"/>
  <c r="FE55" i="19"/>
  <c r="FD55" i="19"/>
  <c r="FC55" i="19"/>
  <c r="FB55" i="19"/>
  <c r="FA55" i="19"/>
  <c r="EZ55" i="19"/>
  <c r="EY55" i="19"/>
  <c r="EX55" i="19"/>
  <c r="EW55" i="19"/>
  <c r="EV55" i="19"/>
  <c r="EU55" i="19"/>
  <c r="ET55" i="19"/>
  <c r="ES55" i="19"/>
  <c r="ER55" i="19"/>
  <c r="EQ55" i="19"/>
  <c r="EP55" i="19"/>
  <c r="EO55" i="19"/>
  <c r="EN55" i="19"/>
  <c r="EM55" i="19"/>
  <c r="EL55" i="19"/>
  <c r="EK55" i="19"/>
  <c r="EJ55" i="19"/>
  <c r="EI55" i="19"/>
  <c r="EH55" i="19"/>
  <c r="EG55" i="19"/>
  <c r="EF55" i="19"/>
  <c r="EE55" i="19"/>
  <c r="ED55" i="19"/>
  <c r="EC55" i="19"/>
  <c r="EB55" i="19"/>
  <c r="EA55" i="19"/>
  <c r="DZ55" i="19"/>
  <c r="DY55" i="19"/>
  <c r="DX55" i="19"/>
  <c r="DW55" i="19"/>
  <c r="DV55" i="19"/>
  <c r="DU55" i="19"/>
  <c r="DT55" i="19"/>
  <c r="DS55" i="19"/>
  <c r="DR55" i="19"/>
  <c r="DQ55" i="19"/>
  <c r="DP55" i="19"/>
  <c r="DO55" i="19"/>
  <c r="DN55" i="19"/>
  <c r="DM55" i="19"/>
  <c r="DL55" i="19"/>
  <c r="DK55" i="19"/>
  <c r="DJ55" i="19"/>
  <c r="DI55" i="19"/>
  <c r="DH55" i="19"/>
  <c r="DG55" i="19"/>
  <c r="DF55" i="19"/>
  <c r="DE55" i="19"/>
  <c r="DD55" i="19"/>
  <c r="DC55" i="19"/>
  <c r="DB55" i="19"/>
  <c r="DA55" i="19"/>
  <c r="CZ55" i="19"/>
  <c r="CY55" i="19"/>
  <c r="CX55" i="19"/>
  <c r="CW55" i="19"/>
  <c r="CV55" i="19"/>
  <c r="CU55" i="19"/>
  <c r="CT55" i="19"/>
  <c r="CS55" i="19"/>
  <c r="CR55" i="19"/>
  <c r="CQ55" i="19"/>
  <c r="CP55" i="19"/>
  <c r="CO55" i="19"/>
  <c r="CN55" i="19"/>
  <c r="CM55" i="19"/>
  <c r="CL55" i="19"/>
  <c r="CK55" i="19"/>
  <c r="CJ55" i="19"/>
  <c r="CI55" i="19"/>
  <c r="CH55" i="19"/>
  <c r="CG55" i="19"/>
  <c r="CF55" i="19"/>
  <c r="CE55" i="19"/>
  <c r="CD55" i="19"/>
  <c r="CC55" i="19"/>
  <c r="CB55" i="19"/>
  <c r="CA55" i="19"/>
  <c r="BZ55" i="19"/>
  <c r="BY55" i="19"/>
  <c r="BX55" i="19"/>
  <c r="BW55" i="19"/>
  <c r="BV55" i="19"/>
  <c r="BU55" i="19"/>
  <c r="BT55" i="19"/>
  <c r="BS55" i="19"/>
  <c r="BR55" i="19"/>
  <c r="BQ55" i="19"/>
  <c r="BP55" i="19"/>
  <c r="BO55" i="19"/>
  <c r="BN55" i="19"/>
  <c r="BM55" i="19"/>
  <c r="BL55" i="19"/>
  <c r="BK55" i="19"/>
  <c r="BJ55" i="19"/>
  <c r="BI55" i="19"/>
  <c r="BH55" i="19"/>
  <c r="BG55" i="19"/>
  <c r="BF55" i="19"/>
  <c r="BE55" i="19"/>
  <c r="BD55" i="19"/>
  <c r="BC55" i="19"/>
  <c r="BB55" i="19"/>
  <c r="BA55" i="19"/>
  <c r="AZ55" i="19"/>
  <c r="AY55" i="19"/>
  <c r="AX55" i="19"/>
  <c r="AW55" i="19"/>
  <c r="AV55" i="19"/>
  <c r="AU55" i="19"/>
  <c r="AT55" i="19"/>
  <c r="AS55" i="19"/>
  <c r="AR55" i="19"/>
  <c r="AQ55" i="19"/>
  <c r="AP55" i="19"/>
  <c r="AO55" i="19"/>
  <c r="AN55" i="19"/>
  <c r="AM55" i="19"/>
  <c r="AL55" i="19"/>
  <c r="AK55" i="19"/>
  <c r="AJ55" i="19"/>
  <c r="AI55" i="19"/>
  <c r="AH55" i="19"/>
  <c r="AG55" i="19"/>
  <c r="AF55" i="19"/>
  <c r="AE55" i="19"/>
  <c r="AD55" i="19"/>
  <c r="AC55" i="19"/>
  <c r="AB55" i="19"/>
  <c r="AA55" i="19"/>
  <c r="Z55" i="19"/>
  <c r="Y55" i="19"/>
  <c r="X55" i="19"/>
  <c r="M54" i="19"/>
  <c r="L54" i="19"/>
  <c r="MO53" i="19"/>
  <c r="MN53" i="19"/>
  <c r="MM53" i="19"/>
  <c r="ML53" i="19"/>
  <c r="MK53" i="19"/>
  <c r="MJ53" i="19"/>
  <c r="MI53" i="19"/>
  <c r="MH53" i="19"/>
  <c r="MG53" i="19"/>
  <c r="MF53" i="19"/>
  <c r="ME53" i="19"/>
  <c r="MD53" i="19"/>
  <c r="MC53" i="19"/>
  <c r="MB53" i="19"/>
  <c r="MA53" i="19"/>
  <c r="LZ53" i="19"/>
  <c r="LY53" i="19"/>
  <c r="LX53" i="19"/>
  <c r="LW53" i="19"/>
  <c r="LV53" i="19"/>
  <c r="LU53" i="19"/>
  <c r="LT53" i="19"/>
  <c r="LS53" i="19"/>
  <c r="LR53" i="19"/>
  <c r="LQ53" i="19"/>
  <c r="LN53" i="19"/>
  <c r="JB53" i="19"/>
  <c r="ID53" i="19"/>
  <c r="IC53" i="19"/>
  <c r="IB53" i="19"/>
  <c r="IA53" i="19"/>
  <c r="HZ53" i="19"/>
  <c r="HY53" i="19"/>
  <c r="HX53" i="19"/>
  <c r="HW53" i="19"/>
  <c r="HV53" i="19"/>
  <c r="HU53" i="19"/>
  <c r="HT53" i="19"/>
  <c r="HS53" i="19"/>
  <c r="HR53" i="19"/>
  <c r="HQ53" i="19"/>
  <c r="HP53" i="19"/>
  <c r="HO53" i="19"/>
  <c r="HN53" i="19"/>
  <c r="HM53" i="19"/>
  <c r="HL53" i="19"/>
  <c r="HK53" i="19"/>
  <c r="HJ53" i="19"/>
  <c r="HI53" i="19"/>
  <c r="HH53" i="19"/>
  <c r="HG53" i="19"/>
  <c r="HF53" i="19"/>
  <c r="HE53" i="19"/>
  <c r="HD53" i="19"/>
  <c r="HC53" i="19"/>
  <c r="HB53" i="19"/>
  <c r="HA53" i="19"/>
  <c r="GZ53" i="19"/>
  <c r="GY53" i="19"/>
  <c r="GX53" i="19"/>
  <c r="GW53" i="19"/>
  <c r="GV53" i="19"/>
  <c r="GU53" i="19"/>
  <c r="GT53" i="19"/>
  <c r="GS53" i="19"/>
  <c r="GR53" i="19"/>
  <c r="GQ53" i="19"/>
  <c r="GP53" i="19"/>
  <c r="GO53" i="19"/>
  <c r="GN53" i="19"/>
  <c r="GM53" i="19"/>
  <c r="GL53" i="19"/>
  <c r="GK53" i="19"/>
  <c r="GJ53" i="19"/>
  <c r="GI53" i="19"/>
  <c r="GH53" i="19"/>
  <c r="GG53" i="19"/>
  <c r="GF53" i="19"/>
  <c r="GE53" i="19"/>
  <c r="GD53" i="19"/>
  <c r="GC53" i="19"/>
  <c r="GB53" i="19"/>
  <c r="GA53" i="19"/>
  <c r="FZ53" i="19"/>
  <c r="FY53" i="19"/>
  <c r="FX53" i="19"/>
  <c r="FW53" i="19"/>
  <c r="FV53" i="19"/>
  <c r="FU53" i="19"/>
  <c r="FT53" i="19"/>
  <c r="FS53" i="19"/>
  <c r="FR53" i="19"/>
  <c r="FQ53" i="19"/>
  <c r="FP53" i="19"/>
  <c r="FO53" i="19"/>
  <c r="FN53" i="19"/>
  <c r="FM53" i="19"/>
  <c r="FL53" i="19"/>
  <c r="FK53" i="19"/>
  <c r="FJ53" i="19"/>
  <c r="FI53" i="19"/>
  <c r="FH53" i="19"/>
  <c r="FG53" i="19"/>
  <c r="FF53" i="19"/>
  <c r="FE53" i="19"/>
  <c r="FD53" i="19"/>
  <c r="FC53" i="19"/>
  <c r="FB53" i="19"/>
  <c r="FA53" i="19"/>
  <c r="EZ53" i="19"/>
  <c r="EY53" i="19"/>
  <c r="EX53" i="19"/>
  <c r="EW53" i="19"/>
  <c r="EV53" i="19"/>
  <c r="EU53" i="19"/>
  <c r="ET53" i="19"/>
  <c r="ES53" i="19"/>
  <c r="ER53" i="19"/>
  <c r="EQ53" i="19"/>
  <c r="EP53" i="19"/>
  <c r="EO53" i="19"/>
  <c r="EN53" i="19"/>
  <c r="EM53" i="19"/>
  <c r="EL53" i="19"/>
  <c r="EK53" i="19"/>
  <c r="EJ53" i="19"/>
  <c r="EI53" i="19"/>
  <c r="EH53" i="19"/>
  <c r="EG53" i="19"/>
  <c r="EF53" i="19"/>
  <c r="EE53" i="19"/>
  <c r="ED53" i="19"/>
  <c r="EC53" i="19"/>
  <c r="EB53" i="19"/>
  <c r="EA53" i="19"/>
  <c r="DZ53" i="19"/>
  <c r="DY53" i="19"/>
  <c r="DX53" i="19"/>
  <c r="DW53" i="19"/>
  <c r="DV53" i="19"/>
  <c r="DU53" i="19"/>
  <c r="DT53" i="19"/>
  <c r="DS53" i="19"/>
  <c r="DR53" i="19"/>
  <c r="DQ53" i="19"/>
  <c r="DP53" i="19"/>
  <c r="DO53" i="19"/>
  <c r="DN53" i="19"/>
  <c r="DM53" i="19"/>
  <c r="DL53" i="19"/>
  <c r="DK53" i="19"/>
  <c r="DJ53" i="19"/>
  <c r="DI53" i="19"/>
  <c r="DH53" i="19"/>
  <c r="DG53" i="19"/>
  <c r="DF53" i="19"/>
  <c r="DE53" i="19"/>
  <c r="DD53" i="19"/>
  <c r="DC53" i="19"/>
  <c r="DB53" i="19"/>
  <c r="DA53" i="19"/>
  <c r="CZ53" i="19"/>
  <c r="CY53" i="19"/>
  <c r="CX53" i="19"/>
  <c r="CW53" i="19"/>
  <c r="CV53" i="19"/>
  <c r="CU53" i="19"/>
  <c r="CT53" i="19"/>
  <c r="CS53" i="19"/>
  <c r="CR53" i="19"/>
  <c r="CQ53" i="19"/>
  <c r="CP53" i="19"/>
  <c r="CO53" i="19"/>
  <c r="CN53" i="19"/>
  <c r="CM53" i="19"/>
  <c r="CL53" i="19"/>
  <c r="CK53" i="19"/>
  <c r="CJ53" i="19"/>
  <c r="CI53" i="19"/>
  <c r="CH53" i="19"/>
  <c r="CG53" i="19"/>
  <c r="CF53" i="19"/>
  <c r="CE53" i="19"/>
  <c r="CD53" i="19"/>
  <c r="CC53" i="19"/>
  <c r="CB53" i="19"/>
  <c r="CA53" i="19"/>
  <c r="BZ53" i="19"/>
  <c r="BY53" i="19"/>
  <c r="BX53" i="19"/>
  <c r="BW53" i="19"/>
  <c r="BV53" i="19"/>
  <c r="BU53" i="19"/>
  <c r="BT53" i="19"/>
  <c r="BS53" i="19"/>
  <c r="BR53" i="19"/>
  <c r="BQ53" i="19"/>
  <c r="BP53" i="19"/>
  <c r="BO53" i="19"/>
  <c r="BN53" i="19"/>
  <c r="BM53" i="19"/>
  <c r="BL53" i="19"/>
  <c r="BK53" i="19"/>
  <c r="BJ53" i="19"/>
  <c r="BI53" i="19"/>
  <c r="BH53" i="19"/>
  <c r="BG53" i="19"/>
  <c r="BF53" i="19"/>
  <c r="BE53" i="19"/>
  <c r="BD53" i="19"/>
  <c r="BC53" i="19"/>
  <c r="BB53" i="19"/>
  <c r="BA53" i="19"/>
  <c r="AZ53" i="19"/>
  <c r="AY53" i="19"/>
  <c r="AX53" i="19"/>
  <c r="AW53" i="19"/>
  <c r="AV53" i="19"/>
  <c r="AU53" i="19"/>
  <c r="AT53" i="19"/>
  <c r="AS53" i="19"/>
  <c r="AR53" i="19"/>
  <c r="AQ53" i="19"/>
  <c r="AP53" i="19"/>
  <c r="AO53" i="19"/>
  <c r="AN53" i="19"/>
  <c r="AM53" i="19"/>
  <c r="AL53" i="19"/>
  <c r="AK53" i="19"/>
  <c r="AJ53" i="19"/>
  <c r="AI53" i="19"/>
  <c r="AH53" i="19"/>
  <c r="AG53" i="19"/>
  <c r="AF53" i="19"/>
  <c r="AE53" i="19"/>
  <c r="AD53" i="19"/>
  <c r="AC53" i="19"/>
  <c r="AB53" i="19"/>
  <c r="AA53" i="19"/>
  <c r="Z53" i="19"/>
  <c r="Y53" i="19"/>
  <c r="X53" i="19"/>
  <c r="HW52" i="19"/>
  <c r="BH52" i="19"/>
  <c r="L52" i="19"/>
  <c r="M52" i="19" s="1"/>
  <c r="MO51" i="19"/>
  <c r="MN51" i="19"/>
  <c r="MM51" i="19"/>
  <c r="ML51" i="19"/>
  <c r="MK51" i="19"/>
  <c r="MJ51" i="19"/>
  <c r="MI51" i="19"/>
  <c r="MH51" i="19"/>
  <c r="MG51" i="19"/>
  <c r="MF51" i="19"/>
  <c r="ME51" i="19"/>
  <c r="MD51" i="19"/>
  <c r="MC51" i="19"/>
  <c r="MB51" i="19"/>
  <c r="MA51" i="19"/>
  <c r="LZ51" i="19"/>
  <c r="LY51" i="19"/>
  <c r="LX51" i="19"/>
  <c r="LW51" i="19"/>
  <c r="LV51" i="19"/>
  <c r="LU51" i="19"/>
  <c r="LT51" i="19"/>
  <c r="LS51" i="19"/>
  <c r="LR51" i="19"/>
  <c r="LQ51" i="19"/>
  <c r="JG51" i="19"/>
  <c r="ID51" i="19"/>
  <c r="IC51" i="19"/>
  <c r="IB51" i="19"/>
  <c r="IA51" i="19"/>
  <c r="HZ51" i="19"/>
  <c r="HY51" i="19"/>
  <c r="HX51" i="19"/>
  <c r="HW51" i="19"/>
  <c r="HV51" i="19"/>
  <c r="HU51" i="19"/>
  <c r="HT51" i="19"/>
  <c r="HS51" i="19"/>
  <c r="HR51" i="19"/>
  <c r="HQ51" i="19"/>
  <c r="HP51" i="19"/>
  <c r="HO51" i="19"/>
  <c r="HN51" i="19"/>
  <c r="HM51" i="19"/>
  <c r="HL51" i="19"/>
  <c r="HK51" i="19"/>
  <c r="HJ51" i="19"/>
  <c r="HI51" i="19"/>
  <c r="HH51" i="19"/>
  <c r="HG51" i="19"/>
  <c r="HF51" i="19"/>
  <c r="HE51" i="19"/>
  <c r="HD51" i="19"/>
  <c r="HC51" i="19"/>
  <c r="HB51" i="19"/>
  <c r="HA51" i="19"/>
  <c r="GZ51" i="19"/>
  <c r="GY51" i="19"/>
  <c r="GX51" i="19"/>
  <c r="GW51" i="19"/>
  <c r="GV51" i="19"/>
  <c r="GU51" i="19"/>
  <c r="GT51" i="19"/>
  <c r="GS51" i="19"/>
  <c r="GR51" i="19"/>
  <c r="GQ51" i="19"/>
  <c r="GP51" i="19"/>
  <c r="GO51" i="19"/>
  <c r="GN51" i="19"/>
  <c r="GM51" i="19"/>
  <c r="GL51" i="19"/>
  <c r="GK51" i="19"/>
  <c r="GJ51" i="19"/>
  <c r="GI51" i="19"/>
  <c r="GH51" i="19"/>
  <c r="GG51" i="19"/>
  <c r="GF51" i="19"/>
  <c r="GE51" i="19"/>
  <c r="GD51" i="19"/>
  <c r="GC51" i="19"/>
  <c r="GB51" i="19"/>
  <c r="GA51" i="19"/>
  <c r="FZ51" i="19"/>
  <c r="FY51" i="19"/>
  <c r="FX51" i="19"/>
  <c r="FW51" i="19"/>
  <c r="FV51" i="19"/>
  <c r="FU51" i="19"/>
  <c r="FT51" i="19"/>
  <c r="FS51" i="19"/>
  <c r="FR51" i="19"/>
  <c r="FQ51" i="19"/>
  <c r="FP51" i="19"/>
  <c r="FO51" i="19"/>
  <c r="FN51" i="19"/>
  <c r="FM51" i="19"/>
  <c r="FL51" i="19"/>
  <c r="FK51" i="19"/>
  <c r="FJ51" i="19"/>
  <c r="FI51" i="19"/>
  <c r="FH51" i="19"/>
  <c r="FG51" i="19"/>
  <c r="FF51" i="19"/>
  <c r="FE51" i="19"/>
  <c r="FD51" i="19"/>
  <c r="FC51" i="19"/>
  <c r="FB51" i="19"/>
  <c r="FA51" i="19"/>
  <c r="EZ51" i="19"/>
  <c r="EY51" i="19"/>
  <c r="EX51" i="19"/>
  <c r="EW51" i="19"/>
  <c r="EV51" i="19"/>
  <c r="EU51" i="19"/>
  <c r="ET51" i="19"/>
  <c r="ES51" i="19"/>
  <c r="ER51" i="19"/>
  <c r="EQ51" i="19"/>
  <c r="EP51" i="19"/>
  <c r="EO51" i="19"/>
  <c r="EN51" i="19"/>
  <c r="EM51" i="19"/>
  <c r="EL51" i="19"/>
  <c r="EK51" i="19"/>
  <c r="EJ51" i="19"/>
  <c r="EI51" i="19"/>
  <c r="EH51" i="19"/>
  <c r="EG51" i="19"/>
  <c r="EF51" i="19"/>
  <c r="EE51" i="19"/>
  <c r="ED51" i="19"/>
  <c r="EC51" i="19"/>
  <c r="EB51" i="19"/>
  <c r="EA51" i="19"/>
  <c r="DZ51" i="19"/>
  <c r="DY51" i="19"/>
  <c r="DX51" i="19"/>
  <c r="DW51" i="19"/>
  <c r="DV51" i="19"/>
  <c r="DU51" i="19"/>
  <c r="DT51" i="19"/>
  <c r="DS51" i="19"/>
  <c r="DR51" i="19"/>
  <c r="DQ51" i="19"/>
  <c r="DP51" i="19"/>
  <c r="DO51" i="19"/>
  <c r="DN51" i="19"/>
  <c r="DM51" i="19"/>
  <c r="DL51" i="19"/>
  <c r="DK51" i="19"/>
  <c r="DJ51" i="19"/>
  <c r="DI51" i="19"/>
  <c r="DH51" i="19"/>
  <c r="DG51" i="19"/>
  <c r="DF51" i="19"/>
  <c r="DE51" i="19"/>
  <c r="DD51" i="19"/>
  <c r="DC51" i="19"/>
  <c r="DB51" i="19"/>
  <c r="DA51" i="19"/>
  <c r="CZ51" i="19"/>
  <c r="CY51" i="19"/>
  <c r="CX51" i="19"/>
  <c r="CW51" i="19"/>
  <c r="CV51" i="19"/>
  <c r="CU51" i="19"/>
  <c r="CT51" i="19"/>
  <c r="CS51" i="19"/>
  <c r="CR51" i="19"/>
  <c r="CQ51" i="19"/>
  <c r="CP51" i="19"/>
  <c r="CO51" i="19"/>
  <c r="CN51" i="19"/>
  <c r="CM51" i="19"/>
  <c r="CL51" i="19"/>
  <c r="CK51" i="19"/>
  <c r="CJ51" i="19"/>
  <c r="CI51" i="19"/>
  <c r="CH51" i="19"/>
  <c r="CG51" i="19"/>
  <c r="CF51" i="19"/>
  <c r="CE51" i="19"/>
  <c r="CD51" i="19"/>
  <c r="CC51" i="19"/>
  <c r="CB51" i="19"/>
  <c r="CA51" i="19"/>
  <c r="BZ51" i="19"/>
  <c r="BY51" i="19"/>
  <c r="BX51" i="19"/>
  <c r="BW51" i="19"/>
  <c r="BV51" i="19"/>
  <c r="BU51" i="19"/>
  <c r="BT51" i="19"/>
  <c r="BS51" i="19"/>
  <c r="BR51" i="19"/>
  <c r="BQ51" i="19"/>
  <c r="BP51" i="19"/>
  <c r="BO51" i="19"/>
  <c r="BN51" i="19"/>
  <c r="BM51" i="19"/>
  <c r="BL51" i="19"/>
  <c r="BK51" i="19"/>
  <c r="BJ51" i="19"/>
  <c r="BI51" i="19"/>
  <c r="BH51" i="19"/>
  <c r="BG51" i="19"/>
  <c r="BF51" i="19"/>
  <c r="BE51" i="19"/>
  <c r="BD51" i="19"/>
  <c r="BC51" i="19"/>
  <c r="BB51" i="19"/>
  <c r="BA51" i="19"/>
  <c r="AZ51" i="19"/>
  <c r="AY51" i="19"/>
  <c r="AX51" i="19"/>
  <c r="AW51" i="19"/>
  <c r="AV51" i="19"/>
  <c r="AU51" i="19"/>
  <c r="AT51" i="19"/>
  <c r="AS51" i="19"/>
  <c r="AR51" i="19"/>
  <c r="AQ51" i="19"/>
  <c r="AP51" i="19"/>
  <c r="AO51" i="19"/>
  <c r="AN51" i="19"/>
  <c r="AM51" i="19"/>
  <c r="AL51" i="19"/>
  <c r="AK51" i="19"/>
  <c r="AJ51" i="19"/>
  <c r="AI51" i="19"/>
  <c r="AH51" i="19"/>
  <c r="AG51" i="19"/>
  <c r="AF51" i="19"/>
  <c r="AE51" i="19"/>
  <c r="AD51" i="19"/>
  <c r="AC51" i="19"/>
  <c r="AB51" i="19"/>
  <c r="AA51" i="19"/>
  <c r="Z51" i="19"/>
  <c r="Y51" i="19"/>
  <c r="X51" i="19"/>
  <c r="GZ50" i="19"/>
  <c r="DR50" i="19"/>
  <c r="AK50" i="19"/>
  <c r="L50" i="19"/>
  <c r="M50" i="19" s="1"/>
  <c r="MO49" i="19"/>
  <c r="MN49" i="19"/>
  <c r="MM49" i="19"/>
  <c r="ML49" i="19"/>
  <c r="MK49" i="19"/>
  <c r="MJ49" i="19"/>
  <c r="MI49" i="19"/>
  <c r="MH49" i="19"/>
  <c r="MG49" i="19"/>
  <c r="MF49" i="19"/>
  <c r="ME49" i="19"/>
  <c r="MD49" i="19"/>
  <c r="MC49" i="19"/>
  <c r="MB49" i="19"/>
  <c r="MA49" i="19"/>
  <c r="LZ49" i="19"/>
  <c r="LY49" i="19"/>
  <c r="LX49" i="19"/>
  <c r="LW49" i="19"/>
  <c r="LV49" i="19"/>
  <c r="LU49" i="19"/>
  <c r="LT49" i="19"/>
  <c r="LS49" i="19"/>
  <c r="LR49" i="19"/>
  <c r="LQ49" i="19"/>
  <c r="JV49" i="19"/>
  <c r="ID49" i="19"/>
  <c r="IC49" i="19"/>
  <c r="IB49" i="19"/>
  <c r="IA49" i="19"/>
  <c r="HZ49" i="19"/>
  <c r="HY49" i="19"/>
  <c r="HX49" i="19"/>
  <c r="HW49" i="19"/>
  <c r="HV49" i="19"/>
  <c r="HU49" i="19"/>
  <c r="HT49" i="19"/>
  <c r="HS49" i="19"/>
  <c r="HR49" i="19"/>
  <c r="HQ49" i="19"/>
  <c r="HP49" i="19"/>
  <c r="HO49" i="19"/>
  <c r="HN49" i="19"/>
  <c r="HM49" i="19"/>
  <c r="HL49" i="19"/>
  <c r="HK49" i="19"/>
  <c r="HJ49" i="19"/>
  <c r="HI49" i="19"/>
  <c r="HH49" i="19"/>
  <c r="HG49" i="19"/>
  <c r="HF49" i="19"/>
  <c r="HE49" i="19"/>
  <c r="HD49" i="19"/>
  <c r="HC49" i="19"/>
  <c r="HB49" i="19"/>
  <c r="HA49" i="19"/>
  <c r="GZ49" i="19"/>
  <c r="GY49" i="19"/>
  <c r="GX49" i="19"/>
  <c r="GW49" i="19"/>
  <c r="GV49" i="19"/>
  <c r="GU49" i="19"/>
  <c r="GT49" i="19"/>
  <c r="GS49" i="19"/>
  <c r="GR49" i="19"/>
  <c r="GQ49" i="19"/>
  <c r="GP49" i="19"/>
  <c r="GO49" i="19"/>
  <c r="GN49" i="19"/>
  <c r="GM49" i="19"/>
  <c r="GL49" i="19"/>
  <c r="GK49" i="19"/>
  <c r="GJ49" i="19"/>
  <c r="GI49" i="19"/>
  <c r="GH49" i="19"/>
  <c r="GG49" i="19"/>
  <c r="GF49" i="19"/>
  <c r="GE49" i="19"/>
  <c r="GD49" i="19"/>
  <c r="GC49" i="19"/>
  <c r="GB49" i="19"/>
  <c r="GA49" i="19"/>
  <c r="FZ49" i="19"/>
  <c r="FY49" i="19"/>
  <c r="FX49" i="19"/>
  <c r="FW49" i="19"/>
  <c r="FV49" i="19"/>
  <c r="FU49" i="19"/>
  <c r="FT49" i="19"/>
  <c r="FS49" i="19"/>
  <c r="FR49" i="19"/>
  <c r="FQ49" i="19"/>
  <c r="FP49" i="19"/>
  <c r="FO49" i="19"/>
  <c r="FN49" i="19"/>
  <c r="FM49" i="19"/>
  <c r="FL49" i="19"/>
  <c r="FK49" i="19"/>
  <c r="FJ49" i="19"/>
  <c r="FI49" i="19"/>
  <c r="FH49" i="19"/>
  <c r="FG49" i="19"/>
  <c r="FF49" i="19"/>
  <c r="FE49" i="19"/>
  <c r="FD49" i="19"/>
  <c r="FC49" i="19"/>
  <c r="FB49" i="19"/>
  <c r="FA49" i="19"/>
  <c r="EZ49" i="19"/>
  <c r="EY49" i="19"/>
  <c r="EX49" i="19"/>
  <c r="EW49" i="19"/>
  <c r="EV49" i="19"/>
  <c r="EU49" i="19"/>
  <c r="ET49" i="19"/>
  <c r="ES49" i="19"/>
  <c r="ER49" i="19"/>
  <c r="EQ49" i="19"/>
  <c r="EP49" i="19"/>
  <c r="EO49" i="19"/>
  <c r="EN49" i="19"/>
  <c r="EM49" i="19"/>
  <c r="EL49" i="19"/>
  <c r="EK49" i="19"/>
  <c r="EJ49" i="19"/>
  <c r="EI49" i="19"/>
  <c r="EH49" i="19"/>
  <c r="EG49" i="19"/>
  <c r="EF49" i="19"/>
  <c r="EE49" i="19"/>
  <c r="ED49" i="19"/>
  <c r="EC49" i="19"/>
  <c r="EB49" i="19"/>
  <c r="EA49" i="19"/>
  <c r="DZ49" i="19"/>
  <c r="DY49" i="19"/>
  <c r="DX49" i="19"/>
  <c r="DW49" i="19"/>
  <c r="DV49" i="19"/>
  <c r="DU49" i="19"/>
  <c r="DT49" i="19"/>
  <c r="DS49" i="19"/>
  <c r="DR49" i="19"/>
  <c r="DQ49" i="19"/>
  <c r="DP49" i="19"/>
  <c r="DO49" i="19"/>
  <c r="DN49" i="19"/>
  <c r="DM49" i="19"/>
  <c r="DL49" i="19"/>
  <c r="DK49" i="19"/>
  <c r="DJ49" i="19"/>
  <c r="DI49" i="19"/>
  <c r="DH49" i="19"/>
  <c r="DG49" i="19"/>
  <c r="DF49" i="19"/>
  <c r="DE49" i="19"/>
  <c r="DD49" i="19"/>
  <c r="DC49" i="19"/>
  <c r="DB49" i="19"/>
  <c r="DA49" i="19"/>
  <c r="CZ49" i="19"/>
  <c r="CY49" i="19"/>
  <c r="CX49" i="19"/>
  <c r="CW49" i="19"/>
  <c r="CV49" i="19"/>
  <c r="CU49" i="19"/>
  <c r="CT49" i="19"/>
  <c r="CS49" i="19"/>
  <c r="CR49" i="19"/>
  <c r="CQ49" i="19"/>
  <c r="CP49" i="19"/>
  <c r="CO49" i="19"/>
  <c r="CN49" i="19"/>
  <c r="CM49" i="19"/>
  <c r="CL49" i="19"/>
  <c r="CK49" i="19"/>
  <c r="CJ49" i="19"/>
  <c r="CI49" i="19"/>
  <c r="CH49" i="19"/>
  <c r="CG49" i="19"/>
  <c r="CF49" i="19"/>
  <c r="CE49" i="19"/>
  <c r="CD49" i="19"/>
  <c r="CC49" i="19"/>
  <c r="CB49" i="19"/>
  <c r="CA49" i="19"/>
  <c r="BZ49" i="19"/>
  <c r="BY49" i="19"/>
  <c r="BX49" i="19"/>
  <c r="BW49" i="19"/>
  <c r="BV49" i="19"/>
  <c r="BU49" i="19"/>
  <c r="BT49" i="19"/>
  <c r="BS49" i="19"/>
  <c r="BR49" i="19"/>
  <c r="BQ49" i="19"/>
  <c r="BP49" i="19"/>
  <c r="BO49" i="19"/>
  <c r="BN49" i="19"/>
  <c r="BM49" i="19"/>
  <c r="BL49" i="19"/>
  <c r="BK49" i="19"/>
  <c r="BJ49" i="19"/>
  <c r="BI49" i="19"/>
  <c r="BH49" i="19"/>
  <c r="BG49" i="19"/>
  <c r="BF49" i="19"/>
  <c r="BE49" i="19"/>
  <c r="BD49" i="19"/>
  <c r="BC49" i="19"/>
  <c r="BB49" i="19"/>
  <c r="BA49" i="19"/>
  <c r="AZ49" i="19"/>
  <c r="AY49" i="19"/>
  <c r="AX49" i="19"/>
  <c r="AW49" i="19"/>
  <c r="AV49" i="19"/>
  <c r="AU49" i="19"/>
  <c r="AT49" i="19"/>
  <c r="AS49" i="19"/>
  <c r="AR49" i="19"/>
  <c r="AQ49" i="19"/>
  <c r="AP49" i="19"/>
  <c r="AO49" i="19"/>
  <c r="AN49" i="19"/>
  <c r="AM49" i="19"/>
  <c r="AL49" i="19"/>
  <c r="AK49" i="19"/>
  <c r="AJ49" i="19"/>
  <c r="AI49" i="19"/>
  <c r="AH49" i="19"/>
  <c r="AG49" i="19"/>
  <c r="AF49" i="19"/>
  <c r="AE49" i="19"/>
  <c r="AD49" i="19"/>
  <c r="AC49" i="19"/>
  <c r="AB49" i="19"/>
  <c r="AA49" i="19"/>
  <c r="Z49" i="19"/>
  <c r="Y49" i="19"/>
  <c r="X49" i="19"/>
  <c r="LQ48" i="19"/>
  <c r="GS48" i="19"/>
  <c r="FD48" i="19"/>
  <c r="DX48" i="19"/>
  <c r="CR48" i="19"/>
  <c r="BT48" i="19"/>
  <c r="AX48" i="19"/>
  <c r="AC48" i="19"/>
  <c r="L48" i="19"/>
  <c r="M48" i="19" s="1"/>
  <c r="MW47" i="19"/>
  <c r="MO47" i="19"/>
  <c r="MN47" i="19"/>
  <c r="MM47" i="19"/>
  <c r="ML47" i="19"/>
  <c r="MK47" i="19"/>
  <c r="MJ47" i="19"/>
  <c r="MI47" i="19"/>
  <c r="MH47" i="19"/>
  <c r="MG47" i="19"/>
  <c r="MF47" i="19"/>
  <c r="ME47" i="19"/>
  <c r="MD47" i="19"/>
  <c r="MC47" i="19"/>
  <c r="MB47" i="19"/>
  <c r="MA47" i="19"/>
  <c r="LZ47" i="19"/>
  <c r="LY47" i="19"/>
  <c r="LX47" i="19"/>
  <c r="LW47" i="19"/>
  <c r="LV47" i="19"/>
  <c r="LU47" i="19"/>
  <c r="LT47" i="19"/>
  <c r="LS47" i="19"/>
  <c r="LR47" i="19"/>
  <c r="LQ47" i="19"/>
  <c r="KN47" i="19"/>
  <c r="JH47" i="19"/>
  <c r="ID47" i="19"/>
  <c r="IC47" i="19"/>
  <c r="IB47" i="19"/>
  <c r="IA47" i="19"/>
  <c r="HZ47" i="19"/>
  <c r="HY47" i="19"/>
  <c r="HX47" i="19"/>
  <c r="HW47" i="19"/>
  <c r="HV47" i="19"/>
  <c r="HU47" i="19"/>
  <c r="HT47" i="19"/>
  <c r="HS47" i="19"/>
  <c r="HR47" i="19"/>
  <c r="HQ47" i="19"/>
  <c r="HP47" i="19"/>
  <c r="HO47" i="19"/>
  <c r="HN47" i="19"/>
  <c r="HM47" i="19"/>
  <c r="HL47" i="19"/>
  <c r="HK47" i="19"/>
  <c r="HJ47" i="19"/>
  <c r="HI47" i="19"/>
  <c r="HH47" i="19"/>
  <c r="HG47" i="19"/>
  <c r="HF47" i="19"/>
  <c r="HE47" i="19"/>
  <c r="HD47" i="19"/>
  <c r="HC47" i="19"/>
  <c r="HB47" i="19"/>
  <c r="HA47" i="19"/>
  <c r="GZ47" i="19"/>
  <c r="GY47" i="19"/>
  <c r="GX47" i="19"/>
  <c r="GW47" i="19"/>
  <c r="GV47" i="19"/>
  <c r="GU47" i="19"/>
  <c r="GT47" i="19"/>
  <c r="GS47" i="19"/>
  <c r="GR47" i="19"/>
  <c r="GQ47" i="19"/>
  <c r="GP47" i="19"/>
  <c r="GO47" i="19"/>
  <c r="GN47" i="19"/>
  <c r="GM47" i="19"/>
  <c r="GL47" i="19"/>
  <c r="GK47" i="19"/>
  <c r="GJ47" i="19"/>
  <c r="GI47" i="19"/>
  <c r="GH47" i="19"/>
  <c r="GG47" i="19"/>
  <c r="GF47" i="19"/>
  <c r="GE47" i="19"/>
  <c r="GD47" i="19"/>
  <c r="GC47" i="19"/>
  <c r="GB47" i="19"/>
  <c r="GA47" i="19"/>
  <c r="FZ47" i="19"/>
  <c r="FY47" i="19"/>
  <c r="FX47" i="19"/>
  <c r="FW47" i="19"/>
  <c r="FV47" i="19"/>
  <c r="FU47" i="19"/>
  <c r="FT47" i="19"/>
  <c r="FS47" i="19"/>
  <c r="FR47" i="19"/>
  <c r="FQ47" i="19"/>
  <c r="FP47" i="19"/>
  <c r="FO47" i="19"/>
  <c r="FN47" i="19"/>
  <c r="FM47" i="19"/>
  <c r="FL47" i="19"/>
  <c r="FK47" i="19"/>
  <c r="FJ47" i="19"/>
  <c r="FI47" i="19"/>
  <c r="FH47" i="19"/>
  <c r="FG47" i="19"/>
  <c r="FF47" i="19"/>
  <c r="FE47" i="19"/>
  <c r="FD47" i="19"/>
  <c r="FC47" i="19"/>
  <c r="FB47" i="19"/>
  <c r="FA47" i="19"/>
  <c r="EZ47" i="19"/>
  <c r="EY47" i="19"/>
  <c r="EX47" i="19"/>
  <c r="EW47" i="19"/>
  <c r="EV47" i="19"/>
  <c r="EU47" i="19"/>
  <c r="ET47" i="19"/>
  <c r="ES47" i="19"/>
  <c r="ER47" i="19"/>
  <c r="EQ47" i="19"/>
  <c r="EP47" i="19"/>
  <c r="EO47" i="19"/>
  <c r="EN47" i="19"/>
  <c r="EM47" i="19"/>
  <c r="EL47" i="19"/>
  <c r="EK47" i="19"/>
  <c r="EJ47" i="19"/>
  <c r="EI47" i="19"/>
  <c r="EH47" i="19"/>
  <c r="EG47" i="19"/>
  <c r="EF47" i="19"/>
  <c r="EE47" i="19"/>
  <c r="ED47" i="19"/>
  <c r="EC47" i="19"/>
  <c r="EB47" i="19"/>
  <c r="EA47" i="19"/>
  <c r="DZ47" i="19"/>
  <c r="DY47" i="19"/>
  <c r="DX47" i="19"/>
  <c r="DW47" i="19"/>
  <c r="DV47" i="19"/>
  <c r="DU47" i="19"/>
  <c r="DT47" i="19"/>
  <c r="DS47" i="19"/>
  <c r="DR47" i="19"/>
  <c r="DQ47" i="19"/>
  <c r="DP47" i="19"/>
  <c r="DO47" i="19"/>
  <c r="DN47" i="19"/>
  <c r="DM47" i="19"/>
  <c r="DL47" i="19"/>
  <c r="DK47" i="19"/>
  <c r="DJ47" i="19"/>
  <c r="DI47" i="19"/>
  <c r="DH47" i="19"/>
  <c r="DG47" i="19"/>
  <c r="DF47" i="19"/>
  <c r="DE47" i="19"/>
  <c r="DD47" i="19"/>
  <c r="DC47" i="19"/>
  <c r="DB47" i="19"/>
  <c r="DA47" i="19"/>
  <c r="CZ47" i="19"/>
  <c r="CY47" i="19"/>
  <c r="CX47" i="19"/>
  <c r="CW47" i="19"/>
  <c r="CV47" i="19"/>
  <c r="CU47" i="19"/>
  <c r="CT47" i="19"/>
  <c r="CS47" i="19"/>
  <c r="CR47" i="19"/>
  <c r="CQ47" i="19"/>
  <c r="CP47" i="19"/>
  <c r="CO47" i="19"/>
  <c r="CN47" i="19"/>
  <c r="CM47" i="19"/>
  <c r="CL47" i="19"/>
  <c r="CK47" i="19"/>
  <c r="CJ47" i="19"/>
  <c r="CI47" i="19"/>
  <c r="CH47" i="19"/>
  <c r="CG47" i="19"/>
  <c r="CF47" i="19"/>
  <c r="CE47" i="19"/>
  <c r="CD47" i="19"/>
  <c r="CC47" i="19"/>
  <c r="CB47" i="19"/>
  <c r="CA47" i="19"/>
  <c r="BZ47" i="19"/>
  <c r="BY47" i="19"/>
  <c r="BX47" i="19"/>
  <c r="BW47" i="19"/>
  <c r="BV47" i="19"/>
  <c r="BU47" i="19"/>
  <c r="BT47" i="19"/>
  <c r="BS47" i="19"/>
  <c r="BR47" i="19"/>
  <c r="BQ47" i="19"/>
  <c r="BP47" i="19"/>
  <c r="BO47" i="19"/>
  <c r="BN47" i="19"/>
  <c r="BM47" i="19"/>
  <c r="BL47" i="19"/>
  <c r="BK47" i="19"/>
  <c r="BJ47" i="19"/>
  <c r="BI47" i="19"/>
  <c r="BH47" i="19"/>
  <c r="BG47" i="19"/>
  <c r="BF47" i="19"/>
  <c r="BE47" i="19"/>
  <c r="BD47" i="19"/>
  <c r="BC47" i="19"/>
  <c r="BB47" i="19"/>
  <c r="BA47" i="19"/>
  <c r="AZ47" i="19"/>
  <c r="AY47" i="19"/>
  <c r="AX47" i="19"/>
  <c r="AW47" i="19"/>
  <c r="AV47" i="19"/>
  <c r="AU47" i="19"/>
  <c r="AT47" i="19"/>
  <c r="AS47" i="19"/>
  <c r="AR47" i="19"/>
  <c r="AQ47" i="19"/>
  <c r="AP47" i="19"/>
  <c r="AO47" i="19"/>
  <c r="AN47" i="19"/>
  <c r="AM47" i="19"/>
  <c r="AL47" i="19"/>
  <c r="AK47" i="19"/>
  <c r="AJ47" i="19"/>
  <c r="AI47" i="19"/>
  <c r="AH47" i="19"/>
  <c r="AG47" i="19"/>
  <c r="AF47" i="19"/>
  <c r="AE47" i="19"/>
  <c r="AD47" i="19"/>
  <c r="AC47" i="19"/>
  <c r="AB47" i="19"/>
  <c r="AA47" i="19"/>
  <c r="Z47" i="19"/>
  <c r="Y47" i="19"/>
  <c r="X47" i="19"/>
  <c r="L47" i="19"/>
  <c r="MK46" i="19"/>
  <c r="HM46" i="19"/>
  <c r="GR46" i="19"/>
  <c r="FV46" i="19"/>
  <c r="FA46" i="19"/>
  <c r="EF46" i="19"/>
  <c r="DJ46" i="19"/>
  <c r="CO46" i="19"/>
  <c r="BT46" i="19"/>
  <c r="AX46" i="19"/>
  <c r="AC46" i="19"/>
  <c r="L46" i="19"/>
  <c r="M46" i="19" s="1"/>
  <c r="MW45" i="19"/>
  <c r="MO45" i="19"/>
  <c r="MN45" i="19"/>
  <c r="MM45" i="19"/>
  <c r="ML45" i="19"/>
  <c r="MK45" i="19"/>
  <c r="MJ45" i="19"/>
  <c r="MI45" i="19"/>
  <c r="MH45" i="19"/>
  <c r="MG45" i="19"/>
  <c r="MF45" i="19"/>
  <c r="ME45" i="19"/>
  <c r="MD45" i="19"/>
  <c r="MC45" i="19"/>
  <c r="MB45" i="19"/>
  <c r="MA45" i="19"/>
  <c r="LZ45" i="19"/>
  <c r="LY45" i="19"/>
  <c r="LX45" i="19"/>
  <c r="LW45" i="19"/>
  <c r="LV45" i="19"/>
  <c r="LU45" i="19"/>
  <c r="LT45" i="19"/>
  <c r="LS45" i="19"/>
  <c r="LR45" i="19"/>
  <c r="LQ45" i="19"/>
  <c r="LI45" i="19"/>
  <c r="KM45" i="19"/>
  <c r="JR45" i="19"/>
  <c r="IW45" i="19"/>
  <c r="ID45" i="19"/>
  <c r="IC45" i="19"/>
  <c r="IB45" i="19"/>
  <c r="IA45" i="19"/>
  <c r="HZ45" i="19"/>
  <c r="HY45" i="19"/>
  <c r="HX45" i="19"/>
  <c r="HW45" i="19"/>
  <c r="HV45" i="19"/>
  <c r="HU45" i="19"/>
  <c r="HT45" i="19"/>
  <c r="HS45" i="19"/>
  <c r="HR45" i="19"/>
  <c r="HQ45" i="19"/>
  <c r="HP45" i="19"/>
  <c r="HO45" i="19"/>
  <c r="HN45" i="19"/>
  <c r="HM45" i="19"/>
  <c r="HL45" i="19"/>
  <c r="HK45" i="19"/>
  <c r="HJ45" i="19"/>
  <c r="HI45" i="19"/>
  <c r="HH45" i="19"/>
  <c r="HG45" i="19"/>
  <c r="HF45" i="19"/>
  <c r="HE45" i="19"/>
  <c r="HD45" i="19"/>
  <c r="HC45" i="19"/>
  <c r="HB45" i="19"/>
  <c r="HA45" i="19"/>
  <c r="GZ45" i="19"/>
  <c r="GY45" i="19"/>
  <c r="GX45" i="19"/>
  <c r="GW45" i="19"/>
  <c r="GV45" i="19"/>
  <c r="GU45" i="19"/>
  <c r="GT45" i="19"/>
  <c r="GS45" i="19"/>
  <c r="GR45" i="19"/>
  <c r="GQ45" i="19"/>
  <c r="GP45" i="19"/>
  <c r="GO45" i="19"/>
  <c r="GN45" i="19"/>
  <c r="GM45" i="19"/>
  <c r="GL45" i="19"/>
  <c r="GK45" i="19"/>
  <c r="GJ45" i="19"/>
  <c r="GI45" i="19"/>
  <c r="GH45" i="19"/>
  <c r="GG45" i="19"/>
  <c r="GF45" i="19"/>
  <c r="GE45" i="19"/>
  <c r="GD45" i="19"/>
  <c r="GC45" i="19"/>
  <c r="GB45" i="19"/>
  <c r="GA45" i="19"/>
  <c r="FZ45" i="19"/>
  <c r="FY45" i="19"/>
  <c r="FX45" i="19"/>
  <c r="FW45" i="19"/>
  <c r="FV45" i="19"/>
  <c r="FU45" i="19"/>
  <c r="FT45" i="19"/>
  <c r="FS45" i="19"/>
  <c r="FR45" i="19"/>
  <c r="FQ45" i="19"/>
  <c r="FP45" i="19"/>
  <c r="FO45" i="19"/>
  <c r="FN45" i="19"/>
  <c r="FM45" i="19"/>
  <c r="FL45" i="19"/>
  <c r="FK45" i="19"/>
  <c r="FJ45" i="19"/>
  <c r="FI45" i="19"/>
  <c r="FH45" i="19"/>
  <c r="FG45" i="19"/>
  <c r="FF45" i="19"/>
  <c r="FE45" i="19"/>
  <c r="FD45" i="19"/>
  <c r="FC45" i="19"/>
  <c r="FB45" i="19"/>
  <c r="FA45" i="19"/>
  <c r="EZ45" i="19"/>
  <c r="EY45" i="19"/>
  <c r="EX45" i="19"/>
  <c r="EW45" i="19"/>
  <c r="EV45" i="19"/>
  <c r="EU45" i="19"/>
  <c r="ET45" i="19"/>
  <c r="ES45" i="19"/>
  <c r="ER45" i="19"/>
  <c r="EQ45" i="19"/>
  <c r="EP45" i="19"/>
  <c r="EO45" i="19"/>
  <c r="EN45" i="19"/>
  <c r="EM45" i="19"/>
  <c r="EL45" i="19"/>
  <c r="EK45" i="19"/>
  <c r="EJ45" i="19"/>
  <c r="EI45" i="19"/>
  <c r="EH45" i="19"/>
  <c r="EG45" i="19"/>
  <c r="EF45" i="19"/>
  <c r="EE45" i="19"/>
  <c r="ED45" i="19"/>
  <c r="EC45" i="19"/>
  <c r="EB45" i="19"/>
  <c r="EA45" i="19"/>
  <c r="DZ45" i="19"/>
  <c r="DY45" i="19"/>
  <c r="DX45" i="19"/>
  <c r="DW45" i="19"/>
  <c r="DV45" i="19"/>
  <c r="DU45" i="19"/>
  <c r="DT45" i="19"/>
  <c r="DS45" i="19"/>
  <c r="DR45" i="19"/>
  <c r="DQ45" i="19"/>
  <c r="DP45" i="19"/>
  <c r="DO45" i="19"/>
  <c r="DN45" i="19"/>
  <c r="DM45" i="19"/>
  <c r="DL45" i="19"/>
  <c r="DK45" i="19"/>
  <c r="DJ45" i="19"/>
  <c r="DI45" i="19"/>
  <c r="DH45" i="19"/>
  <c r="DG45" i="19"/>
  <c r="DF45" i="19"/>
  <c r="DE45" i="19"/>
  <c r="DD45" i="19"/>
  <c r="DC45" i="19"/>
  <c r="DB45" i="19"/>
  <c r="DA45" i="19"/>
  <c r="CZ45" i="19"/>
  <c r="CY45" i="19"/>
  <c r="CX45" i="19"/>
  <c r="CW45" i="19"/>
  <c r="CV45" i="19"/>
  <c r="CU45" i="19"/>
  <c r="CT45" i="19"/>
  <c r="CS45" i="19"/>
  <c r="CR45" i="19"/>
  <c r="CQ45" i="19"/>
  <c r="CP45" i="19"/>
  <c r="CO45" i="19"/>
  <c r="CN45" i="19"/>
  <c r="CM45" i="19"/>
  <c r="CL45" i="19"/>
  <c r="CK45" i="19"/>
  <c r="CJ45" i="19"/>
  <c r="CI45" i="19"/>
  <c r="CH45" i="19"/>
  <c r="CG45" i="19"/>
  <c r="CF45" i="19"/>
  <c r="CE45" i="19"/>
  <c r="CD45" i="19"/>
  <c r="CC45" i="19"/>
  <c r="CB45" i="19"/>
  <c r="CA45" i="19"/>
  <c r="BZ45" i="19"/>
  <c r="BY45" i="19"/>
  <c r="BX45" i="19"/>
  <c r="BW45" i="19"/>
  <c r="BV45" i="19"/>
  <c r="BU45" i="19"/>
  <c r="BT45" i="19"/>
  <c r="BS45" i="19"/>
  <c r="BR45" i="19"/>
  <c r="BQ45" i="19"/>
  <c r="BP45" i="19"/>
  <c r="BO45" i="19"/>
  <c r="BN45" i="19"/>
  <c r="BM45" i="19"/>
  <c r="BL45" i="19"/>
  <c r="BK45" i="19"/>
  <c r="BJ45" i="19"/>
  <c r="BI45" i="19"/>
  <c r="BH45" i="19"/>
  <c r="BG45" i="19"/>
  <c r="BF45" i="19"/>
  <c r="BE45" i="19"/>
  <c r="BD45" i="19"/>
  <c r="BC45" i="19"/>
  <c r="BB45" i="19"/>
  <c r="BA45" i="19"/>
  <c r="AZ45" i="19"/>
  <c r="AY45" i="19"/>
  <c r="AX45" i="19"/>
  <c r="AW45" i="19"/>
  <c r="AV45" i="19"/>
  <c r="AU45" i="19"/>
  <c r="AT45" i="19"/>
  <c r="AS45" i="19"/>
  <c r="AR45" i="19"/>
  <c r="AQ45" i="19"/>
  <c r="AP45" i="19"/>
  <c r="AO45" i="19"/>
  <c r="AN45" i="19"/>
  <c r="AM45" i="19"/>
  <c r="AL45" i="19"/>
  <c r="AK45" i="19"/>
  <c r="AJ45" i="19"/>
  <c r="AI45" i="19"/>
  <c r="AH45" i="19"/>
  <c r="AG45" i="19"/>
  <c r="AF45" i="19"/>
  <c r="AE45" i="19"/>
  <c r="AD45" i="19"/>
  <c r="AC45" i="19"/>
  <c r="AB45" i="19"/>
  <c r="AA45" i="19"/>
  <c r="Z45" i="19"/>
  <c r="Y45" i="19"/>
  <c r="X45" i="19"/>
  <c r="L45" i="19"/>
  <c r="MK44" i="19"/>
  <c r="HP44" i="19"/>
  <c r="GZ44" i="19"/>
  <c r="GJ44" i="19"/>
  <c r="FT44" i="19"/>
  <c r="FD44" i="19"/>
  <c r="EN44" i="19"/>
  <c r="DX44" i="19"/>
  <c r="DH44" i="19"/>
  <c r="CR44" i="19"/>
  <c r="CB44" i="19"/>
  <c r="BL44" i="19"/>
  <c r="AV44" i="19"/>
  <c r="AF44" i="19"/>
  <c r="M44" i="19"/>
  <c r="L44" i="19"/>
  <c r="MO43" i="19"/>
  <c r="MN43" i="19"/>
  <c r="MM43" i="19"/>
  <c r="ML43" i="19"/>
  <c r="MK43" i="19"/>
  <c r="MJ43" i="19"/>
  <c r="MI43" i="19"/>
  <c r="MH43" i="19"/>
  <c r="MG43" i="19"/>
  <c r="MF43" i="19"/>
  <c r="ME43" i="19"/>
  <c r="MD43" i="19"/>
  <c r="MC43" i="19"/>
  <c r="MB43" i="19"/>
  <c r="MA43" i="19"/>
  <c r="LZ43" i="19"/>
  <c r="LY43" i="19"/>
  <c r="LX43" i="19"/>
  <c r="LW43" i="19"/>
  <c r="LV43" i="19"/>
  <c r="LU43" i="19"/>
  <c r="LT43" i="19"/>
  <c r="LS43" i="19"/>
  <c r="LR43" i="19"/>
  <c r="LQ43" i="19"/>
  <c r="LF43" i="19"/>
  <c r="KJ43" i="19"/>
  <c r="JO43" i="19"/>
  <c r="IY43" i="19"/>
  <c r="II43" i="19"/>
  <c r="ID43" i="19"/>
  <c r="IC43" i="19"/>
  <c r="IB43" i="19"/>
  <c r="IA43" i="19"/>
  <c r="HZ43" i="19"/>
  <c r="HY43" i="19"/>
  <c r="HX43" i="19"/>
  <c r="HW43" i="19"/>
  <c r="HV43" i="19"/>
  <c r="HU43" i="19"/>
  <c r="HT43" i="19"/>
  <c r="HS43" i="19"/>
  <c r="HR43" i="19"/>
  <c r="HQ43" i="19"/>
  <c r="HP43" i="19"/>
  <c r="HO43" i="19"/>
  <c r="HN43" i="19"/>
  <c r="HM43" i="19"/>
  <c r="HL43" i="19"/>
  <c r="HK43" i="19"/>
  <c r="HJ43" i="19"/>
  <c r="HI43" i="19"/>
  <c r="HH43" i="19"/>
  <c r="HG43" i="19"/>
  <c r="HF43" i="19"/>
  <c r="HE43" i="19"/>
  <c r="HD43" i="19"/>
  <c r="HC43" i="19"/>
  <c r="HB43" i="19"/>
  <c r="HA43" i="19"/>
  <c r="GZ43" i="19"/>
  <c r="GY43" i="19"/>
  <c r="GX43" i="19"/>
  <c r="GW43" i="19"/>
  <c r="GV43" i="19"/>
  <c r="GU43" i="19"/>
  <c r="GT43" i="19"/>
  <c r="GS43" i="19"/>
  <c r="GR43" i="19"/>
  <c r="GQ43" i="19"/>
  <c r="GP43" i="19"/>
  <c r="GO43" i="19"/>
  <c r="GN43" i="19"/>
  <c r="GM43" i="19"/>
  <c r="GL43" i="19"/>
  <c r="GK43" i="19"/>
  <c r="GJ43" i="19"/>
  <c r="GI43" i="19"/>
  <c r="GH43" i="19"/>
  <c r="GG43" i="19"/>
  <c r="GF43" i="19"/>
  <c r="GE43" i="19"/>
  <c r="GD43" i="19"/>
  <c r="GC43" i="19"/>
  <c r="GB43" i="19"/>
  <c r="GA43" i="19"/>
  <c r="FZ43" i="19"/>
  <c r="FY43" i="19"/>
  <c r="FX43" i="19"/>
  <c r="FW43" i="19"/>
  <c r="FV43" i="19"/>
  <c r="FU43" i="19"/>
  <c r="FT43" i="19"/>
  <c r="FS43" i="19"/>
  <c r="FR43" i="19"/>
  <c r="FQ43" i="19"/>
  <c r="FP43" i="19"/>
  <c r="FO43" i="19"/>
  <c r="FN43" i="19"/>
  <c r="FM43" i="19"/>
  <c r="FL43" i="19"/>
  <c r="FK43" i="19"/>
  <c r="FJ43" i="19"/>
  <c r="FI43" i="19"/>
  <c r="FH43" i="19"/>
  <c r="FG43" i="19"/>
  <c r="FF43" i="19"/>
  <c r="FE43" i="19"/>
  <c r="FD43" i="19"/>
  <c r="FC43" i="19"/>
  <c r="FB43" i="19"/>
  <c r="FA43" i="19"/>
  <c r="EZ43" i="19"/>
  <c r="EY43" i="19"/>
  <c r="EX43" i="19"/>
  <c r="EW43" i="19"/>
  <c r="EV43" i="19"/>
  <c r="EU43" i="19"/>
  <c r="ET43" i="19"/>
  <c r="ES43" i="19"/>
  <c r="ER43" i="19"/>
  <c r="EQ43" i="19"/>
  <c r="EP43" i="19"/>
  <c r="EO43" i="19"/>
  <c r="EN43" i="19"/>
  <c r="EM43" i="19"/>
  <c r="EL43" i="19"/>
  <c r="EK43" i="19"/>
  <c r="EJ43" i="19"/>
  <c r="EI43" i="19"/>
  <c r="EH43" i="19"/>
  <c r="EG43" i="19"/>
  <c r="EF43" i="19"/>
  <c r="EE43" i="19"/>
  <c r="ED43" i="19"/>
  <c r="EC43" i="19"/>
  <c r="EB43" i="19"/>
  <c r="EA43" i="19"/>
  <c r="DZ43" i="19"/>
  <c r="DY43" i="19"/>
  <c r="DX43" i="19"/>
  <c r="DW43" i="19"/>
  <c r="DV43" i="19"/>
  <c r="DU43" i="19"/>
  <c r="DT43" i="19"/>
  <c r="DS43" i="19"/>
  <c r="DR43" i="19"/>
  <c r="DQ43" i="19"/>
  <c r="DP43" i="19"/>
  <c r="DO43" i="19"/>
  <c r="DN43" i="19"/>
  <c r="DM43" i="19"/>
  <c r="DL43" i="19"/>
  <c r="DK43" i="19"/>
  <c r="DJ43" i="19"/>
  <c r="DI43" i="19"/>
  <c r="DH43" i="19"/>
  <c r="DG43" i="19"/>
  <c r="DF43" i="19"/>
  <c r="DE43" i="19"/>
  <c r="DD43" i="19"/>
  <c r="DC43" i="19"/>
  <c r="DB43" i="19"/>
  <c r="DA43" i="19"/>
  <c r="CZ43" i="19"/>
  <c r="CY43" i="19"/>
  <c r="CX43" i="19"/>
  <c r="CW43" i="19"/>
  <c r="CV43" i="19"/>
  <c r="CU43" i="19"/>
  <c r="CT43" i="19"/>
  <c r="CS43" i="19"/>
  <c r="CR43" i="19"/>
  <c r="CQ43" i="19"/>
  <c r="CP43" i="19"/>
  <c r="CO43" i="19"/>
  <c r="CN43" i="19"/>
  <c r="CM43" i="19"/>
  <c r="CL43" i="19"/>
  <c r="CK43" i="19"/>
  <c r="CJ43" i="19"/>
  <c r="CI43" i="19"/>
  <c r="CH43" i="19"/>
  <c r="CG43" i="19"/>
  <c r="CF43" i="19"/>
  <c r="CE43" i="19"/>
  <c r="CD43" i="19"/>
  <c r="CC43" i="19"/>
  <c r="CB43" i="19"/>
  <c r="CA43" i="19"/>
  <c r="BZ43" i="19"/>
  <c r="BY43" i="19"/>
  <c r="BX43" i="19"/>
  <c r="BW43" i="19"/>
  <c r="BV43" i="19"/>
  <c r="BU43" i="19"/>
  <c r="BT43" i="19"/>
  <c r="BS43" i="19"/>
  <c r="BR43" i="19"/>
  <c r="BQ43" i="19"/>
  <c r="BP43" i="19"/>
  <c r="BO43" i="19"/>
  <c r="BN43" i="19"/>
  <c r="BM43" i="19"/>
  <c r="BL43" i="19"/>
  <c r="BK43" i="19"/>
  <c r="BJ43" i="19"/>
  <c r="BI43" i="19"/>
  <c r="BH43" i="19"/>
  <c r="BG43" i="19"/>
  <c r="BF43" i="19"/>
  <c r="BE43" i="19"/>
  <c r="BD43" i="19"/>
  <c r="BC43" i="19"/>
  <c r="BB43" i="19"/>
  <c r="BA43" i="19"/>
  <c r="AZ43" i="19"/>
  <c r="AY43" i="19"/>
  <c r="AX43" i="19"/>
  <c r="AW43" i="19"/>
  <c r="AV43" i="19"/>
  <c r="AU43" i="19"/>
  <c r="AT43" i="19"/>
  <c r="AS43" i="19"/>
  <c r="AR43" i="19"/>
  <c r="AQ43" i="19"/>
  <c r="AP43" i="19"/>
  <c r="AO43" i="19"/>
  <c r="AN43" i="19"/>
  <c r="AM43" i="19"/>
  <c r="AL43" i="19"/>
  <c r="AK43" i="19"/>
  <c r="AJ43" i="19"/>
  <c r="AI43" i="19"/>
  <c r="AH43" i="19"/>
  <c r="AG43" i="19"/>
  <c r="AF43" i="19"/>
  <c r="AE43" i="19"/>
  <c r="AD43" i="19"/>
  <c r="AC43" i="19"/>
  <c r="AB43" i="19"/>
  <c r="AA43" i="19"/>
  <c r="Z43" i="19"/>
  <c r="Y43" i="19"/>
  <c r="X43" i="19"/>
  <c r="MJ42" i="19"/>
  <c r="LT42" i="19"/>
  <c r="KN42" i="19"/>
  <c r="IB42" i="19"/>
  <c r="HL42" i="19"/>
  <c r="GV42" i="19"/>
  <c r="GF42" i="19"/>
  <c r="FP42" i="19"/>
  <c r="EZ42" i="19"/>
  <c r="EJ42" i="19"/>
  <c r="DT42" i="19"/>
  <c r="DD42" i="19"/>
  <c r="CN42" i="19"/>
  <c r="BX42" i="19"/>
  <c r="BH42" i="19"/>
  <c r="AR42" i="19"/>
  <c r="AB42" i="19"/>
  <c r="M42" i="19"/>
  <c r="L42" i="19"/>
  <c r="MO41" i="19"/>
  <c r="MN41" i="19"/>
  <c r="MM41" i="19"/>
  <c r="ML41" i="19"/>
  <c r="MK41" i="19"/>
  <c r="MJ41" i="19"/>
  <c r="MI41" i="19"/>
  <c r="MH41" i="19"/>
  <c r="MG41" i="19"/>
  <c r="MF41" i="19"/>
  <c r="ME41" i="19"/>
  <c r="MD41" i="19"/>
  <c r="MC41" i="19"/>
  <c r="MB41" i="19"/>
  <c r="MA41" i="19"/>
  <c r="LZ41" i="19"/>
  <c r="LY41" i="19"/>
  <c r="LX41" i="19"/>
  <c r="LW41" i="19"/>
  <c r="LV41" i="19"/>
  <c r="LU41" i="19"/>
  <c r="LT41" i="19"/>
  <c r="LS41" i="19"/>
  <c r="LR41" i="19"/>
  <c r="LQ41" i="19"/>
  <c r="LJ41" i="19"/>
  <c r="KT41" i="19"/>
  <c r="KD41" i="19"/>
  <c r="JN41" i="19"/>
  <c r="IX41" i="19"/>
  <c r="IH41" i="19"/>
  <c r="ID41" i="19"/>
  <c r="IC41" i="19"/>
  <c r="IB41" i="19"/>
  <c r="IA41" i="19"/>
  <c r="HZ41" i="19"/>
  <c r="HY41" i="19"/>
  <c r="HX41" i="19"/>
  <c r="HW41" i="19"/>
  <c r="HV41" i="19"/>
  <c r="HU41" i="19"/>
  <c r="HT41" i="19"/>
  <c r="HS41" i="19"/>
  <c r="HR41" i="19"/>
  <c r="HQ41" i="19"/>
  <c r="HP41" i="19"/>
  <c r="HO41" i="19"/>
  <c r="HN41" i="19"/>
  <c r="HM41" i="19"/>
  <c r="HL41" i="19"/>
  <c r="HK41" i="19"/>
  <c r="HJ41" i="19"/>
  <c r="HI41" i="19"/>
  <c r="HH41" i="19"/>
  <c r="HG41" i="19"/>
  <c r="HF41" i="19"/>
  <c r="HE41" i="19"/>
  <c r="HD41" i="19"/>
  <c r="HC41" i="19"/>
  <c r="HB41" i="19"/>
  <c r="HA41" i="19"/>
  <c r="GZ41" i="19"/>
  <c r="GY41" i="19"/>
  <c r="GX41" i="19"/>
  <c r="GW41" i="19"/>
  <c r="GV41" i="19"/>
  <c r="GU41" i="19"/>
  <c r="GT41" i="19"/>
  <c r="GS41" i="19"/>
  <c r="GR41" i="19"/>
  <c r="GQ41" i="19"/>
  <c r="GP41" i="19"/>
  <c r="GO41" i="19"/>
  <c r="GN41" i="19"/>
  <c r="GM41" i="19"/>
  <c r="GL41" i="19"/>
  <c r="GK41" i="19"/>
  <c r="GJ41" i="19"/>
  <c r="GI41" i="19"/>
  <c r="GH41" i="19"/>
  <c r="GG41" i="19"/>
  <c r="GF41" i="19"/>
  <c r="GE41" i="19"/>
  <c r="GD41" i="19"/>
  <c r="GC41" i="19"/>
  <c r="GB41" i="19"/>
  <c r="GA41" i="19"/>
  <c r="FZ41" i="19"/>
  <c r="FY41" i="19"/>
  <c r="FX41" i="19"/>
  <c r="FW41" i="19"/>
  <c r="FV41" i="19"/>
  <c r="FU41" i="19"/>
  <c r="FT41" i="19"/>
  <c r="FS41" i="19"/>
  <c r="FR41" i="19"/>
  <c r="FQ41" i="19"/>
  <c r="FP41" i="19"/>
  <c r="FO41" i="19"/>
  <c r="FN41" i="19"/>
  <c r="FM41" i="19"/>
  <c r="FL41" i="19"/>
  <c r="FK41" i="19"/>
  <c r="FJ41" i="19"/>
  <c r="FI41" i="19"/>
  <c r="FH41" i="19"/>
  <c r="FG41" i="19"/>
  <c r="FF41" i="19"/>
  <c r="FE41" i="19"/>
  <c r="FD41" i="19"/>
  <c r="FC41" i="19"/>
  <c r="FB41" i="19"/>
  <c r="FA41" i="19"/>
  <c r="EZ41" i="19"/>
  <c r="EY41" i="19"/>
  <c r="EX41" i="19"/>
  <c r="EW41" i="19"/>
  <c r="EV41" i="19"/>
  <c r="EU41" i="19"/>
  <c r="ET41" i="19"/>
  <c r="ES41" i="19"/>
  <c r="ER41" i="19"/>
  <c r="EQ41" i="19"/>
  <c r="EP41" i="19"/>
  <c r="EO41" i="19"/>
  <c r="EN41" i="19"/>
  <c r="EM41" i="19"/>
  <c r="EL41" i="19"/>
  <c r="EK41" i="19"/>
  <c r="EJ41" i="19"/>
  <c r="EI41" i="19"/>
  <c r="EH41" i="19"/>
  <c r="EG41" i="19"/>
  <c r="EF41" i="19"/>
  <c r="EE41" i="19"/>
  <c r="ED41" i="19"/>
  <c r="EC41" i="19"/>
  <c r="EB41" i="19"/>
  <c r="EA41" i="19"/>
  <c r="DZ41" i="19"/>
  <c r="DY41" i="19"/>
  <c r="DX41" i="19"/>
  <c r="DW41" i="19"/>
  <c r="DV41" i="19"/>
  <c r="DU41" i="19"/>
  <c r="DT41" i="19"/>
  <c r="DS41" i="19"/>
  <c r="DR41" i="19"/>
  <c r="DQ41" i="19"/>
  <c r="DP41" i="19"/>
  <c r="DO41" i="19"/>
  <c r="DN41" i="19"/>
  <c r="DM41" i="19"/>
  <c r="DL41" i="19"/>
  <c r="DK41" i="19"/>
  <c r="DJ41" i="19"/>
  <c r="DI41" i="19"/>
  <c r="DH41" i="19"/>
  <c r="DG41" i="19"/>
  <c r="DF41" i="19"/>
  <c r="DE41" i="19"/>
  <c r="DD41" i="19"/>
  <c r="DC41" i="19"/>
  <c r="DB41" i="19"/>
  <c r="DA41" i="19"/>
  <c r="CZ41" i="19"/>
  <c r="CY41" i="19"/>
  <c r="CX41" i="19"/>
  <c r="CW41" i="19"/>
  <c r="CV41" i="19"/>
  <c r="CU41" i="19"/>
  <c r="CT41" i="19"/>
  <c r="CS41" i="19"/>
  <c r="CR41" i="19"/>
  <c r="CQ41" i="19"/>
  <c r="CP41" i="19"/>
  <c r="CO41" i="19"/>
  <c r="CN41" i="19"/>
  <c r="CM41" i="19"/>
  <c r="CL41" i="19"/>
  <c r="CK41" i="19"/>
  <c r="CJ41" i="19"/>
  <c r="CI41" i="19"/>
  <c r="CH41" i="19"/>
  <c r="CG41" i="19"/>
  <c r="CF41" i="19"/>
  <c r="CE41" i="19"/>
  <c r="CD41" i="19"/>
  <c r="CC41" i="19"/>
  <c r="CB41" i="19"/>
  <c r="CA41" i="19"/>
  <c r="BZ41" i="19"/>
  <c r="BY41" i="19"/>
  <c r="BX41" i="19"/>
  <c r="BW41" i="19"/>
  <c r="BV41" i="19"/>
  <c r="BU41" i="19"/>
  <c r="BT41" i="19"/>
  <c r="BS41" i="19"/>
  <c r="BR41" i="19"/>
  <c r="BQ41" i="19"/>
  <c r="BP41" i="19"/>
  <c r="BO41" i="19"/>
  <c r="BN41" i="19"/>
  <c r="BM41" i="19"/>
  <c r="BL41" i="19"/>
  <c r="BK41" i="19"/>
  <c r="BJ41" i="19"/>
  <c r="BI41" i="19"/>
  <c r="BH41" i="19"/>
  <c r="BG41" i="19"/>
  <c r="BF41" i="19"/>
  <c r="BE41" i="19"/>
  <c r="BD41" i="19"/>
  <c r="BC41" i="19"/>
  <c r="BB41" i="19"/>
  <c r="BA41" i="19"/>
  <c r="AZ41" i="19"/>
  <c r="AY41" i="19"/>
  <c r="AX41" i="19"/>
  <c r="AW41" i="19"/>
  <c r="AV41" i="19"/>
  <c r="AU41" i="19"/>
  <c r="AT41" i="19"/>
  <c r="AS41" i="19"/>
  <c r="AR41" i="19"/>
  <c r="AQ41" i="19"/>
  <c r="AP41" i="19"/>
  <c r="AO41" i="19"/>
  <c r="AN41" i="19"/>
  <c r="AM41" i="19"/>
  <c r="AL41" i="19"/>
  <c r="AK41" i="19"/>
  <c r="AJ41" i="19"/>
  <c r="AI41" i="19"/>
  <c r="AH41" i="19"/>
  <c r="AG41" i="19"/>
  <c r="AF41" i="19"/>
  <c r="AE41" i="19"/>
  <c r="AD41" i="19"/>
  <c r="AC41" i="19"/>
  <c r="AB41" i="19"/>
  <c r="AA41" i="19"/>
  <c r="Z41" i="19"/>
  <c r="Y41" i="19"/>
  <c r="X41" i="19"/>
  <c r="MV40" i="19"/>
  <c r="MF40" i="19"/>
  <c r="HX40" i="19"/>
  <c r="HH40" i="19"/>
  <c r="GR40" i="19"/>
  <c r="GB40" i="19"/>
  <c r="FL40" i="19"/>
  <c r="EV40" i="19"/>
  <c r="EF40" i="19"/>
  <c r="DP40" i="19"/>
  <c r="CZ40" i="19"/>
  <c r="CJ40" i="19"/>
  <c r="BT40" i="19"/>
  <c r="BD40" i="19"/>
  <c r="AN40" i="19"/>
  <c r="X40" i="19"/>
  <c r="M40" i="19"/>
  <c r="L40" i="19"/>
  <c r="MO39" i="19"/>
  <c r="MN39" i="19"/>
  <c r="MM39" i="19"/>
  <c r="ML39" i="19"/>
  <c r="MK39" i="19"/>
  <c r="MJ39" i="19"/>
  <c r="MI39" i="19"/>
  <c r="MH39" i="19"/>
  <c r="MG39" i="19"/>
  <c r="MF39" i="19"/>
  <c r="ME39" i="19"/>
  <c r="MD39" i="19"/>
  <c r="MC39" i="19"/>
  <c r="MB39" i="19"/>
  <c r="MA39" i="19"/>
  <c r="LZ39" i="19"/>
  <c r="LY39" i="19"/>
  <c r="LX39" i="19"/>
  <c r="LW39" i="19"/>
  <c r="LV39" i="19"/>
  <c r="LU39" i="19"/>
  <c r="LT39" i="19"/>
  <c r="LS39" i="19"/>
  <c r="LR39" i="19"/>
  <c r="LQ39" i="19"/>
  <c r="LM39" i="19"/>
  <c r="KW39" i="19"/>
  <c r="KG39" i="19"/>
  <c r="JQ39" i="19"/>
  <c r="JA39" i="19"/>
  <c r="IK39" i="19"/>
  <c r="ID39" i="19"/>
  <c r="IC39" i="19"/>
  <c r="IB39" i="19"/>
  <c r="IA39" i="19"/>
  <c r="HZ39" i="19"/>
  <c r="HY39" i="19"/>
  <c r="HX39" i="19"/>
  <c r="HW39" i="19"/>
  <c r="HV39" i="19"/>
  <c r="HU39" i="19"/>
  <c r="HT39" i="19"/>
  <c r="HS39" i="19"/>
  <c r="HR39" i="19"/>
  <c r="HQ39" i="19"/>
  <c r="HP39" i="19"/>
  <c r="HO39" i="19"/>
  <c r="HN39" i="19"/>
  <c r="HM39" i="19"/>
  <c r="HL39" i="19"/>
  <c r="HK39" i="19"/>
  <c r="HJ39" i="19"/>
  <c r="HI39" i="19"/>
  <c r="HH39" i="19"/>
  <c r="HG39" i="19"/>
  <c r="HF39" i="19"/>
  <c r="HE39" i="19"/>
  <c r="HD39" i="19"/>
  <c r="HC39" i="19"/>
  <c r="HB39" i="19"/>
  <c r="HA39" i="19"/>
  <c r="GZ39" i="19"/>
  <c r="GY39" i="19"/>
  <c r="GX39" i="19"/>
  <c r="GW39" i="19"/>
  <c r="GV39" i="19"/>
  <c r="GU39" i="19"/>
  <c r="GT39" i="19"/>
  <c r="GS39" i="19"/>
  <c r="GR39" i="19"/>
  <c r="GQ39" i="19"/>
  <c r="GP39" i="19"/>
  <c r="GO39" i="19"/>
  <c r="GN39" i="19"/>
  <c r="GM39" i="19"/>
  <c r="GL39" i="19"/>
  <c r="GK39" i="19"/>
  <c r="GJ39" i="19"/>
  <c r="GI39" i="19"/>
  <c r="GH39" i="19"/>
  <c r="GG39" i="19"/>
  <c r="GF39" i="19"/>
  <c r="GE39" i="19"/>
  <c r="GD39" i="19"/>
  <c r="GC39" i="19"/>
  <c r="GB39" i="19"/>
  <c r="GA39" i="19"/>
  <c r="FZ39" i="19"/>
  <c r="FY39" i="19"/>
  <c r="FX39" i="19"/>
  <c r="FW39" i="19"/>
  <c r="FV39" i="19"/>
  <c r="FU39" i="19"/>
  <c r="FT39" i="19"/>
  <c r="FS39" i="19"/>
  <c r="FR39" i="19"/>
  <c r="FQ39" i="19"/>
  <c r="FP39" i="19"/>
  <c r="FO39" i="19"/>
  <c r="FN39" i="19"/>
  <c r="FM39" i="19"/>
  <c r="FL39" i="19"/>
  <c r="FK39" i="19"/>
  <c r="FJ39" i="19"/>
  <c r="FI39" i="19"/>
  <c r="FH39" i="19"/>
  <c r="FG39" i="19"/>
  <c r="FF39" i="19"/>
  <c r="FE39" i="19"/>
  <c r="FD39" i="19"/>
  <c r="FC39" i="19"/>
  <c r="FB39" i="19"/>
  <c r="FA39" i="19"/>
  <c r="EZ39" i="19"/>
  <c r="EY39" i="19"/>
  <c r="EX39" i="19"/>
  <c r="EW39" i="19"/>
  <c r="EV39" i="19"/>
  <c r="EU39" i="19"/>
  <c r="ET39" i="19"/>
  <c r="ES39" i="19"/>
  <c r="ER39" i="19"/>
  <c r="EQ39" i="19"/>
  <c r="EP39" i="19"/>
  <c r="EO39" i="19"/>
  <c r="EN39" i="19"/>
  <c r="EM39" i="19"/>
  <c r="EL39" i="19"/>
  <c r="EK39" i="19"/>
  <c r="EJ39" i="19"/>
  <c r="EI39" i="19"/>
  <c r="EH39" i="19"/>
  <c r="EG39" i="19"/>
  <c r="EF39" i="19"/>
  <c r="EE39" i="19"/>
  <c r="ED39" i="19"/>
  <c r="EC39" i="19"/>
  <c r="EB39" i="19"/>
  <c r="EA39" i="19"/>
  <c r="DZ39" i="19"/>
  <c r="DY39" i="19"/>
  <c r="DX39" i="19"/>
  <c r="DW39" i="19"/>
  <c r="DV39" i="19"/>
  <c r="DU39" i="19"/>
  <c r="DT39" i="19"/>
  <c r="DS39" i="19"/>
  <c r="DR39" i="19"/>
  <c r="DQ39" i="19"/>
  <c r="DP39" i="19"/>
  <c r="DO39" i="19"/>
  <c r="DN39" i="19"/>
  <c r="DM39" i="19"/>
  <c r="DL39" i="19"/>
  <c r="DK39" i="19"/>
  <c r="DJ39" i="19"/>
  <c r="DI39" i="19"/>
  <c r="DH39" i="19"/>
  <c r="DG39" i="19"/>
  <c r="DF39" i="19"/>
  <c r="DE39" i="19"/>
  <c r="DD39" i="19"/>
  <c r="DC39" i="19"/>
  <c r="DB39" i="19"/>
  <c r="DA39" i="19"/>
  <c r="CZ39" i="19"/>
  <c r="CY39" i="19"/>
  <c r="CX39" i="19"/>
  <c r="CW39" i="19"/>
  <c r="CV39" i="19"/>
  <c r="CU39" i="19"/>
  <c r="CT39" i="19"/>
  <c r="CS39" i="19"/>
  <c r="CR39" i="19"/>
  <c r="CQ39" i="19"/>
  <c r="CP39" i="19"/>
  <c r="CO39" i="19"/>
  <c r="CN39" i="19"/>
  <c r="CM39" i="19"/>
  <c r="CL39" i="19"/>
  <c r="CK39" i="19"/>
  <c r="CJ39" i="19"/>
  <c r="CI39" i="19"/>
  <c r="CH39" i="19"/>
  <c r="CG39" i="19"/>
  <c r="CF39" i="19"/>
  <c r="CE39" i="19"/>
  <c r="CD39" i="19"/>
  <c r="CC39" i="19"/>
  <c r="CB39" i="19"/>
  <c r="CA39" i="19"/>
  <c r="BZ39" i="19"/>
  <c r="BY39" i="19"/>
  <c r="BX39" i="19"/>
  <c r="BW39" i="19"/>
  <c r="BV39" i="19"/>
  <c r="BU39" i="19"/>
  <c r="BT39" i="19"/>
  <c r="BS39" i="19"/>
  <c r="BR39" i="19"/>
  <c r="BQ39" i="19"/>
  <c r="BP39" i="19"/>
  <c r="BO39" i="19"/>
  <c r="BN39" i="19"/>
  <c r="BM39" i="19"/>
  <c r="BL39" i="19"/>
  <c r="BK39" i="19"/>
  <c r="BJ39" i="19"/>
  <c r="BI39" i="19"/>
  <c r="BH39" i="19"/>
  <c r="BG39" i="19"/>
  <c r="BF39" i="19"/>
  <c r="BE39" i="19"/>
  <c r="BD39" i="19"/>
  <c r="BC39" i="19"/>
  <c r="BB39" i="19"/>
  <c r="BA39" i="19"/>
  <c r="AZ39" i="19"/>
  <c r="AY39" i="19"/>
  <c r="AX39" i="19"/>
  <c r="AW39" i="19"/>
  <c r="AV39" i="19"/>
  <c r="AU39" i="19"/>
  <c r="AT39" i="19"/>
  <c r="AS39" i="19"/>
  <c r="AR39" i="19"/>
  <c r="AQ39" i="19"/>
  <c r="AP39" i="19"/>
  <c r="AO39" i="19"/>
  <c r="AN39" i="19"/>
  <c r="AM39" i="19"/>
  <c r="AL39" i="19"/>
  <c r="AK39" i="19"/>
  <c r="AJ39" i="19"/>
  <c r="AI39" i="19"/>
  <c r="AH39" i="19"/>
  <c r="AG39" i="19"/>
  <c r="AF39" i="19"/>
  <c r="AE39" i="19"/>
  <c r="AD39" i="19"/>
  <c r="AC39" i="19"/>
  <c r="AB39" i="19"/>
  <c r="AA39" i="19"/>
  <c r="Z39" i="19"/>
  <c r="Y39" i="19"/>
  <c r="X39" i="19"/>
  <c r="MB38" i="19"/>
  <c r="HT38" i="19"/>
  <c r="HD38" i="19"/>
  <c r="GN38" i="19"/>
  <c r="FX38" i="19"/>
  <c r="FH38" i="19"/>
  <c r="ER38" i="19"/>
  <c r="EB38" i="19"/>
  <c r="DL38" i="19"/>
  <c r="CV38" i="19"/>
  <c r="CF38" i="19"/>
  <c r="BP38" i="19"/>
  <c r="AZ38" i="19"/>
  <c r="AJ38" i="19"/>
  <c r="M38" i="19"/>
  <c r="L38" i="19"/>
  <c r="MV37" i="19"/>
  <c r="MO37" i="19"/>
  <c r="MN37" i="19"/>
  <c r="MM37" i="19"/>
  <c r="ML37" i="19"/>
  <c r="MK37" i="19"/>
  <c r="MJ37" i="19"/>
  <c r="MI37" i="19"/>
  <c r="MH37" i="19"/>
  <c r="MG37" i="19"/>
  <c r="MF37" i="19"/>
  <c r="ME37" i="19"/>
  <c r="MD37" i="19"/>
  <c r="MC37" i="19"/>
  <c r="MB37" i="19"/>
  <c r="MA37" i="19"/>
  <c r="LZ37" i="19"/>
  <c r="LY37" i="19"/>
  <c r="LX37" i="19"/>
  <c r="LW37" i="19"/>
  <c r="LV37" i="19"/>
  <c r="LU37" i="19"/>
  <c r="LT37" i="19"/>
  <c r="LS37" i="19"/>
  <c r="LR37" i="19"/>
  <c r="LQ37" i="19"/>
  <c r="LC37" i="19"/>
  <c r="KM37" i="19"/>
  <c r="JW37" i="19"/>
  <c r="JG37" i="19"/>
  <c r="IQ37" i="19"/>
  <c r="ID37" i="19"/>
  <c r="IC37" i="19"/>
  <c r="IB37" i="19"/>
  <c r="IA37" i="19"/>
  <c r="HZ37" i="19"/>
  <c r="HY37" i="19"/>
  <c r="HX37" i="19"/>
  <c r="HW37" i="19"/>
  <c r="HV37" i="19"/>
  <c r="HU37" i="19"/>
  <c r="HT37" i="19"/>
  <c r="HS37" i="19"/>
  <c r="HR37" i="19"/>
  <c r="HQ37" i="19"/>
  <c r="HP37" i="19"/>
  <c r="HO37" i="19"/>
  <c r="HN37" i="19"/>
  <c r="HM37" i="19"/>
  <c r="HL37" i="19"/>
  <c r="HK37" i="19"/>
  <c r="HJ37" i="19"/>
  <c r="HI37" i="19"/>
  <c r="HH37" i="19"/>
  <c r="HG37" i="19"/>
  <c r="HF37" i="19"/>
  <c r="HE37" i="19"/>
  <c r="HD37" i="19"/>
  <c r="HC37" i="19"/>
  <c r="HB37" i="19"/>
  <c r="HA37" i="19"/>
  <c r="GZ37" i="19"/>
  <c r="GY37" i="19"/>
  <c r="GX37" i="19"/>
  <c r="GW37" i="19"/>
  <c r="GV37" i="19"/>
  <c r="GU37" i="19"/>
  <c r="GT37" i="19"/>
  <c r="GS37" i="19"/>
  <c r="GR37" i="19"/>
  <c r="GQ37" i="19"/>
  <c r="GP37" i="19"/>
  <c r="GO37" i="19"/>
  <c r="GN37" i="19"/>
  <c r="GM37" i="19"/>
  <c r="GL37" i="19"/>
  <c r="GK37" i="19"/>
  <c r="GJ37" i="19"/>
  <c r="GI37" i="19"/>
  <c r="GH37" i="19"/>
  <c r="GG37" i="19"/>
  <c r="GF37" i="19"/>
  <c r="GE37" i="19"/>
  <c r="GD37" i="19"/>
  <c r="GC37" i="19"/>
  <c r="GB37" i="19"/>
  <c r="GA37" i="19"/>
  <c r="FZ37" i="19"/>
  <c r="FY37" i="19"/>
  <c r="FX37" i="19"/>
  <c r="FW37" i="19"/>
  <c r="FV37" i="19"/>
  <c r="FU37" i="19"/>
  <c r="FT37" i="19"/>
  <c r="FS37" i="19"/>
  <c r="FR37" i="19"/>
  <c r="FQ37" i="19"/>
  <c r="FP37" i="19"/>
  <c r="FO37" i="19"/>
  <c r="FN37" i="19"/>
  <c r="FM37" i="19"/>
  <c r="FL37" i="19"/>
  <c r="FK37" i="19"/>
  <c r="FJ37" i="19"/>
  <c r="FI37" i="19"/>
  <c r="FH37" i="19"/>
  <c r="FG37" i="19"/>
  <c r="FF37" i="19"/>
  <c r="FE37" i="19"/>
  <c r="FD37" i="19"/>
  <c r="FC37" i="19"/>
  <c r="FB37" i="19"/>
  <c r="FA37" i="19"/>
  <c r="EZ37" i="19"/>
  <c r="EY37" i="19"/>
  <c r="EX37" i="19"/>
  <c r="EW37" i="19"/>
  <c r="EV37" i="19"/>
  <c r="EU37" i="19"/>
  <c r="ET37" i="19"/>
  <c r="ES37" i="19"/>
  <c r="ER37" i="19"/>
  <c r="EQ37" i="19"/>
  <c r="EP37" i="19"/>
  <c r="EO37" i="19"/>
  <c r="EN37" i="19"/>
  <c r="EM37" i="19"/>
  <c r="EL37" i="19"/>
  <c r="EK37" i="19"/>
  <c r="EJ37" i="19"/>
  <c r="EI37" i="19"/>
  <c r="EH37" i="19"/>
  <c r="EG37" i="19"/>
  <c r="EF37" i="19"/>
  <c r="EE37" i="19"/>
  <c r="ED37" i="19"/>
  <c r="EC37" i="19"/>
  <c r="EB37" i="19"/>
  <c r="EA37" i="19"/>
  <c r="DZ37" i="19"/>
  <c r="DY37" i="19"/>
  <c r="DX37" i="19"/>
  <c r="DW37" i="19"/>
  <c r="DV37" i="19"/>
  <c r="DU37" i="19"/>
  <c r="DT37" i="19"/>
  <c r="DS37" i="19"/>
  <c r="DR37" i="19"/>
  <c r="DQ37" i="19"/>
  <c r="DP37" i="19"/>
  <c r="DO37" i="19"/>
  <c r="DN37" i="19"/>
  <c r="DM37" i="19"/>
  <c r="DL37" i="19"/>
  <c r="DK37" i="19"/>
  <c r="DJ37" i="19"/>
  <c r="DI37" i="19"/>
  <c r="DH37" i="19"/>
  <c r="DG37" i="19"/>
  <c r="DF37" i="19"/>
  <c r="DE37" i="19"/>
  <c r="DD37" i="19"/>
  <c r="DC37" i="19"/>
  <c r="DB37" i="19"/>
  <c r="DA37" i="19"/>
  <c r="CZ37" i="19"/>
  <c r="CY37" i="19"/>
  <c r="CX37" i="19"/>
  <c r="CW37" i="19"/>
  <c r="CV37" i="19"/>
  <c r="CU37" i="19"/>
  <c r="CT37" i="19"/>
  <c r="CS37" i="19"/>
  <c r="CR37" i="19"/>
  <c r="CQ37" i="19"/>
  <c r="CP37" i="19"/>
  <c r="CO37" i="19"/>
  <c r="CN37" i="19"/>
  <c r="CM37" i="19"/>
  <c r="CL37" i="19"/>
  <c r="CK37" i="19"/>
  <c r="CJ37" i="19"/>
  <c r="CI37" i="19"/>
  <c r="CH37" i="19"/>
  <c r="CG37" i="19"/>
  <c r="CF37" i="19"/>
  <c r="CE37" i="19"/>
  <c r="CD37" i="19"/>
  <c r="CC37" i="19"/>
  <c r="CB37" i="19"/>
  <c r="CA37" i="19"/>
  <c r="BZ37" i="19"/>
  <c r="BY37" i="19"/>
  <c r="BX37" i="19"/>
  <c r="BW37" i="19"/>
  <c r="BV37" i="19"/>
  <c r="BU37" i="19"/>
  <c r="BT37" i="19"/>
  <c r="BS37" i="19"/>
  <c r="BR37" i="19"/>
  <c r="BQ37" i="19"/>
  <c r="BP37" i="19"/>
  <c r="BO37" i="19"/>
  <c r="BN37" i="19"/>
  <c r="BM37" i="19"/>
  <c r="BL37" i="19"/>
  <c r="BK37" i="19"/>
  <c r="BJ37" i="19"/>
  <c r="BI37" i="19"/>
  <c r="BH37" i="19"/>
  <c r="BG37" i="19"/>
  <c r="BF37" i="19"/>
  <c r="BE37" i="19"/>
  <c r="BD37" i="19"/>
  <c r="BC37" i="19"/>
  <c r="BB37" i="19"/>
  <c r="BA37" i="19"/>
  <c r="AZ37" i="19"/>
  <c r="AY37" i="19"/>
  <c r="AX37" i="19"/>
  <c r="AW37" i="19"/>
  <c r="AV37" i="19"/>
  <c r="AU37" i="19"/>
  <c r="AT37" i="19"/>
  <c r="AS37" i="19"/>
  <c r="AR37" i="19"/>
  <c r="AQ37" i="19"/>
  <c r="AP37" i="19"/>
  <c r="AO37" i="19"/>
  <c r="AN37" i="19"/>
  <c r="AM37" i="19"/>
  <c r="AL37" i="19"/>
  <c r="AK37" i="19"/>
  <c r="AJ37" i="19"/>
  <c r="AI37" i="19"/>
  <c r="AH37" i="19"/>
  <c r="AG37" i="19"/>
  <c r="AF37" i="19"/>
  <c r="AE37" i="19"/>
  <c r="AD37" i="19"/>
  <c r="AC37" i="19"/>
  <c r="AB37" i="19"/>
  <c r="AA37" i="19"/>
  <c r="Z37" i="19"/>
  <c r="Y37" i="19"/>
  <c r="X37" i="19"/>
  <c r="MN36" i="19"/>
  <c r="LX36" i="19"/>
  <c r="HP36" i="19"/>
  <c r="GZ36" i="19"/>
  <c r="GJ36" i="19"/>
  <c r="FT36" i="19"/>
  <c r="FD36" i="19"/>
  <c r="EN36" i="19"/>
  <c r="DX36" i="19"/>
  <c r="DH36" i="19"/>
  <c r="CR36" i="19"/>
  <c r="CB36" i="19"/>
  <c r="BL36" i="19"/>
  <c r="AV36" i="19"/>
  <c r="AF36" i="19"/>
  <c r="M36" i="19"/>
  <c r="L36" i="19"/>
  <c r="MO35" i="19"/>
  <c r="MN35" i="19"/>
  <c r="MM35" i="19"/>
  <c r="ML35" i="19"/>
  <c r="MK35" i="19"/>
  <c r="MJ35" i="19"/>
  <c r="MI35" i="19"/>
  <c r="MH35" i="19"/>
  <c r="MG35" i="19"/>
  <c r="MF35" i="19"/>
  <c r="ME35" i="19"/>
  <c r="MD35" i="19"/>
  <c r="MC35" i="19"/>
  <c r="MB35" i="19"/>
  <c r="MA35" i="19"/>
  <c r="LZ35" i="19"/>
  <c r="LY35" i="19"/>
  <c r="LX35" i="19"/>
  <c r="LW35" i="19"/>
  <c r="LV35" i="19"/>
  <c r="LU35" i="19"/>
  <c r="LT35" i="19"/>
  <c r="LS35" i="19"/>
  <c r="LR35" i="19"/>
  <c r="LQ35" i="19"/>
  <c r="LJ35" i="19"/>
  <c r="LB35" i="19"/>
  <c r="KT35" i="19"/>
  <c r="KL35" i="19"/>
  <c r="KD35" i="19"/>
  <c r="JV35" i="19"/>
  <c r="JN35" i="19"/>
  <c r="JF35" i="19"/>
  <c r="IX35" i="19"/>
  <c r="IP35" i="19"/>
  <c r="II35" i="19"/>
  <c r="ID35" i="19"/>
  <c r="IC35" i="19"/>
  <c r="IB35" i="19"/>
  <c r="IA35" i="19"/>
  <c r="HZ35" i="19"/>
  <c r="HY35" i="19"/>
  <c r="HX35" i="19"/>
  <c r="HW35" i="19"/>
  <c r="HV35" i="19"/>
  <c r="HU35" i="19"/>
  <c r="HT35" i="19"/>
  <c r="HS35" i="19"/>
  <c r="HR35" i="19"/>
  <c r="HQ35" i="19"/>
  <c r="HP35" i="19"/>
  <c r="HO35" i="19"/>
  <c r="HN35" i="19"/>
  <c r="HM35" i="19"/>
  <c r="HL35" i="19"/>
  <c r="HK35" i="19"/>
  <c r="HJ35" i="19"/>
  <c r="HI35" i="19"/>
  <c r="HH35" i="19"/>
  <c r="HG35" i="19"/>
  <c r="HF35" i="19"/>
  <c r="HE35" i="19"/>
  <c r="HD35" i="19"/>
  <c r="HC35" i="19"/>
  <c r="HB35" i="19"/>
  <c r="HA35" i="19"/>
  <c r="GZ35" i="19"/>
  <c r="GY35" i="19"/>
  <c r="GX35" i="19"/>
  <c r="GW35" i="19"/>
  <c r="GV35" i="19"/>
  <c r="GU35" i="19"/>
  <c r="GT35" i="19"/>
  <c r="GS35" i="19"/>
  <c r="GR35" i="19"/>
  <c r="GQ35" i="19"/>
  <c r="GP35" i="19"/>
  <c r="GO35" i="19"/>
  <c r="GN35" i="19"/>
  <c r="GM35" i="19"/>
  <c r="GL35" i="19"/>
  <c r="GK35" i="19"/>
  <c r="GJ35" i="19"/>
  <c r="GI35" i="19"/>
  <c r="GH35" i="19"/>
  <c r="GG35" i="19"/>
  <c r="GF35" i="19"/>
  <c r="GE35" i="19"/>
  <c r="GD35" i="19"/>
  <c r="GC35" i="19"/>
  <c r="GB35" i="19"/>
  <c r="GA35" i="19"/>
  <c r="FZ35" i="19"/>
  <c r="FY35" i="19"/>
  <c r="FX35" i="19"/>
  <c r="FW35" i="19"/>
  <c r="FV35" i="19"/>
  <c r="FU35" i="19"/>
  <c r="FT35" i="19"/>
  <c r="FS35" i="19"/>
  <c r="FR35" i="19"/>
  <c r="FQ35" i="19"/>
  <c r="FP35" i="19"/>
  <c r="FO35" i="19"/>
  <c r="FN35" i="19"/>
  <c r="FM35" i="19"/>
  <c r="FL35" i="19"/>
  <c r="FK35" i="19"/>
  <c r="FJ35" i="19"/>
  <c r="FI35" i="19"/>
  <c r="FH35" i="19"/>
  <c r="FG35" i="19"/>
  <c r="FF35" i="19"/>
  <c r="FE35" i="19"/>
  <c r="FD35" i="19"/>
  <c r="FC35" i="19"/>
  <c r="FB35" i="19"/>
  <c r="FA35" i="19"/>
  <c r="EZ35" i="19"/>
  <c r="EY35" i="19"/>
  <c r="EX35" i="19"/>
  <c r="EW35" i="19"/>
  <c r="EV35" i="19"/>
  <c r="EU35" i="19"/>
  <c r="ET35" i="19"/>
  <c r="ES35" i="19"/>
  <c r="ER35" i="19"/>
  <c r="EQ35" i="19"/>
  <c r="EP35" i="19"/>
  <c r="EO35" i="19"/>
  <c r="EN35" i="19"/>
  <c r="EM35" i="19"/>
  <c r="EL35" i="19"/>
  <c r="EK35" i="19"/>
  <c r="EJ35" i="19"/>
  <c r="EI35" i="19"/>
  <c r="EH35" i="19"/>
  <c r="EG35" i="19"/>
  <c r="EF35" i="19"/>
  <c r="EE35" i="19"/>
  <c r="ED35" i="19"/>
  <c r="EC35" i="19"/>
  <c r="EB35" i="19"/>
  <c r="EA35" i="19"/>
  <c r="DZ35" i="19"/>
  <c r="DY35" i="19"/>
  <c r="DX35" i="19"/>
  <c r="DW35" i="19"/>
  <c r="DV35" i="19"/>
  <c r="DU35" i="19"/>
  <c r="DT35" i="19"/>
  <c r="DS35" i="19"/>
  <c r="DR35" i="19"/>
  <c r="DQ35" i="19"/>
  <c r="DP35" i="19"/>
  <c r="DO35" i="19"/>
  <c r="DN35" i="19"/>
  <c r="DM35" i="19"/>
  <c r="DL35" i="19"/>
  <c r="DK35" i="19"/>
  <c r="DJ35" i="19"/>
  <c r="DI35" i="19"/>
  <c r="DH35" i="19"/>
  <c r="DG35" i="19"/>
  <c r="DF35" i="19"/>
  <c r="DE35" i="19"/>
  <c r="DD35" i="19"/>
  <c r="DC35" i="19"/>
  <c r="DB35" i="19"/>
  <c r="DA35" i="19"/>
  <c r="CZ35" i="19"/>
  <c r="CY35" i="19"/>
  <c r="CX35" i="19"/>
  <c r="CW35" i="19"/>
  <c r="CV35" i="19"/>
  <c r="CU35" i="19"/>
  <c r="CT35" i="19"/>
  <c r="CS35" i="19"/>
  <c r="CR35" i="19"/>
  <c r="CQ35" i="19"/>
  <c r="CP35" i="19"/>
  <c r="CO35" i="19"/>
  <c r="CN35" i="19"/>
  <c r="CM35" i="19"/>
  <c r="CL35" i="19"/>
  <c r="CK35" i="19"/>
  <c r="CJ35" i="19"/>
  <c r="CI35" i="19"/>
  <c r="CH35" i="19"/>
  <c r="CG35" i="19"/>
  <c r="CF35" i="19"/>
  <c r="CE35" i="19"/>
  <c r="CD35" i="19"/>
  <c r="CC35" i="19"/>
  <c r="CB35" i="19"/>
  <c r="CA35" i="19"/>
  <c r="BZ35" i="19"/>
  <c r="BY35" i="19"/>
  <c r="BX35" i="19"/>
  <c r="BW35" i="19"/>
  <c r="BV35" i="19"/>
  <c r="BU35" i="19"/>
  <c r="BT35" i="19"/>
  <c r="BS35" i="19"/>
  <c r="BR35" i="19"/>
  <c r="BQ35" i="19"/>
  <c r="BP35" i="19"/>
  <c r="BO35" i="19"/>
  <c r="BN35" i="19"/>
  <c r="BM35" i="19"/>
  <c r="BL35" i="19"/>
  <c r="BK35" i="19"/>
  <c r="BJ35" i="19"/>
  <c r="BI35" i="19"/>
  <c r="BH35" i="19"/>
  <c r="BG35" i="19"/>
  <c r="BF35" i="19"/>
  <c r="BE35" i="19"/>
  <c r="BD35" i="19"/>
  <c r="BC35" i="19"/>
  <c r="BB35" i="19"/>
  <c r="BA35" i="19"/>
  <c r="AZ35" i="19"/>
  <c r="AY35" i="19"/>
  <c r="AX35" i="19"/>
  <c r="AW35" i="19"/>
  <c r="AV35" i="19"/>
  <c r="AU35" i="19"/>
  <c r="AT35" i="19"/>
  <c r="AS35" i="19"/>
  <c r="AR35" i="19"/>
  <c r="AQ35" i="19"/>
  <c r="AP35" i="19"/>
  <c r="AO35" i="19"/>
  <c r="AN35" i="19"/>
  <c r="AM35" i="19"/>
  <c r="AL35" i="19"/>
  <c r="AK35" i="19"/>
  <c r="AJ35" i="19"/>
  <c r="AI35" i="19"/>
  <c r="AH35" i="19"/>
  <c r="AG35" i="19"/>
  <c r="AF35" i="19"/>
  <c r="AE35" i="19"/>
  <c r="AD35" i="19"/>
  <c r="AC35" i="19"/>
  <c r="AB35" i="19"/>
  <c r="AA35" i="19"/>
  <c r="Z35" i="19"/>
  <c r="Y35" i="19"/>
  <c r="X35" i="19"/>
  <c r="MZ34" i="19"/>
  <c r="MU34" i="19"/>
  <c r="MO34" i="19"/>
  <c r="MJ34" i="19"/>
  <c r="ME34" i="19"/>
  <c r="LY34" i="19"/>
  <c r="LT34" i="19"/>
  <c r="LI34" i="19"/>
  <c r="KN34" i="19"/>
  <c r="JS34" i="19"/>
  <c r="IW34" i="19"/>
  <c r="IB34" i="19"/>
  <c r="HW34" i="19"/>
  <c r="HQ34" i="19"/>
  <c r="HL34" i="19"/>
  <c r="HG34" i="19"/>
  <c r="HA34" i="19"/>
  <c r="GV34" i="19"/>
  <c r="GQ34" i="19"/>
  <c r="GK34" i="19"/>
  <c r="GF34" i="19"/>
  <c r="GA34" i="19"/>
  <c r="FU34" i="19"/>
  <c r="FP34" i="19"/>
  <c r="FK34" i="19"/>
  <c r="FE34" i="19"/>
  <c r="EZ34" i="19"/>
  <c r="EU34" i="19"/>
  <c r="EO34" i="19"/>
  <c r="EJ34" i="19"/>
  <c r="EE34" i="19"/>
  <c r="DY34" i="19"/>
  <c r="DT34" i="19"/>
  <c r="DO34" i="19"/>
  <c r="DI34" i="19"/>
  <c r="DD34" i="19"/>
  <c r="CY34" i="19"/>
  <c r="CS34" i="19"/>
  <c r="CN34" i="19"/>
  <c r="CI34" i="19"/>
  <c r="CC34" i="19"/>
  <c r="BX34" i="19"/>
  <c r="BS34" i="19"/>
  <c r="BM34" i="19"/>
  <c r="BH34" i="19"/>
  <c r="BC34" i="19"/>
  <c r="AW34" i="19"/>
  <c r="AR34" i="19"/>
  <c r="AM34" i="19"/>
  <c r="AG34" i="19"/>
  <c r="AB34" i="19"/>
  <c r="M34" i="19"/>
  <c r="L34" i="19"/>
  <c r="MW33" i="19"/>
  <c r="MR33" i="19"/>
  <c r="MO33" i="19"/>
  <c r="MN33" i="19"/>
  <c r="MM33" i="19"/>
  <c r="ML33" i="19"/>
  <c r="MK33" i="19"/>
  <c r="MJ33" i="19"/>
  <c r="MI33" i="19"/>
  <c r="MH33" i="19"/>
  <c r="MG33" i="19"/>
  <c r="MF33" i="19"/>
  <c r="ME33" i="19"/>
  <c r="MD33" i="19"/>
  <c r="MC33" i="19"/>
  <c r="MB33" i="19"/>
  <c r="MA33" i="19"/>
  <c r="LZ33" i="19"/>
  <c r="LY33" i="19"/>
  <c r="LX33" i="19"/>
  <c r="LW33" i="19"/>
  <c r="LV33" i="19"/>
  <c r="LU33" i="19"/>
  <c r="LT33" i="19"/>
  <c r="LS33" i="19"/>
  <c r="LR33" i="19"/>
  <c r="LQ33" i="19"/>
  <c r="LN33" i="19"/>
  <c r="LJ33" i="19"/>
  <c r="LF33" i="19"/>
  <c r="LB33" i="19"/>
  <c r="KX33" i="19"/>
  <c r="KT33" i="19"/>
  <c r="KP33" i="19"/>
  <c r="KL33" i="19"/>
  <c r="KH33" i="19"/>
  <c r="KD33" i="19"/>
  <c r="JZ33" i="19"/>
  <c r="JV33" i="19"/>
  <c r="JR33" i="19"/>
  <c r="JN33" i="19"/>
  <c r="JJ33" i="19"/>
  <c r="JF33" i="19"/>
  <c r="JB33" i="19"/>
  <c r="IX33" i="19"/>
  <c r="IT33" i="19"/>
  <c r="IP33" i="19"/>
  <c r="IL33" i="19"/>
  <c r="IH33" i="19"/>
  <c r="ID33" i="19"/>
  <c r="IC33" i="19"/>
  <c r="IB33" i="19"/>
  <c r="IA33" i="19"/>
  <c r="HZ33" i="19"/>
  <c r="HY33" i="19"/>
  <c r="HX33" i="19"/>
  <c r="HW33" i="19"/>
  <c r="HV33" i="19"/>
  <c r="HU33" i="19"/>
  <c r="HT33" i="19"/>
  <c r="HS33" i="19"/>
  <c r="HR33" i="19"/>
  <c r="HQ33" i="19"/>
  <c r="HP33" i="19"/>
  <c r="HO33" i="19"/>
  <c r="HN33" i="19"/>
  <c r="HM33" i="19"/>
  <c r="HL33" i="19"/>
  <c r="HK33" i="19"/>
  <c r="HJ33" i="19"/>
  <c r="HI33" i="19"/>
  <c r="HH33" i="19"/>
  <c r="HG33" i="19"/>
  <c r="HF33" i="19"/>
  <c r="HE33" i="19"/>
  <c r="HD33" i="19"/>
  <c r="HC33" i="19"/>
  <c r="HB33" i="19"/>
  <c r="HA33" i="19"/>
  <c r="GZ33" i="19"/>
  <c r="GY33" i="19"/>
  <c r="GX33" i="19"/>
  <c r="GW33" i="19"/>
  <c r="GV33" i="19"/>
  <c r="GU33" i="19"/>
  <c r="GT33" i="19"/>
  <c r="GS33" i="19"/>
  <c r="GR33" i="19"/>
  <c r="GQ33" i="19"/>
  <c r="GP33" i="19"/>
  <c r="GO33" i="19"/>
  <c r="GN33" i="19"/>
  <c r="GM33" i="19"/>
  <c r="GL33" i="19"/>
  <c r="GK33" i="19"/>
  <c r="GJ33" i="19"/>
  <c r="GI33" i="19"/>
  <c r="GH33" i="19"/>
  <c r="GG33" i="19"/>
  <c r="GF33" i="19"/>
  <c r="GE33" i="19"/>
  <c r="GD33" i="19"/>
  <c r="GC33" i="19"/>
  <c r="GB33" i="19"/>
  <c r="GA33" i="19"/>
  <c r="FZ33" i="19"/>
  <c r="FY33" i="19"/>
  <c r="FX33" i="19"/>
  <c r="FW33" i="19"/>
  <c r="FV33" i="19"/>
  <c r="FU33" i="19"/>
  <c r="FT33" i="19"/>
  <c r="FS33" i="19"/>
  <c r="FR33" i="19"/>
  <c r="FQ33" i="19"/>
  <c r="FP33" i="19"/>
  <c r="FO33" i="19"/>
  <c r="FN33" i="19"/>
  <c r="FM33" i="19"/>
  <c r="FL33" i="19"/>
  <c r="FK33" i="19"/>
  <c r="FJ33" i="19"/>
  <c r="FI33" i="19"/>
  <c r="FH33" i="19"/>
  <c r="FG33" i="19"/>
  <c r="FF33" i="19"/>
  <c r="FE33" i="19"/>
  <c r="FD33" i="19"/>
  <c r="FC33" i="19"/>
  <c r="FB33" i="19"/>
  <c r="FA33" i="19"/>
  <c r="EZ33" i="19"/>
  <c r="EY33" i="19"/>
  <c r="EX33" i="19"/>
  <c r="EW33" i="19"/>
  <c r="EV33" i="19"/>
  <c r="EU33" i="19"/>
  <c r="ET33" i="19"/>
  <c r="ES33" i="19"/>
  <c r="ER33" i="19"/>
  <c r="EQ33" i="19"/>
  <c r="EP33" i="19"/>
  <c r="EO33" i="19"/>
  <c r="EN33" i="19"/>
  <c r="EM33" i="19"/>
  <c r="EL33" i="19"/>
  <c r="EK33" i="19"/>
  <c r="EJ33" i="19"/>
  <c r="EI33" i="19"/>
  <c r="EH33" i="19"/>
  <c r="EG33" i="19"/>
  <c r="EF33" i="19"/>
  <c r="EE33" i="19"/>
  <c r="ED33" i="19"/>
  <c r="EC33" i="19"/>
  <c r="EB33" i="19"/>
  <c r="EA33" i="19"/>
  <c r="DZ33" i="19"/>
  <c r="DY33" i="19"/>
  <c r="DX33" i="19"/>
  <c r="DW33" i="19"/>
  <c r="DV33" i="19"/>
  <c r="DU33" i="19"/>
  <c r="DT33" i="19"/>
  <c r="DS33" i="19"/>
  <c r="DR33" i="19"/>
  <c r="DQ33" i="19"/>
  <c r="DP33" i="19"/>
  <c r="DO33" i="19"/>
  <c r="DN33" i="19"/>
  <c r="DM33" i="19"/>
  <c r="DL33" i="19"/>
  <c r="DK33" i="19"/>
  <c r="DJ33" i="19"/>
  <c r="DI33" i="19"/>
  <c r="DH33" i="19"/>
  <c r="DG33" i="19"/>
  <c r="DF33" i="19"/>
  <c r="DE33" i="19"/>
  <c r="DD33" i="19"/>
  <c r="DC33" i="19"/>
  <c r="DB33" i="19"/>
  <c r="DA33" i="19"/>
  <c r="CZ33" i="19"/>
  <c r="CY33" i="19"/>
  <c r="CX33" i="19"/>
  <c r="CW33" i="19"/>
  <c r="CV33" i="19"/>
  <c r="CU33" i="19"/>
  <c r="CT33" i="19"/>
  <c r="CS33" i="19"/>
  <c r="CR33" i="19"/>
  <c r="CQ33" i="19"/>
  <c r="CP33" i="19"/>
  <c r="CO33" i="19"/>
  <c r="CN33" i="19"/>
  <c r="CM33" i="19"/>
  <c r="CL33" i="19"/>
  <c r="CK33" i="19"/>
  <c r="CJ33" i="19"/>
  <c r="CI33" i="19"/>
  <c r="CH33" i="19"/>
  <c r="CG33" i="19"/>
  <c r="CF33" i="19"/>
  <c r="CE33" i="19"/>
  <c r="CD33" i="19"/>
  <c r="CC33" i="19"/>
  <c r="CB33" i="19"/>
  <c r="CA33" i="19"/>
  <c r="BZ33" i="19"/>
  <c r="BY33" i="19"/>
  <c r="BX33" i="19"/>
  <c r="BW33" i="19"/>
  <c r="BV33" i="19"/>
  <c r="BU33" i="19"/>
  <c r="BT33" i="19"/>
  <c r="BS33" i="19"/>
  <c r="BR33" i="19"/>
  <c r="BQ33" i="19"/>
  <c r="BP33" i="19"/>
  <c r="BO33" i="19"/>
  <c r="BN33" i="19"/>
  <c r="BM33" i="19"/>
  <c r="BL33" i="19"/>
  <c r="BK33" i="19"/>
  <c r="BJ33" i="19"/>
  <c r="BI33" i="19"/>
  <c r="BH33" i="19"/>
  <c r="BG33" i="19"/>
  <c r="BF33" i="19"/>
  <c r="BE33" i="19"/>
  <c r="BD33" i="19"/>
  <c r="BC33" i="19"/>
  <c r="BB33" i="19"/>
  <c r="BA33" i="19"/>
  <c r="AZ33" i="19"/>
  <c r="AY33" i="19"/>
  <c r="AX33" i="19"/>
  <c r="AW33" i="19"/>
  <c r="AV33" i="19"/>
  <c r="AU33" i="19"/>
  <c r="AT33" i="19"/>
  <c r="AS33" i="19"/>
  <c r="AR33" i="19"/>
  <c r="AQ33" i="19"/>
  <c r="AP33" i="19"/>
  <c r="AO33" i="19"/>
  <c r="AN33" i="19"/>
  <c r="AM33" i="19"/>
  <c r="AL33" i="19"/>
  <c r="AK33" i="19"/>
  <c r="AJ33" i="19"/>
  <c r="AI33" i="19"/>
  <c r="AH33" i="19"/>
  <c r="AG33" i="19"/>
  <c r="AF33" i="19"/>
  <c r="AE33" i="19"/>
  <c r="AD33" i="19"/>
  <c r="AC33" i="19"/>
  <c r="AB33" i="19"/>
  <c r="AA33" i="19"/>
  <c r="Z33" i="19"/>
  <c r="Y33" i="19"/>
  <c r="X33" i="19"/>
  <c r="ND32" i="19"/>
  <c r="NC32" i="19"/>
  <c r="NB32" i="19"/>
  <c r="NA32" i="19"/>
  <c r="MZ32" i="19"/>
  <c r="MY32" i="19"/>
  <c r="MX32" i="19"/>
  <c r="MW32" i="19"/>
  <c r="MV32" i="19"/>
  <c r="MU32" i="19"/>
  <c r="MT32" i="19"/>
  <c r="MS32" i="19"/>
  <c r="MR32" i="19"/>
  <c r="MQ32" i="19"/>
  <c r="MP32" i="19"/>
  <c r="MO32" i="19"/>
  <c r="MN32" i="19"/>
  <c r="MM32" i="19"/>
  <c r="ML32" i="19"/>
  <c r="MK32" i="19"/>
  <c r="MJ32" i="19"/>
  <c r="MI32" i="19"/>
  <c r="MH32" i="19"/>
  <c r="MG32" i="19"/>
  <c r="MF32" i="19"/>
  <c r="ME32" i="19"/>
  <c r="MD32" i="19"/>
  <c r="MC32" i="19"/>
  <c r="MB32" i="19"/>
  <c r="MA32" i="19"/>
  <c r="LZ32" i="19"/>
  <c r="LY32" i="19"/>
  <c r="LX32" i="19"/>
  <c r="LW32" i="19"/>
  <c r="LV32" i="19"/>
  <c r="LU32" i="19"/>
  <c r="LT32" i="19"/>
  <c r="LS32" i="19"/>
  <c r="LR32" i="19"/>
  <c r="LQ32" i="19"/>
  <c r="LP32" i="19"/>
  <c r="LO32" i="19"/>
  <c r="LN32" i="19"/>
  <c r="LM32" i="19"/>
  <c r="LL32" i="19"/>
  <c r="LK32" i="19"/>
  <c r="LJ32" i="19"/>
  <c r="LI32" i="19"/>
  <c r="LH32" i="19"/>
  <c r="LG32" i="19"/>
  <c r="LF32" i="19"/>
  <c r="LE32" i="19"/>
  <c r="LD32" i="19"/>
  <c r="LC32" i="19"/>
  <c r="LB32" i="19"/>
  <c r="LA32" i="19"/>
  <c r="KZ32" i="19"/>
  <c r="KY32" i="19"/>
  <c r="KX32" i="19"/>
  <c r="KW32" i="19"/>
  <c r="KV32" i="19"/>
  <c r="KU32" i="19"/>
  <c r="KT32" i="19"/>
  <c r="KS32" i="19"/>
  <c r="KR32" i="19"/>
  <c r="KQ32" i="19"/>
  <c r="KP32" i="19"/>
  <c r="KO32" i="19"/>
  <c r="KN32" i="19"/>
  <c r="KM32" i="19"/>
  <c r="KL32" i="19"/>
  <c r="KK32" i="19"/>
  <c r="KJ32" i="19"/>
  <c r="KI32" i="19"/>
  <c r="KH32" i="19"/>
  <c r="KG32" i="19"/>
  <c r="KF32" i="19"/>
  <c r="KE32" i="19"/>
  <c r="KD32" i="19"/>
  <c r="KC32" i="19"/>
  <c r="KB32" i="19"/>
  <c r="KA32" i="19"/>
  <c r="JZ32" i="19"/>
  <c r="JY32" i="19"/>
  <c r="JX32" i="19"/>
  <c r="JW32" i="19"/>
  <c r="JV32" i="19"/>
  <c r="JU32" i="19"/>
  <c r="JT32" i="19"/>
  <c r="JS32" i="19"/>
  <c r="JR32" i="19"/>
  <c r="JQ32" i="19"/>
  <c r="JP32" i="19"/>
  <c r="JO32" i="19"/>
  <c r="JN32" i="19"/>
  <c r="JM32" i="19"/>
  <c r="JL32" i="19"/>
  <c r="JK32" i="19"/>
  <c r="JJ32" i="19"/>
  <c r="JI32" i="19"/>
  <c r="JH32" i="19"/>
  <c r="JG32" i="19"/>
  <c r="JF32" i="19"/>
  <c r="JE32" i="19"/>
  <c r="JD32" i="19"/>
  <c r="JC32" i="19"/>
  <c r="JB32" i="19"/>
  <c r="JA32" i="19"/>
  <c r="IZ32" i="19"/>
  <c r="IY32" i="19"/>
  <c r="IX32" i="19"/>
  <c r="IW32" i="19"/>
  <c r="IV32" i="19"/>
  <c r="IU32" i="19"/>
  <c r="IT32" i="19"/>
  <c r="IS32" i="19"/>
  <c r="IR32" i="19"/>
  <c r="IQ32" i="19"/>
  <c r="IP32" i="19"/>
  <c r="IO32" i="19"/>
  <c r="IN32" i="19"/>
  <c r="IM32" i="19"/>
  <c r="IL32" i="19"/>
  <c r="IK32" i="19"/>
  <c r="IJ32" i="19"/>
  <c r="II32" i="19"/>
  <c r="IH32" i="19"/>
  <c r="IG32" i="19"/>
  <c r="IF32" i="19"/>
  <c r="IE32" i="19"/>
  <c r="ID32" i="19"/>
  <c r="IC32" i="19"/>
  <c r="IB32" i="19"/>
  <c r="IA32" i="19"/>
  <c r="HZ32" i="19"/>
  <c r="HY32" i="19"/>
  <c r="HX32" i="19"/>
  <c r="HW32" i="19"/>
  <c r="HV32" i="19"/>
  <c r="HU32" i="19"/>
  <c r="HT32" i="19"/>
  <c r="HS32" i="19"/>
  <c r="HR32" i="19"/>
  <c r="HQ32" i="19"/>
  <c r="HP32" i="19"/>
  <c r="HO32" i="19"/>
  <c r="HN32" i="19"/>
  <c r="HM32" i="19"/>
  <c r="HL32" i="19"/>
  <c r="HK32" i="19"/>
  <c r="HJ32" i="19"/>
  <c r="HI32" i="19"/>
  <c r="HH32" i="19"/>
  <c r="HG32" i="19"/>
  <c r="HF32" i="19"/>
  <c r="HE32" i="19"/>
  <c r="HD32" i="19"/>
  <c r="HC32" i="19"/>
  <c r="HB32" i="19"/>
  <c r="HA32" i="19"/>
  <c r="GZ32" i="19"/>
  <c r="GY32" i="19"/>
  <c r="GX32" i="19"/>
  <c r="GW32" i="19"/>
  <c r="GV32" i="19"/>
  <c r="GU32" i="19"/>
  <c r="GT32" i="19"/>
  <c r="GS32" i="19"/>
  <c r="GR32" i="19"/>
  <c r="GQ32" i="19"/>
  <c r="GP32" i="19"/>
  <c r="GO32" i="19"/>
  <c r="GN32" i="19"/>
  <c r="GM32" i="19"/>
  <c r="GL32" i="19"/>
  <c r="GK32" i="19"/>
  <c r="GJ32" i="19"/>
  <c r="GI32" i="19"/>
  <c r="GH32" i="19"/>
  <c r="GG32" i="19"/>
  <c r="GF32" i="19"/>
  <c r="GE32" i="19"/>
  <c r="GD32" i="19"/>
  <c r="GC32" i="19"/>
  <c r="GB32" i="19"/>
  <c r="GA32" i="19"/>
  <c r="FZ32" i="19"/>
  <c r="FY32" i="19"/>
  <c r="FX32" i="19"/>
  <c r="FW32" i="19"/>
  <c r="FV32" i="19"/>
  <c r="FU32" i="19"/>
  <c r="FT32" i="19"/>
  <c r="FS32" i="19"/>
  <c r="FR32" i="19"/>
  <c r="FQ32" i="19"/>
  <c r="FP32" i="19"/>
  <c r="FO32" i="19"/>
  <c r="FN32" i="19"/>
  <c r="FM32" i="19"/>
  <c r="FL32" i="19"/>
  <c r="FK32" i="19"/>
  <c r="FJ32" i="19"/>
  <c r="FI32" i="19"/>
  <c r="FH32" i="19"/>
  <c r="FG32" i="19"/>
  <c r="FF32" i="19"/>
  <c r="FE32" i="19"/>
  <c r="FD32" i="19"/>
  <c r="FC32" i="19"/>
  <c r="FB32" i="19"/>
  <c r="FA32" i="19"/>
  <c r="EZ32" i="19"/>
  <c r="EY32" i="19"/>
  <c r="EX32" i="19"/>
  <c r="EW32" i="19"/>
  <c r="EV32" i="19"/>
  <c r="EU32" i="19"/>
  <c r="ET32" i="19"/>
  <c r="ES32" i="19"/>
  <c r="ER32" i="19"/>
  <c r="EQ32" i="19"/>
  <c r="EP32" i="19"/>
  <c r="EO32" i="19"/>
  <c r="EN32" i="19"/>
  <c r="EM32" i="19"/>
  <c r="EL32" i="19"/>
  <c r="EK32" i="19"/>
  <c r="EJ32" i="19"/>
  <c r="EI32" i="19"/>
  <c r="EH32" i="19"/>
  <c r="EG32" i="19"/>
  <c r="EF32" i="19"/>
  <c r="EE32" i="19"/>
  <c r="ED32" i="19"/>
  <c r="EC32" i="19"/>
  <c r="EB32" i="19"/>
  <c r="EA32" i="19"/>
  <c r="DZ32" i="19"/>
  <c r="DY32" i="19"/>
  <c r="DX32" i="19"/>
  <c r="DW32" i="19"/>
  <c r="DV32" i="19"/>
  <c r="DU32" i="19"/>
  <c r="DT32" i="19"/>
  <c r="DS32" i="19"/>
  <c r="DR32" i="19"/>
  <c r="DQ32" i="19"/>
  <c r="DP32" i="19"/>
  <c r="DO32" i="19"/>
  <c r="DN32" i="19"/>
  <c r="DM32" i="19"/>
  <c r="DL32" i="19"/>
  <c r="DK32" i="19"/>
  <c r="DJ32" i="19"/>
  <c r="DI32" i="19"/>
  <c r="DH32" i="19"/>
  <c r="DG32" i="19"/>
  <c r="DF32" i="19"/>
  <c r="DE32" i="19"/>
  <c r="DD32" i="19"/>
  <c r="DC32" i="19"/>
  <c r="DB32" i="19"/>
  <c r="DA32" i="19"/>
  <c r="CZ32" i="19"/>
  <c r="CY32" i="19"/>
  <c r="CX32" i="19"/>
  <c r="CW32" i="19"/>
  <c r="CV32" i="19"/>
  <c r="CU32" i="19"/>
  <c r="CT32" i="19"/>
  <c r="CS32" i="19"/>
  <c r="CR32" i="19"/>
  <c r="CQ32" i="19"/>
  <c r="CP32" i="19"/>
  <c r="CO32" i="19"/>
  <c r="CN32" i="19"/>
  <c r="CM32" i="19"/>
  <c r="CL32" i="19"/>
  <c r="CK32" i="19"/>
  <c r="CJ32" i="19"/>
  <c r="CI32" i="19"/>
  <c r="CH32" i="19"/>
  <c r="CG32" i="19"/>
  <c r="CF32" i="19"/>
  <c r="CE32" i="19"/>
  <c r="CD32" i="19"/>
  <c r="CC32" i="19"/>
  <c r="CB32" i="19"/>
  <c r="CA32" i="19"/>
  <c r="BZ32" i="19"/>
  <c r="BY32" i="19"/>
  <c r="BX32" i="19"/>
  <c r="BW32" i="19"/>
  <c r="BV32" i="19"/>
  <c r="BU32" i="19"/>
  <c r="BT32" i="19"/>
  <c r="BS32" i="19"/>
  <c r="BR32" i="19"/>
  <c r="BQ32" i="19"/>
  <c r="BP32" i="19"/>
  <c r="BO32" i="19"/>
  <c r="BN32" i="19"/>
  <c r="BM32" i="19"/>
  <c r="BL32" i="19"/>
  <c r="BK32" i="19"/>
  <c r="BJ32" i="19"/>
  <c r="BI32" i="19"/>
  <c r="BH32" i="19"/>
  <c r="BG32" i="19"/>
  <c r="BF32" i="19"/>
  <c r="BE32" i="19"/>
  <c r="BD32" i="19"/>
  <c r="BC32" i="19"/>
  <c r="BB32" i="19"/>
  <c r="BA32" i="19"/>
  <c r="AZ32" i="19"/>
  <c r="AY32" i="19"/>
  <c r="AX32" i="19"/>
  <c r="AW32" i="19"/>
  <c r="AV32" i="19"/>
  <c r="AU32" i="19"/>
  <c r="AT32" i="19"/>
  <c r="AS32" i="19"/>
  <c r="AR32" i="19"/>
  <c r="AQ32" i="19"/>
  <c r="AP32" i="19"/>
  <c r="AO32" i="19"/>
  <c r="AN32" i="19"/>
  <c r="AM32" i="19"/>
  <c r="AL32" i="19"/>
  <c r="AK32" i="19"/>
  <c r="AJ32" i="19"/>
  <c r="AI32" i="19"/>
  <c r="AH32" i="19"/>
  <c r="AG32" i="19"/>
  <c r="AF32" i="19"/>
  <c r="AE32" i="19"/>
  <c r="AD32" i="19"/>
  <c r="AC32" i="19"/>
  <c r="AB32" i="19"/>
  <c r="AA32" i="19"/>
  <c r="Z32" i="19"/>
  <c r="Y32" i="19"/>
  <c r="X32" i="19"/>
  <c r="L32" i="19"/>
  <c r="M32" i="19" s="1"/>
  <c r="T25" i="19"/>
  <c r="A23" i="19"/>
  <c r="T23" i="19" s="1"/>
  <c r="N308" i="19" l="1"/>
  <c r="O308" i="19"/>
  <c r="LP63" i="19"/>
  <c r="LL63" i="19"/>
  <c r="LH63" i="19"/>
  <c r="LD63" i="19"/>
  <c r="KZ63" i="19"/>
  <c r="KV63" i="19"/>
  <c r="KR63" i="19"/>
  <c r="KN63" i="19"/>
  <c r="KJ63" i="19"/>
  <c r="KF63" i="19"/>
  <c r="KB63" i="19"/>
  <c r="JX63" i="19"/>
  <c r="JT63" i="19"/>
  <c r="JP63" i="19"/>
  <c r="JL63" i="19"/>
  <c r="JH63" i="19"/>
  <c r="JD63" i="19"/>
  <c r="IZ63" i="19"/>
  <c r="IV63" i="19"/>
  <c r="IR63" i="19"/>
  <c r="IN63" i="19"/>
  <c r="IJ63" i="19"/>
  <c r="IF63" i="19"/>
  <c r="LO63" i="19"/>
  <c r="LK63" i="19"/>
  <c r="LG63" i="19"/>
  <c r="LC63" i="19"/>
  <c r="KY63" i="19"/>
  <c r="KU63" i="19"/>
  <c r="KQ63" i="19"/>
  <c r="KM63" i="19"/>
  <c r="KI63" i="19"/>
  <c r="KE63" i="19"/>
  <c r="KA63" i="19"/>
  <c r="JW63" i="19"/>
  <c r="JS63" i="19"/>
  <c r="JO63" i="19"/>
  <c r="JK63" i="19"/>
  <c r="JG63" i="19"/>
  <c r="JC63" i="19"/>
  <c r="IY63" i="19"/>
  <c r="IU63" i="19"/>
  <c r="IQ63" i="19"/>
  <c r="IM63" i="19"/>
  <c r="II63" i="19"/>
  <c r="IE63" i="19"/>
  <c r="LN63" i="19"/>
  <c r="LJ63" i="19"/>
  <c r="LF63" i="19"/>
  <c r="LB63" i="19"/>
  <c r="KX63" i="19"/>
  <c r="KT63" i="19"/>
  <c r="KP63" i="19"/>
  <c r="KL63" i="19"/>
  <c r="KH63" i="19"/>
  <c r="KD63" i="19"/>
  <c r="JZ63" i="19"/>
  <c r="JV63" i="19"/>
  <c r="JR63" i="19"/>
  <c r="JN63" i="19"/>
  <c r="JJ63" i="19"/>
  <c r="JF63" i="19"/>
  <c r="JB63" i="19"/>
  <c r="IX63" i="19"/>
  <c r="IT63" i="19"/>
  <c r="IP63" i="19"/>
  <c r="IL63" i="19"/>
  <c r="IH63" i="19"/>
  <c r="LI63" i="19"/>
  <c r="KS63" i="19"/>
  <c r="KC63" i="19"/>
  <c r="JM63" i="19"/>
  <c r="IW63" i="19"/>
  <c r="IG63" i="19"/>
  <c r="LE63" i="19"/>
  <c r="KO63" i="19"/>
  <c r="JY63" i="19"/>
  <c r="JI63" i="19"/>
  <c r="IS63" i="19"/>
  <c r="LA63" i="19"/>
  <c r="KK63" i="19"/>
  <c r="JU63" i="19"/>
  <c r="JE63" i="19"/>
  <c r="IO63" i="19"/>
  <c r="KG63" i="19"/>
  <c r="JQ63" i="19"/>
  <c r="LM63" i="19"/>
  <c r="JA63" i="19"/>
  <c r="KW63" i="19"/>
  <c r="LP59" i="19"/>
  <c r="LL59" i="19"/>
  <c r="LH59" i="19"/>
  <c r="LD59" i="19"/>
  <c r="KZ59" i="19"/>
  <c r="KV59" i="19"/>
  <c r="KR59" i="19"/>
  <c r="KN59" i="19"/>
  <c r="KJ59" i="19"/>
  <c r="KF59" i="19"/>
  <c r="KB59" i="19"/>
  <c r="JX59" i="19"/>
  <c r="JT59" i="19"/>
  <c r="JP59" i="19"/>
  <c r="JL59" i="19"/>
  <c r="JH59" i="19"/>
  <c r="JD59" i="19"/>
  <c r="IZ59" i="19"/>
  <c r="IV59" i="19"/>
  <c r="IR59" i="19"/>
  <c r="IN59" i="19"/>
  <c r="IJ59" i="19"/>
  <c r="IF59" i="19"/>
  <c r="LO59" i="19"/>
  <c r="LK59" i="19"/>
  <c r="LG59" i="19"/>
  <c r="LC59" i="19"/>
  <c r="KY59" i="19"/>
  <c r="KU59" i="19"/>
  <c r="KQ59" i="19"/>
  <c r="KM59" i="19"/>
  <c r="KI59" i="19"/>
  <c r="KE59" i="19"/>
  <c r="KA59" i="19"/>
  <c r="JW59" i="19"/>
  <c r="JS59" i="19"/>
  <c r="JO59" i="19"/>
  <c r="JK59" i="19"/>
  <c r="JG59" i="19"/>
  <c r="JC59" i="19"/>
  <c r="IY59" i="19"/>
  <c r="IU59" i="19"/>
  <c r="IQ59" i="19"/>
  <c r="IM59" i="19"/>
  <c r="II59" i="19"/>
  <c r="IE59" i="19"/>
  <c r="LN59" i="19"/>
  <c r="LJ59" i="19"/>
  <c r="LF59" i="19"/>
  <c r="LB59" i="19"/>
  <c r="KX59" i="19"/>
  <c r="KT59" i="19"/>
  <c r="KP59" i="19"/>
  <c r="KL59" i="19"/>
  <c r="KH59" i="19"/>
  <c r="KD59" i="19"/>
  <c r="JZ59" i="19"/>
  <c r="JV59" i="19"/>
  <c r="JR59" i="19"/>
  <c r="JN59" i="19"/>
  <c r="JJ59" i="19"/>
  <c r="JF59" i="19"/>
  <c r="JB59" i="19"/>
  <c r="IX59" i="19"/>
  <c r="IT59" i="19"/>
  <c r="IP59" i="19"/>
  <c r="IL59" i="19"/>
  <c r="IH59" i="19"/>
  <c r="LE59" i="19"/>
  <c r="KO59" i="19"/>
  <c r="JY59" i="19"/>
  <c r="JI59" i="19"/>
  <c r="IS59" i="19"/>
  <c r="LA59" i="19"/>
  <c r="KK59" i="19"/>
  <c r="JU59" i="19"/>
  <c r="JE59" i="19"/>
  <c r="IO59" i="19"/>
  <c r="LM59" i="19"/>
  <c r="KW59" i="19"/>
  <c r="KG59" i="19"/>
  <c r="JQ59" i="19"/>
  <c r="JA59" i="19"/>
  <c r="IK59" i="19"/>
  <c r="KC59" i="19"/>
  <c r="JM59" i="19"/>
  <c r="LI59" i="19"/>
  <c r="IW59" i="19"/>
  <c r="JY46" i="19"/>
  <c r="LP46" i="19"/>
  <c r="IH46" i="19"/>
  <c r="JD46" i="19"/>
  <c r="LM43" i="19"/>
  <c r="LI43" i="19"/>
  <c r="LE43" i="19"/>
  <c r="LA43" i="19"/>
  <c r="KW43" i="19"/>
  <c r="KS43" i="19"/>
  <c r="KO43" i="19"/>
  <c r="KK43" i="19"/>
  <c r="KG43" i="19"/>
  <c r="KC43" i="19"/>
  <c r="JY43" i="19"/>
  <c r="JU43" i="19"/>
  <c r="JQ43" i="19"/>
  <c r="LO43" i="19"/>
  <c r="LJ43" i="19"/>
  <c r="LD43" i="19"/>
  <c r="KY43" i="19"/>
  <c r="KT43" i="19"/>
  <c r="KN43" i="19"/>
  <c r="KI43" i="19"/>
  <c r="KD43" i="19"/>
  <c r="JX43" i="19"/>
  <c r="JS43" i="19"/>
  <c r="JN43" i="19"/>
  <c r="JJ43" i="19"/>
  <c r="JF43" i="19"/>
  <c r="JB43" i="19"/>
  <c r="IX43" i="19"/>
  <c r="IT43" i="19"/>
  <c r="IP43" i="19"/>
  <c r="IL43" i="19"/>
  <c r="IH43" i="19"/>
  <c r="MR43" i="19"/>
  <c r="LN43" i="19"/>
  <c r="LH43" i="19"/>
  <c r="LC43" i="19"/>
  <c r="KX43" i="19"/>
  <c r="KR43" i="19"/>
  <c r="KM43" i="19"/>
  <c r="KH43" i="19"/>
  <c r="KB43" i="19"/>
  <c r="JW43" i="19"/>
  <c r="JR43" i="19"/>
  <c r="JM43" i="19"/>
  <c r="JI43" i="19"/>
  <c r="JE43" i="19"/>
  <c r="JA43" i="19"/>
  <c r="IW43" i="19"/>
  <c r="IS43" i="19"/>
  <c r="IO43" i="19"/>
  <c r="IK43" i="19"/>
  <c r="IG43" i="19"/>
  <c r="LL43" i="19"/>
  <c r="LG43" i="19"/>
  <c r="LB43" i="19"/>
  <c r="KV43" i="19"/>
  <c r="KQ43" i="19"/>
  <c r="KL43" i="19"/>
  <c r="KF43" i="19"/>
  <c r="KA43" i="19"/>
  <c r="JV43" i="19"/>
  <c r="JP43" i="19"/>
  <c r="JL43" i="19"/>
  <c r="JH43" i="19"/>
  <c r="JD43" i="19"/>
  <c r="IZ43" i="19"/>
  <c r="IV43" i="19"/>
  <c r="IR43" i="19"/>
  <c r="IN43" i="19"/>
  <c r="IJ43" i="19"/>
  <c r="IF43" i="19"/>
  <c r="LP40" i="19"/>
  <c r="JD40" i="19"/>
  <c r="KZ40" i="19"/>
  <c r="IN40" i="19"/>
  <c r="KJ40" i="19"/>
  <c r="KV38" i="19"/>
  <c r="IJ38" i="19"/>
  <c r="MR38" i="19"/>
  <c r="KF38" i="19"/>
  <c r="JP38" i="19"/>
  <c r="LM35" i="19"/>
  <c r="LI35" i="19"/>
  <c r="LE35" i="19"/>
  <c r="LA35" i="19"/>
  <c r="KW35" i="19"/>
  <c r="KS35" i="19"/>
  <c r="KO35" i="19"/>
  <c r="KK35" i="19"/>
  <c r="KG35" i="19"/>
  <c r="KC35" i="19"/>
  <c r="JY35" i="19"/>
  <c r="JU35" i="19"/>
  <c r="JQ35" i="19"/>
  <c r="JM35" i="19"/>
  <c r="JI35" i="19"/>
  <c r="JE35" i="19"/>
  <c r="JA35" i="19"/>
  <c r="IW35" i="19"/>
  <c r="IS35" i="19"/>
  <c r="IO35" i="19"/>
  <c r="IK35" i="19"/>
  <c r="IG35" i="19"/>
  <c r="LP35" i="19"/>
  <c r="LL35" i="19"/>
  <c r="LH35" i="19"/>
  <c r="LD35" i="19"/>
  <c r="KZ35" i="19"/>
  <c r="KV35" i="19"/>
  <c r="KR35" i="19"/>
  <c r="KN35" i="19"/>
  <c r="KJ35" i="19"/>
  <c r="KF35" i="19"/>
  <c r="KB35" i="19"/>
  <c r="JX35" i="19"/>
  <c r="JT35" i="19"/>
  <c r="JP35" i="19"/>
  <c r="JL35" i="19"/>
  <c r="JH35" i="19"/>
  <c r="JD35" i="19"/>
  <c r="IZ35" i="19"/>
  <c r="IV35" i="19"/>
  <c r="IR35" i="19"/>
  <c r="IN35" i="19"/>
  <c r="IE33" i="19"/>
  <c r="IQ33" i="19"/>
  <c r="IY33" i="19"/>
  <c r="JG33" i="19"/>
  <c r="JO33" i="19"/>
  <c r="JW33" i="19"/>
  <c r="KI33" i="19"/>
  <c r="KQ33" i="19"/>
  <c r="KY33" i="19"/>
  <c r="LG33" i="19"/>
  <c r="IG34" i="19"/>
  <c r="JX34" i="19"/>
  <c r="LO34" i="19"/>
  <c r="IE35" i="19"/>
  <c r="IJ35" i="19"/>
  <c r="IQ35" i="19"/>
  <c r="IY35" i="19"/>
  <c r="JG35" i="19"/>
  <c r="JO35" i="19"/>
  <c r="JW35" i="19"/>
  <c r="KE35" i="19"/>
  <c r="KM35" i="19"/>
  <c r="KU35" i="19"/>
  <c r="LC35" i="19"/>
  <c r="LK35" i="19"/>
  <c r="MR35" i="19"/>
  <c r="IF36" i="19"/>
  <c r="IE37" i="19"/>
  <c r="IU37" i="19"/>
  <c r="JK37" i="19"/>
  <c r="KA37" i="19"/>
  <c r="KQ37" i="19"/>
  <c r="LG37" i="19"/>
  <c r="IZ38" i="19"/>
  <c r="IO39" i="19"/>
  <c r="JE39" i="19"/>
  <c r="JU39" i="19"/>
  <c r="KK39" i="19"/>
  <c r="IL41" i="19"/>
  <c r="JB41" i="19"/>
  <c r="JR41" i="19"/>
  <c r="KH41" i="19"/>
  <c r="KX41" i="19"/>
  <c r="LN41" i="19"/>
  <c r="IM43" i="19"/>
  <c r="JC43" i="19"/>
  <c r="JT43" i="19"/>
  <c r="KP43" i="19"/>
  <c r="LK43" i="19"/>
  <c r="IG45" i="19"/>
  <c r="JB45" i="19"/>
  <c r="JW45" i="19"/>
  <c r="KS45" i="19"/>
  <c r="IJ47" i="19"/>
  <c r="JP47" i="19"/>
  <c r="KV47" i="19"/>
  <c r="JW51" i="19"/>
  <c r="JR53" i="19"/>
  <c r="JR55" i="19"/>
  <c r="KS59" i="19"/>
  <c r="LO61" i="19"/>
  <c r="LK61" i="19"/>
  <c r="LG61" i="19"/>
  <c r="LN61" i="19"/>
  <c r="LI61" i="19"/>
  <c r="LD61" i="19"/>
  <c r="KZ61" i="19"/>
  <c r="KV61" i="19"/>
  <c r="KR61" i="19"/>
  <c r="KN61" i="19"/>
  <c r="KJ61" i="19"/>
  <c r="KF61" i="19"/>
  <c r="KB61" i="19"/>
  <c r="JX61" i="19"/>
  <c r="JT61" i="19"/>
  <c r="JP61" i="19"/>
  <c r="JL61" i="19"/>
  <c r="JH61" i="19"/>
  <c r="JD61" i="19"/>
  <c r="IZ61" i="19"/>
  <c r="IV61" i="19"/>
  <c r="IR61" i="19"/>
  <c r="IN61" i="19"/>
  <c r="IJ61" i="19"/>
  <c r="IF61" i="19"/>
  <c r="LM61" i="19"/>
  <c r="LH61" i="19"/>
  <c r="LC61" i="19"/>
  <c r="KY61" i="19"/>
  <c r="KU61" i="19"/>
  <c r="KQ61" i="19"/>
  <c r="KM61" i="19"/>
  <c r="KI61" i="19"/>
  <c r="KE61" i="19"/>
  <c r="KA61" i="19"/>
  <c r="JW61" i="19"/>
  <c r="JS61" i="19"/>
  <c r="JO61" i="19"/>
  <c r="JK61" i="19"/>
  <c r="JG61" i="19"/>
  <c r="JC61" i="19"/>
  <c r="IY61" i="19"/>
  <c r="IU61" i="19"/>
  <c r="IQ61" i="19"/>
  <c r="IM61" i="19"/>
  <c r="II61" i="19"/>
  <c r="IE61" i="19"/>
  <c r="LL61" i="19"/>
  <c r="LF61" i="19"/>
  <c r="LB61" i="19"/>
  <c r="KX61" i="19"/>
  <c r="KT61" i="19"/>
  <c r="KP61" i="19"/>
  <c r="KL61" i="19"/>
  <c r="KH61" i="19"/>
  <c r="KD61" i="19"/>
  <c r="JZ61" i="19"/>
  <c r="JV61" i="19"/>
  <c r="JR61" i="19"/>
  <c r="JN61" i="19"/>
  <c r="JJ61" i="19"/>
  <c r="JF61" i="19"/>
  <c r="JB61" i="19"/>
  <c r="IX61" i="19"/>
  <c r="IT61" i="19"/>
  <c r="IP61" i="19"/>
  <c r="IL61" i="19"/>
  <c r="IH61" i="19"/>
  <c r="LE61" i="19"/>
  <c r="KO61" i="19"/>
  <c r="JY61" i="19"/>
  <c r="JI61" i="19"/>
  <c r="IS61" i="19"/>
  <c r="LA61" i="19"/>
  <c r="KK61" i="19"/>
  <c r="JU61" i="19"/>
  <c r="JE61" i="19"/>
  <c r="IO61" i="19"/>
  <c r="LP61" i="19"/>
  <c r="KW61" i="19"/>
  <c r="KG61" i="19"/>
  <c r="JQ61" i="19"/>
  <c r="JA61" i="19"/>
  <c r="IK61" i="19"/>
  <c r="KC61" i="19"/>
  <c r="JM61" i="19"/>
  <c r="LJ61" i="19"/>
  <c r="IW61" i="19"/>
  <c r="LM49" i="19"/>
  <c r="LI49" i="19"/>
  <c r="LE49" i="19"/>
  <c r="LA49" i="19"/>
  <c r="KW49" i="19"/>
  <c r="KS49" i="19"/>
  <c r="KO49" i="19"/>
  <c r="KK49" i="19"/>
  <c r="KG49" i="19"/>
  <c r="KC49" i="19"/>
  <c r="JY49" i="19"/>
  <c r="JU49" i="19"/>
  <c r="JQ49" i="19"/>
  <c r="JM49" i="19"/>
  <c r="JI49" i="19"/>
  <c r="JE49" i="19"/>
  <c r="JA49" i="19"/>
  <c r="IW49" i="19"/>
  <c r="IS49" i="19"/>
  <c r="IO49" i="19"/>
  <c r="IK49" i="19"/>
  <c r="IG49" i="19"/>
  <c r="LP49" i="19"/>
  <c r="LL49" i="19"/>
  <c r="LH49" i="19"/>
  <c r="LD49" i="19"/>
  <c r="KZ49" i="19"/>
  <c r="KV49" i="19"/>
  <c r="KR49" i="19"/>
  <c r="KN49" i="19"/>
  <c r="KJ49" i="19"/>
  <c r="KF49" i="19"/>
  <c r="KB49" i="19"/>
  <c r="JX49" i="19"/>
  <c r="JT49" i="19"/>
  <c r="JP49" i="19"/>
  <c r="JL49" i="19"/>
  <c r="JH49" i="19"/>
  <c r="JD49" i="19"/>
  <c r="IZ49" i="19"/>
  <c r="IV49" i="19"/>
  <c r="IR49" i="19"/>
  <c r="IN49" i="19"/>
  <c r="IJ49" i="19"/>
  <c r="IF49" i="19"/>
  <c r="LO49" i="19"/>
  <c r="LK49" i="19"/>
  <c r="LG49" i="19"/>
  <c r="LC49" i="19"/>
  <c r="KY49" i="19"/>
  <c r="KU49" i="19"/>
  <c r="KQ49" i="19"/>
  <c r="KM49" i="19"/>
  <c r="KI49" i="19"/>
  <c r="KE49" i="19"/>
  <c r="KA49" i="19"/>
  <c r="JW49" i="19"/>
  <c r="JS49" i="19"/>
  <c r="JO49" i="19"/>
  <c r="JK49" i="19"/>
  <c r="JG49" i="19"/>
  <c r="JC49" i="19"/>
  <c r="IY49" i="19"/>
  <c r="IU49" i="19"/>
  <c r="IQ49" i="19"/>
  <c r="IM49" i="19"/>
  <c r="II49" i="19"/>
  <c r="IE49" i="19"/>
  <c r="LN49" i="19"/>
  <c r="KX49" i="19"/>
  <c r="KH49" i="19"/>
  <c r="JR49" i="19"/>
  <c r="JB49" i="19"/>
  <c r="IL49" i="19"/>
  <c r="LJ49" i="19"/>
  <c r="KT49" i="19"/>
  <c r="KD49" i="19"/>
  <c r="JN49" i="19"/>
  <c r="IX49" i="19"/>
  <c r="IH49" i="19"/>
  <c r="LF49" i="19"/>
  <c r="KP49" i="19"/>
  <c r="JZ49" i="19"/>
  <c r="JJ49" i="19"/>
  <c r="IT49" i="19"/>
  <c r="LP45" i="19"/>
  <c r="LL45" i="19"/>
  <c r="LH45" i="19"/>
  <c r="LD45" i="19"/>
  <c r="KZ45" i="19"/>
  <c r="KV45" i="19"/>
  <c r="KR45" i="19"/>
  <c r="KN45" i="19"/>
  <c r="KJ45" i="19"/>
  <c r="KF45" i="19"/>
  <c r="KB45" i="19"/>
  <c r="JX45" i="19"/>
  <c r="JT45" i="19"/>
  <c r="JP45" i="19"/>
  <c r="JL45" i="19"/>
  <c r="JH45" i="19"/>
  <c r="JD45" i="19"/>
  <c r="IZ45" i="19"/>
  <c r="IV45" i="19"/>
  <c r="IR45" i="19"/>
  <c r="IN45" i="19"/>
  <c r="IJ45" i="19"/>
  <c r="IF45" i="19"/>
  <c r="LM45" i="19"/>
  <c r="LG45" i="19"/>
  <c r="LB45" i="19"/>
  <c r="KW45" i="19"/>
  <c r="KQ45" i="19"/>
  <c r="KL45" i="19"/>
  <c r="KG45" i="19"/>
  <c r="KA45" i="19"/>
  <c r="JV45" i="19"/>
  <c r="JQ45" i="19"/>
  <c r="JK45" i="19"/>
  <c r="JF45" i="19"/>
  <c r="JA45" i="19"/>
  <c r="IU45" i="19"/>
  <c r="IP45" i="19"/>
  <c r="IK45" i="19"/>
  <c r="IE45" i="19"/>
  <c r="LK45" i="19"/>
  <c r="LF45" i="19"/>
  <c r="LA45" i="19"/>
  <c r="KU45" i="19"/>
  <c r="KP45" i="19"/>
  <c r="KK45" i="19"/>
  <c r="KE45" i="19"/>
  <c r="JZ45" i="19"/>
  <c r="JU45" i="19"/>
  <c r="JO45" i="19"/>
  <c r="JJ45" i="19"/>
  <c r="JE45" i="19"/>
  <c r="IY45" i="19"/>
  <c r="IT45" i="19"/>
  <c r="IO45" i="19"/>
  <c r="II45" i="19"/>
  <c r="LO45" i="19"/>
  <c r="LJ45" i="19"/>
  <c r="LE45" i="19"/>
  <c r="KY45" i="19"/>
  <c r="KT45" i="19"/>
  <c r="KO45" i="19"/>
  <c r="KI45" i="19"/>
  <c r="KD45" i="19"/>
  <c r="JY45" i="19"/>
  <c r="JS45" i="19"/>
  <c r="JN45" i="19"/>
  <c r="JI45" i="19"/>
  <c r="JC45" i="19"/>
  <c r="IX45" i="19"/>
  <c r="IS45" i="19"/>
  <c r="IM45" i="19"/>
  <c r="IH45" i="19"/>
  <c r="JX42" i="19"/>
  <c r="JH42" i="19"/>
  <c r="LD42" i="19"/>
  <c r="IR42" i="19"/>
  <c r="LP39" i="19"/>
  <c r="LL39" i="19"/>
  <c r="LH39" i="19"/>
  <c r="LD39" i="19"/>
  <c r="KZ39" i="19"/>
  <c r="KV39" i="19"/>
  <c r="KR39" i="19"/>
  <c r="KN39" i="19"/>
  <c r="KJ39" i="19"/>
  <c r="KF39" i="19"/>
  <c r="KB39" i="19"/>
  <c r="JX39" i="19"/>
  <c r="JT39" i="19"/>
  <c r="JP39" i="19"/>
  <c r="JL39" i="19"/>
  <c r="JH39" i="19"/>
  <c r="JD39" i="19"/>
  <c r="IZ39" i="19"/>
  <c r="IV39" i="19"/>
  <c r="IR39" i="19"/>
  <c r="IN39" i="19"/>
  <c r="IJ39" i="19"/>
  <c r="IF39" i="19"/>
  <c r="LO39" i="19"/>
  <c r="LK39" i="19"/>
  <c r="LG39" i="19"/>
  <c r="LC39" i="19"/>
  <c r="KY39" i="19"/>
  <c r="KU39" i="19"/>
  <c r="KQ39" i="19"/>
  <c r="KM39" i="19"/>
  <c r="KI39" i="19"/>
  <c r="KE39" i="19"/>
  <c r="KA39" i="19"/>
  <c r="JW39" i="19"/>
  <c r="JS39" i="19"/>
  <c r="JO39" i="19"/>
  <c r="JK39" i="19"/>
  <c r="JG39" i="19"/>
  <c r="JC39" i="19"/>
  <c r="IY39" i="19"/>
  <c r="IU39" i="19"/>
  <c r="IQ39" i="19"/>
  <c r="IM39" i="19"/>
  <c r="II39" i="19"/>
  <c r="IE39" i="19"/>
  <c r="MZ39" i="19"/>
  <c r="LN39" i="19"/>
  <c r="LJ39" i="19"/>
  <c r="LF39" i="19"/>
  <c r="LB39" i="19"/>
  <c r="KX39" i="19"/>
  <c r="KT39" i="19"/>
  <c r="KP39" i="19"/>
  <c r="KL39" i="19"/>
  <c r="KH39" i="19"/>
  <c r="KD39" i="19"/>
  <c r="JZ39" i="19"/>
  <c r="JV39" i="19"/>
  <c r="JR39" i="19"/>
  <c r="JN39" i="19"/>
  <c r="JJ39" i="19"/>
  <c r="JF39" i="19"/>
  <c r="JB39" i="19"/>
  <c r="IX39" i="19"/>
  <c r="IT39" i="19"/>
  <c r="IP39" i="19"/>
  <c r="IL39" i="19"/>
  <c r="IH39" i="19"/>
  <c r="KB36" i="19"/>
  <c r="JL36" i="19"/>
  <c r="LH36" i="19"/>
  <c r="IV36" i="19"/>
  <c r="II33" i="19"/>
  <c r="IM33" i="19"/>
  <c r="IU33" i="19"/>
  <c r="JC33" i="19"/>
  <c r="JK33" i="19"/>
  <c r="JS33" i="19"/>
  <c r="KA33" i="19"/>
  <c r="KE33" i="19"/>
  <c r="KM33" i="19"/>
  <c r="KU33" i="19"/>
  <c r="LC33" i="19"/>
  <c r="LK33" i="19"/>
  <c r="LO33" i="19"/>
  <c r="JC34" i="19"/>
  <c r="KS34" i="19"/>
  <c r="A35" i="19"/>
  <c r="A70" i="19" s="1"/>
  <c r="A27" i="19" s="1"/>
  <c r="IF33" i="19"/>
  <c r="IJ33" i="19"/>
  <c r="IN33" i="19"/>
  <c r="IR33" i="19"/>
  <c r="IR70" i="19" s="1"/>
  <c r="N166" i="19" s="1"/>
  <c r="IV33" i="19"/>
  <c r="IZ33" i="19"/>
  <c r="JD33" i="19"/>
  <c r="JH33" i="19"/>
  <c r="JL33" i="19"/>
  <c r="JP33" i="19"/>
  <c r="JT33" i="19"/>
  <c r="JX33" i="19"/>
  <c r="KB33" i="19"/>
  <c r="KF33" i="19"/>
  <c r="KJ33" i="19"/>
  <c r="KN33" i="19"/>
  <c r="KR33" i="19"/>
  <c r="KV33" i="19"/>
  <c r="KZ33" i="19"/>
  <c r="LD33" i="19"/>
  <c r="LH33" i="19"/>
  <c r="LL33" i="19"/>
  <c r="LP33" i="19"/>
  <c r="NC33" i="19"/>
  <c r="IM34" i="19"/>
  <c r="JH34" i="19"/>
  <c r="KC34" i="19"/>
  <c r="KY34" i="19"/>
  <c r="IF35" i="19"/>
  <c r="IL35" i="19"/>
  <c r="IT35" i="19"/>
  <c r="JB35" i="19"/>
  <c r="JJ35" i="19"/>
  <c r="JR35" i="19"/>
  <c r="JZ35" i="19"/>
  <c r="KH35" i="19"/>
  <c r="KP35" i="19"/>
  <c r="KX35" i="19"/>
  <c r="LF35" i="19"/>
  <c r="LN35" i="19"/>
  <c r="KR36" i="19"/>
  <c r="II37" i="19"/>
  <c r="IY37" i="19"/>
  <c r="JO37" i="19"/>
  <c r="KE37" i="19"/>
  <c r="KU37" i="19"/>
  <c r="LL38" i="19"/>
  <c r="IS39" i="19"/>
  <c r="JI39" i="19"/>
  <c r="JY39" i="19"/>
  <c r="KO39" i="19"/>
  <c r="LE39" i="19"/>
  <c r="JT40" i="19"/>
  <c r="IP41" i="19"/>
  <c r="JF41" i="19"/>
  <c r="JV41" i="19"/>
  <c r="KL41" i="19"/>
  <c r="IQ43" i="19"/>
  <c r="JG43" i="19"/>
  <c r="JZ43" i="19"/>
  <c r="KU43" i="19"/>
  <c r="LP43" i="19"/>
  <c r="IL45" i="19"/>
  <c r="JG45" i="19"/>
  <c r="JG70" i="19" s="1"/>
  <c r="N165" i="19" s="1"/>
  <c r="KC45" i="19"/>
  <c r="KX45" i="19"/>
  <c r="IR47" i="19"/>
  <c r="JX47" i="19"/>
  <c r="IP49" i="19"/>
  <c r="LB49" i="19"/>
  <c r="LM69" i="19"/>
  <c r="LI69" i="19"/>
  <c r="LE69" i="19"/>
  <c r="LA69" i="19"/>
  <c r="KW69" i="19"/>
  <c r="KS69" i="19"/>
  <c r="KO69" i="19"/>
  <c r="KK69" i="19"/>
  <c r="KG69" i="19"/>
  <c r="KC69" i="19"/>
  <c r="JY69" i="19"/>
  <c r="JU69" i="19"/>
  <c r="JQ69" i="19"/>
  <c r="JM69" i="19"/>
  <c r="JI69" i="19"/>
  <c r="JE69" i="19"/>
  <c r="JA69" i="19"/>
  <c r="IW69" i="19"/>
  <c r="IS69" i="19"/>
  <c r="IO69" i="19"/>
  <c r="IK69" i="19"/>
  <c r="IG69" i="19"/>
  <c r="LO69" i="19"/>
  <c r="LG69" i="19"/>
  <c r="KY69" i="19"/>
  <c r="KQ69" i="19"/>
  <c r="KI69" i="19"/>
  <c r="KA69" i="19"/>
  <c r="JS69" i="19"/>
  <c r="JK69" i="19"/>
  <c r="JC69" i="19"/>
  <c r="IU69" i="19"/>
  <c r="IM69" i="19"/>
  <c r="IE69" i="19"/>
  <c r="LL69" i="19"/>
  <c r="LD69" i="19"/>
  <c r="KV69" i="19"/>
  <c r="KN69" i="19"/>
  <c r="KF69" i="19"/>
  <c r="JX69" i="19"/>
  <c r="JP69" i="19"/>
  <c r="JH69" i="19"/>
  <c r="IZ69" i="19"/>
  <c r="IR69" i="19"/>
  <c r="IJ69" i="19"/>
  <c r="LK69" i="19"/>
  <c r="LC69" i="19"/>
  <c r="KU69" i="19"/>
  <c r="KM69" i="19"/>
  <c r="KE69" i="19"/>
  <c r="JW69" i="19"/>
  <c r="JO69" i="19"/>
  <c r="JG69" i="19"/>
  <c r="IY69" i="19"/>
  <c r="IQ69" i="19"/>
  <c r="II69" i="19"/>
  <c r="KR69" i="19"/>
  <c r="JL69" i="19"/>
  <c r="IF69" i="19"/>
  <c r="LP69" i="19"/>
  <c r="KJ69" i="19"/>
  <c r="JD69" i="19"/>
  <c r="LH69" i="19"/>
  <c r="KB69" i="19"/>
  <c r="IV69" i="19"/>
  <c r="KZ69" i="19"/>
  <c r="JT69" i="19"/>
  <c r="IN69" i="19"/>
  <c r="LN67" i="19"/>
  <c r="LJ67" i="19"/>
  <c r="LF67" i="19"/>
  <c r="LB67" i="19"/>
  <c r="KX67" i="19"/>
  <c r="KT67" i="19"/>
  <c r="KP67" i="19"/>
  <c r="KL67" i="19"/>
  <c r="KH67" i="19"/>
  <c r="KD67" i="19"/>
  <c r="JZ67" i="19"/>
  <c r="JV67" i="19"/>
  <c r="JR67" i="19"/>
  <c r="JN67" i="19"/>
  <c r="JJ67" i="19"/>
  <c r="JF67" i="19"/>
  <c r="JB67" i="19"/>
  <c r="IX67" i="19"/>
  <c r="IT67" i="19"/>
  <c r="IP67" i="19"/>
  <c r="IL67" i="19"/>
  <c r="IH67" i="19"/>
  <c r="LM67" i="19"/>
  <c r="LI67" i="19"/>
  <c r="LE67" i="19"/>
  <c r="LA67" i="19"/>
  <c r="KW67" i="19"/>
  <c r="KS67" i="19"/>
  <c r="KO67" i="19"/>
  <c r="KK67" i="19"/>
  <c r="KG67" i="19"/>
  <c r="KC67" i="19"/>
  <c r="JY67" i="19"/>
  <c r="JU67" i="19"/>
  <c r="JQ67" i="19"/>
  <c r="JM67" i="19"/>
  <c r="JI67" i="19"/>
  <c r="JE67" i="19"/>
  <c r="JA67" i="19"/>
  <c r="IW67" i="19"/>
  <c r="IS67" i="19"/>
  <c r="IO67" i="19"/>
  <c r="IK67" i="19"/>
  <c r="IG67" i="19"/>
  <c r="LO67" i="19"/>
  <c r="LG67" i="19"/>
  <c r="KY67" i="19"/>
  <c r="KQ67" i="19"/>
  <c r="KI67" i="19"/>
  <c r="KA67" i="19"/>
  <c r="JS67" i="19"/>
  <c r="JK67" i="19"/>
  <c r="JC67" i="19"/>
  <c r="IU67" i="19"/>
  <c r="IM67" i="19"/>
  <c r="IE67" i="19"/>
  <c r="LL67" i="19"/>
  <c r="LD67" i="19"/>
  <c r="KV67" i="19"/>
  <c r="KN67" i="19"/>
  <c r="KF67" i="19"/>
  <c r="JX67" i="19"/>
  <c r="JP67" i="19"/>
  <c r="JH67" i="19"/>
  <c r="IZ67" i="19"/>
  <c r="IR67" i="19"/>
  <c r="IJ67" i="19"/>
  <c r="LK67" i="19"/>
  <c r="LC67" i="19"/>
  <c r="KU67" i="19"/>
  <c r="KM67" i="19"/>
  <c r="KE67" i="19"/>
  <c r="JW67" i="19"/>
  <c r="JO67" i="19"/>
  <c r="JG67" i="19"/>
  <c r="IY67" i="19"/>
  <c r="IQ67" i="19"/>
  <c r="II67" i="19"/>
  <c r="LH67" i="19"/>
  <c r="KB67" i="19"/>
  <c r="IV67" i="19"/>
  <c r="KZ67" i="19"/>
  <c r="JT67" i="19"/>
  <c r="IN67" i="19"/>
  <c r="KR67" i="19"/>
  <c r="JL67" i="19"/>
  <c r="IF67" i="19"/>
  <c r="JD67" i="19"/>
  <c r="LP67" i="19"/>
  <c r="KJ67" i="19"/>
  <c r="LN65" i="19"/>
  <c r="LJ65" i="19"/>
  <c r="LF65" i="19"/>
  <c r="LB65" i="19"/>
  <c r="KX65" i="19"/>
  <c r="KT65" i="19"/>
  <c r="KP65" i="19"/>
  <c r="KL65" i="19"/>
  <c r="KH65" i="19"/>
  <c r="LL65" i="19"/>
  <c r="LG65" i="19"/>
  <c r="LA65" i="19"/>
  <c r="KV65" i="19"/>
  <c r="KQ65" i="19"/>
  <c r="KK65" i="19"/>
  <c r="KF65" i="19"/>
  <c r="KB65" i="19"/>
  <c r="JX65" i="19"/>
  <c r="JT65" i="19"/>
  <c r="JP65" i="19"/>
  <c r="JL65" i="19"/>
  <c r="JH65" i="19"/>
  <c r="JD65" i="19"/>
  <c r="IZ65" i="19"/>
  <c r="IV65" i="19"/>
  <c r="IR65" i="19"/>
  <c r="IN65" i="19"/>
  <c r="IJ65" i="19"/>
  <c r="IF65" i="19"/>
  <c r="LP65" i="19"/>
  <c r="LK65" i="19"/>
  <c r="LE65" i="19"/>
  <c r="KZ65" i="19"/>
  <c r="KU65" i="19"/>
  <c r="KO65" i="19"/>
  <c r="KJ65" i="19"/>
  <c r="KE65" i="19"/>
  <c r="KA65" i="19"/>
  <c r="JW65" i="19"/>
  <c r="JS65" i="19"/>
  <c r="JO65" i="19"/>
  <c r="JK65" i="19"/>
  <c r="JG65" i="19"/>
  <c r="JC65" i="19"/>
  <c r="IY65" i="19"/>
  <c r="IU65" i="19"/>
  <c r="IQ65" i="19"/>
  <c r="IM65" i="19"/>
  <c r="II65" i="19"/>
  <c r="IE65" i="19"/>
  <c r="LO65" i="19"/>
  <c r="LI65" i="19"/>
  <c r="LD65" i="19"/>
  <c r="KY65" i="19"/>
  <c r="KS65" i="19"/>
  <c r="KN65" i="19"/>
  <c r="KI65" i="19"/>
  <c r="KD65" i="19"/>
  <c r="JZ65" i="19"/>
  <c r="JV65" i="19"/>
  <c r="JR65" i="19"/>
  <c r="JN65" i="19"/>
  <c r="JJ65" i="19"/>
  <c r="JF65" i="19"/>
  <c r="JB65" i="19"/>
  <c r="IX65" i="19"/>
  <c r="IT65" i="19"/>
  <c r="IP65" i="19"/>
  <c r="IL65" i="19"/>
  <c r="IH65" i="19"/>
  <c r="LC65" i="19"/>
  <c r="KG65" i="19"/>
  <c r="JQ65" i="19"/>
  <c r="JA65" i="19"/>
  <c r="IK65" i="19"/>
  <c r="KW65" i="19"/>
  <c r="KC65" i="19"/>
  <c r="JM65" i="19"/>
  <c r="IW65" i="19"/>
  <c r="IG65" i="19"/>
  <c r="LM65" i="19"/>
  <c r="KR65" i="19"/>
  <c r="JY65" i="19"/>
  <c r="JI65" i="19"/>
  <c r="IS65" i="19"/>
  <c r="LH65" i="19"/>
  <c r="IO65" i="19"/>
  <c r="KM65" i="19"/>
  <c r="JU65" i="19"/>
  <c r="JE65" i="19"/>
  <c r="LM57" i="19"/>
  <c r="LI57" i="19"/>
  <c r="LE57" i="19"/>
  <c r="LA57" i="19"/>
  <c r="KW57" i="19"/>
  <c r="KS57" i="19"/>
  <c r="KO57" i="19"/>
  <c r="KK57" i="19"/>
  <c r="KG57" i="19"/>
  <c r="KC57" i="19"/>
  <c r="JY57" i="19"/>
  <c r="JU57" i="19"/>
  <c r="JQ57" i="19"/>
  <c r="JM57" i="19"/>
  <c r="JI57" i="19"/>
  <c r="JE57" i="19"/>
  <c r="JA57" i="19"/>
  <c r="IW57" i="19"/>
  <c r="IS57" i="19"/>
  <c r="IO57" i="19"/>
  <c r="IK57" i="19"/>
  <c r="IG57" i="19"/>
  <c r="LP57" i="19"/>
  <c r="LL57" i="19"/>
  <c r="LH57" i="19"/>
  <c r="LD57" i="19"/>
  <c r="KZ57" i="19"/>
  <c r="KV57" i="19"/>
  <c r="KR57" i="19"/>
  <c r="KN57" i="19"/>
  <c r="KJ57" i="19"/>
  <c r="KF57" i="19"/>
  <c r="KB57" i="19"/>
  <c r="JX57" i="19"/>
  <c r="JT57" i="19"/>
  <c r="JP57" i="19"/>
  <c r="JL57" i="19"/>
  <c r="JH57" i="19"/>
  <c r="JD57" i="19"/>
  <c r="IZ57" i="19"/>
  <c r="IV57" i="19"/>
  <c r="IR57" i="19"/>
  <c r="IN57" i="19"/>
  <c r="IJ57" i="19"/>
  <c r="IF57" i="19"/>
  <c r="LO57" i="19"/>
  <c r="LK57" i="19"/>
  <c r="LG57" i="19"/>
  <c r="LC57" i="19"/>
  <c r="KY57" i="19"/>
  <c r="KU57" i="19"/>
  <c r="KQ57" i="19"/>
  <c r="KM57" i="19"/>
  <c r="KI57" i="19"/>
  <c r="KE57" i="19"/>
  <c r="KA57" i="19"/>
  <c r="JW57" i="19"/>
  <c r="JS57" i="19"/>
  <c r="JO57" i="19"/>
  <c r="JK57" i="19"/>
  <c r="JG57" i="19"/>
  <c r="JC57" i="19"/>
  <c r="IY57" i="19"/>
  <c r="IU57" i="19"/>
  <c r="IQ57" i="19"/>
  <c r="IM57" i="19"/>
  <c r="II57" i="19"/>
  <c r="IE57" i="19"/>
  <c r="LJ57" i="19"/>
  <c r="KT57" i="19"/>
  <c r="KD57" i="19"/>
  <c r="JN57" i="19"/>
  <c r="IX57" i="19"/>
  <c r="IH57" i="19"/>
  <c r="LF57" i="19"/>
  <c r="KP57" i="19"/>
  <c r="JZ57" i="19"/>
  <c r="JJ57" i="19"/>
  <c r="IT57" i="19"/>
  <c r="LB57" i="19"/>
  <c r="KL57" i="19"/>
  <c r="JV57" i="19"/>
  <c r="JF57" i="19"/>
  <c r="IP57" i="19"/>
  <c r="KX57" i="19"/>
  <c r="IL57" i="19"/>
  <c r="KH57" i="19"/>
  <c r="JR57" i="19"/>
  <c r="LP55" i="19"/>
  <c r="LL55" i="19"/>
  <c r="LH55" i="19"/>
  <c r="LO55" i="19"/>
  <c r="LJ55" i="19"/>
  <c r="LE55" i="19"/>
  <c r="LA55" i="19"/>
  <c r="KW55" i="19"/>
  <c r="KS55" i="19"/>
  <c r="KO55" i="19"/>
  <c r="KK55" i="19"/>
  <c r="KG55" i="19"/>
  <c r="KC55" i="19"/>
  <c r="JY55" i="19"/>
  <c r="JU55" i="19"/>
  <c r="JQ55" i="19"/>
  <c r="JM55" i="19"/>
  <c r="JI55" i="19"/>
  <c r="JE55" i="19"/>
  <c r="JA55" i="19"/>
  <c r="IW55" i="19"/>
  <c r="IS55" i="19"/>
  <c r="IO55" i="19"/>
  <c r="IK55" i="19"/>
  <c r="IG55" i="19"/>
  <c r="LN55" i="19"/>
  <c r="LI55" i="19"/>
  <c r="LD55" i="19"/>
  <c r="KZ55" i="19"/>
  <c r="KV55" i="19"/>
  <c r="KR55" i="19"/>
  <c r="KN55" i="19"/>
  <c r="KJ55" i="19"/>
  <c r="KF55" i="19"/>
  <c r="KB55" i="19"/>
  <c r="JX55" i="19"/>
  <c r="JT55" i="19"/>
  <c r="JP55" i="19"/>
  <c r="JL55" i="19"/>
  <c r="JH55" i="19"/>
  <c r="JD55" i="19"/>
  <c r="IZ55" i="19"/>
  <c r="IV55" i="19"/>
  <c r="IR55" i="19"/>
  <c r="IN55" i="19"/>
  <c r="IJ55" i="19"/>
  <c r="IF55" i="19"/>
  <c r="LM55" i="19"/>
  <c r="LG55" i="19"/>
  <c r="LC55" i="19"/>
  <c r="KY55" i="19"/>
  <c r="KU55" i="19"/>
  <c r="KQ55" i="19"/>
  <c r="KM55" i="19"/>
  <c r="KI55" i="19"/>
  <c r="KE55" i="19"/>
  <c r="KA55" i="19"/>
  <c r="JW55" i="19"/>
  <c r="JS55" i="19"/>
  <c r="JO55" i="19"/>
  <c r="JK55" i="19"/>
  <c r="JG55" i="19"/>
  <c r="JC55" i="19"/>
  <c r="IY55" i="19"/>
  <c r="IU55" i="19"/>
  <c r="IQ55" i="19"/>
  <c r="IM55" i="19"/>
  <c r="II55" i="19"/>
  <c r="IE55" i="19"/>
  <c r="LK55" i="19"/>
  <c r="KT55" i="19"/>
  <c r="KD55" i="19"/>
  <c r="JN55" i="19"/>
  <c r="IX55" i="19"/>
  <c r="IH55" i="19"/>
  <c r="LF55" i="19"/>
  <c r="KP55" i="19"/>
  <c r="JZ55" i="19"/>
  <c r="JJ55" i="19"/>
  <c r="IT55" i="19"/>
  <c r="LB55" i="19"/>
  <c r="KL55" i="19"/>
  <c r="JV55" i="19"/>
  <c r="JF55" i="19"/>
  <c r="IP55" i="19"/>
  <c r="LM53" i="19"/>
  <c r="LI53" i="19"/>
  <c r="LE53" i="19"/>
  <c r="LA53" i="19"/>
  <c r="KW53" i="19"/>
  <c r="KS53" i="19"/>
  <c r="KO53" i="19"/>
  <c r="KK53" i="19"/>
  <c r="KG53" i="19"/>
  <c r="KC53" i="19"/>
  <c r="JY53" i="19"/>
  <c r="JU53" i="19"/>
  <c r="JQ53" i="19"/>
  <c r="JM53" i="19"/>
  <c r="JI53" i="19"/>
  <c r="JE53" i="19"/>
  <c r="JA53" i="19"/>
  <c r="IW53" i="19"/>
  <c r="IS53" i="19"/>
  <c r="IO53" i="19"/>
  <c r="IK53" i="19"/>
  <c r="IG53" i="19"/>
  <c r="LP53" i="19"/>
  <c r="LL53" i="19"/>
  <c r="LH53" i="19"/>
  <c r="LD53" i="19"/>
  <c r="KZ53" i="19"/>
  <c r="KV53" i="19"/>
  <c r="KR53" i="19"/>
  <c r="KN53" i="19"/>
  <c r="KJ53" i="19"/>
  <c r="KF53" i="19"/>
  <c r="KB53" i="19"/>
  <c r="JX53" i="19"/>
  <c r="JT53" i="19"/>
  <c r="JP53" i="19"/>
  <c r="JL53" i="19"/>
  <c r="JH53" i="19"/>
  <c r="JD53" i="19"/>
  <c r="IZ53" i="19"/>
  <c r="IV53" i="19"/>
  <c r="IR53" i="19"/>
  <c r="IN53" i="19"/>
  <c r="IJ53" i="19"/>
  <c r="IF53" i="19"/>
  <c r="LO53" i="19"/>
  <c r="LK53" i="19"/>
  <c r="LG53" i="19"/>
  <c r="LC53" i="19"/>
  <c r="KY53" i="19"/>
  <c r="KU53" i="19"/>
  <c r="KQ53" i="19"/>
  <c r="KM53" i="19"/>
  <c r="KI53" i="19"/>
  <c r="KE53" i="19"/>
  <c r="KA53" i="19"/>
  <c r="JW53" i="19"/>
  <c r="JS53" i="19"/>
  <c r="JO53" i="19"/>
  <c r="JK53" i="19"/>
  <c r="JG53" i="19"/>
  <c r="JC53" i="19"/>
  <c r="IY53" i="19"/>
  <c r="IU53" i="19"/>
  <c r="IQ53" i="19"/>
  <c r="IM53" i="19"/>
  <c r="II53" i="19"/>
  <c r="IE53" i="19"/>
  <c r="LJ53" i="19"/>
  <c r="KT53" i="19"/>
  <c r="KD53" i="19"/>
  <c r="JN53" i="19"/>
  <c r="IX53" i="19"/>
  <c r="IH53" i="19"/>
  <c r="LF53" i="19"/>
  <c r="KP53" i="19"/>
  <c r="JZ53" i="19"/>
  <c r="JJ53" i="19"/>
  <c r="IT53" i="19"/>
  <c r="LB53" i="19"/>
  <c r="KL53" i="19"/>
  <c r="JV53" i="19"/>
  <c r="JF53" i="19"/>
  <c r="IP53" i="19"/>
  <c r="LN51" i="19"/>
  <c r="LJ51" i="19"/>
  <c r="LF51" i="19"/>
  <c r="LB51" i="19"/>
  <c r="KX51" i="19"/>
  <c r="KT51" i="19"/>
  <c r="KP51" i="19"/>
  <c r="KL51" i="19"/>
  <c r="KH51" i="19"/>
  <c r="KD51" i="19"/>
  <c r="JZ51" i="19"/>
  <c r="JV51" i="19"/>
  <c r="JR51" i="19"/>
  <c r="JN51" i="19"/>
  <c r="JJ51" i="19"/>
  <c r="JF51" i="19"/>
  <c r="JB51" i="19"/>
  <c r="IX51" i="19"/>
  <c r="IT51" i="19"/>
  <c r="IP51" i="19"/>
  <c r="IL51" i="19"/>
  <c r="IH51" i="19"/>
  <c r="LM51" i="19"/>
  <c r="LI51" i="19"/>
  <c r="LE51" i="19"/>
  <c r="LA51" i="19"/>
  <c r="KW51" i="19"/>
  <c r="KS51" i="19"/>
  <c r="KO51" i="19"/>
  <c r="KK51" i="19"/>
  <c r="KG51" i="19"/>
  <c r="KC51" i="19"/>
  <c r="JY51" i="19"/>
  <c r="JU51" i="19"/>
  <c r="JQ51" i="19"/>
  <c r="JM51" i="19"/>
  <c r="JI51" i="19"/>
  <c r="JE51" i="19"/>
  <c r="JA51" i="19"/>
  <c r="IW51" i="19"/>
  <c r="IS51" i="19"/>
  <c r="IO51" i="19"/>
  <c r="IK51" i="19"/>
  <c r="IG51" i="19"/>
  <c r="LP51" i="19"/>
  <c r="LL51" i="19"/>
  <c r="LH51" i="19"/>
  <c r="LD51" i="19"/>
  <c r="KZ51" i="19"/>
  <c r="KV51" i="19"/>
  <c r="KR51" i="19"/>
  <c r="KN51" i="19"/>
  <c r="KJ51" i="19"/>
  <c r="KF51" i="19"/>
  <c r="KB51" i="19"/>
  <c r="JX51" i="19"/>
  <c r="JT51" i="19"/>
  <c r="JP51" i="19"/>
  <c r="JL51" i="19"/>
  <c r="JH51" i="19"/>
  <c r="JD51" i="19"/>
  <c r="IZ51" i="19"/>
  <c r="IV51" i="19"/>
  <c r="IR51" i="19"/>
  <c r="IN51" i="19"/>
  <c r="IJ51" i="19"/>
  <c r="IF51" i="19"/>
  <c r="LO51" i="19"/>
  <c r="KY51" i="19"/>
  <c r="KI51" i="19"/>
  <c r="JS51" i="19"/>
  <c r="JC51" i="19"/>
  <c r="IM51" i="19"/>
  <c r="LK51" i="19"/>
  <c r="KU51" i="19"/>
  <c r="KE51" i="19"/>
  <c r="JO51" i="19"/>
  <c r="IY51" i="19"/>
  <c r="II51" i="19"/>
  <c r="LG51" i="19"/>
  <c r="KQ51" i="19"/>
  <c r="KA51" i="19"/>
  <c r="JK51" i="19"/>
  <c r="IU51" i="19"/>
  <c r="IE51" i="19"/>
  <c r="IJ48" i="19"/>
  <c r="JZ48" i="19"/>
  <c r="LO47" i="19"/>
  <c r="LK47" i="19"/>
  <c r="LG47" i="19"/>
  <c r="LC47" i="19"/>
  <c r="KY47" i="19"/>
  <c r="KU47" i="19"/>
  <c r="KQ47" i="19"/>
  <c r="KM47" i="19"/>
  <c r="KI47" i="19"/>
  <c r="KE47" i="19"/>
  <c r="KA47" i="19"/>
  <c r="JW47" i="19"/>
  <c r="JS47" i="19"/>
  <c r="JO47" i="19"/>
  <c r="JK47" i="19"/>
  <c r="JG47" i="19"/>
  <c r="JC47" i="19"/>
  <c r="IY47" i="19"/>
  <c r="IU47" i="19"/>
  <c r="IQ47" i="19"/>
  <c r="IM47" i="19"/>
  <c r="II47" i="19"/>
  <c r="IE47" i="19"/>
  <c r="LM47" i="19"/>
  <c r="LI47" i="19"/>
  <c r="LE47" i="19"/>
  <c r="LA47" i="19"/>
  <c r="KW47" i="19"/>
  <c r="KS47" i="19"/>
  <c r="KO47" i="19"/>
  <c r="KK47" i="19"/>
  <c r="KG47" i="19"/>
  <c r="KC47" i="19"/>
  <c r="JY47" i="19"/>
  <c r="JU47" i="19"/>
  <c r="JQ47" i="19"/>
  <c r="JM47" i="19"/>
  <c r="JI47" i="19"/>
  <c r="JE47" i="19"/>
  <c r="JA47" i="19"/>
  <c r="IW47" i="19"/>
  <c r="IS47" i="19"/>
  <c r="IO47" i="19"/>
  <c r="IK47" i="19"/>
  <c r="IG47" i="19"/>
  <c r="LJ47" i="19"/>
  <c r="LB47" i="19"/>
  <c r="KT47" i="19"/>
  <c r="KL47" i="19"/>
  <c r="KD47" i="19"/>
  <c r="JV47" i="19"/>
  <c r="JN47" i="19"/>
  <c r="JF47" i="19"/>
  <c r="IX47" i="19"/>
  <c r="IP47" i="19"/>
  <c r="IH47" i="19"/>
  <c r="LP47" i="19"/>
  <c r="LH47" i="19"/>
  <c r="KZ47" i="19"/>
  <c r="KR47" i="19"/>
  <c r="KJ47" i="19"/>
  <c r="KB47" i="19"/>
  <c r="JT47" i="19"/>
  <c r="JL47" i="19"/>
  <c r="JD47" i="19"/>
  <c r="IV47" i="19"/>
  <c r="IN47" i="19"/>
  <c r="IF47" i="19"/>
  <c r="LN47" i="19"/>
  <c r="LF47" i="19"/>
  <c r="KX47" i="19"/>
  <c r="KP47" i="19"/>
  <c r="KH47" i="19"/>
  <c r="JZ47" i="19"/>
  <c r="JR47" i="19"/>
  <c r="JJ47" i="19"/>
  <c r="JB47" i="19"/>
  <c r="IT47" i="19"/>
  <c r="IL47" i="19"/>
  <c r="KT44" i="19"/>
  <c r="JD44" i="19"/>
  <c r="IH44" i="19"/>
  <c r="LP44" i="19"/>
  <c r="LM41" i="19"/>
  <c r="LI41" i="19"/>
  <c r="LE41" i="19"/>
  <c r="LA41" i="19"/>
  <c r="KW41" i="19"/>
  <c r="KS41" i="19"/>
  <c r="KO41" i="19"/>
  <c r="KK41" i="19"/>
  <c r="KG41" i="19"/>
  <c r="KC41" i="19"/>
  <c r="JY41" i="19"/>
  <c r="JU41" i="19"/>
  <c r="JQ41" i="19"/>
  <c r="JM41" i="19"/>
  <c r="JI41" i="19"/>
  <c r="JE41" i="19"/>
  <c r="JA41" i="19"/>
  <c r="IW41" i="19"/>
  <c r="IS41" i="19"/>
  <c r="IO41" i="19"/>
  <c r="IK41" i="19"/>
  <c r="IG41" i="19"/>
  <c r="LP41" i="19"/>
  <c r="LL41" i="19"/>
  <c r="LH41" i="19"/>
  <c r="LD41" i="19"/>
  <c r="KZ41" i="19"/>
  <c r="KV41" i="19"/>
  <c r="KR41" i="19"/>
  <c r="KN41" i="19"/>
  <c r="KJ41" i="19"/>
  <c r="KF41" i="19"/>
  <c r="KB41" i="19"/>
  <c r="JX41" i="19"/>
  <c r="JT41" i="19"/>
  <c r="JP41" i="19"/>
  <c r="JL41" i="19"/>
  <c r="JH41" i="19"/>
  <c r="JD41" i="19"/>
  <c r="IZ41" i="19"/>
  <c r="IV41" i="19"/>
  <c r="IR41" i="19"/>
  <c r="IN41" i="19"/>
  <c r="IJ41" i="19"/>
  <c r="IF41" i="19"/>
  <c r="LO41" i="19"/>
  <c r="LK41" i="19"/>
  <c r="LG41" i="19"/>
  <c r="LC41" i="19"/>
  <c r="KY41" i="19"/>
  <c r="KU41" i="19"/>
  <c r="KQ41" i="19"/>
  <c r="KM41" i="19"/>
  <c r="KI41" i="19"/>
  <c r="KE41" i="19"/>
  <c r="KA41" i="19"/>
  <c r="JW41" i="19"/>
  <c r="JS41" i="19"/>
  <c r="JO41" i="19"/>
  <c r="JK41" i="19"/>
  <c r="JG41" i="19"/>
  <c r="JC41" i="19"/>
  <c r="IY41" i="19"/>
  <c r="IU41" i="19"/>
  <c r="IQ41" i="19"/>
  <c r="IM41" i="19"/>
  <c r="II41" i="19"/>
  <c r="IE41" i="19"/>
  <c r="LN37" i="19"/>
  <c r="LJ37" i="19"/>
  <c r="LF37" i="19"/>
  <c r="LB37" i="19"/>
  <c r="KX37" i="19"/>
  <c r="KT37" i="19"/>
  <c r="KP37" i="19"/>
  <c r="KL37" i="19"/>
  <c r="KH37" i="19"/>
  <c r="KD37" i="19"/>
  <c r="JZ37" i="19"/>
  <c r="JV37" i="19"/>
  <c r="JR37" i="19"/>
  <c r="JN37" i="19"/>
  <c r="JJ37" i="19"/>
  <c r="JF37" i="19"/>
  <c r="JB37" i="19"/>
  <c r="IX37" i="19"/>
  <c r="IT37" i="19"/>
  <c r="IT70" i="19" s="1"/>
  <c r="K167" i="19" s="1"/>
  <c r="IP37" i="19"/>
  <c r="IL37" i="19"/>
  <c r="IH37" i="19"/>
  <c r="LM37" i="19"/>
  <c r="LI37" i="19"/>
  <c r="LE37" i="19"/>
  <c r="LA37" i="19"/>
  <c r="KW37" i="19"/>
  <c r="KS37" i="19"/>
  <c r="KO37" i="19"/>
  <c r="KK37" i="19"/>
  <c r="KG37" i="19"/>
  <c r="KC37" i="19"/>
  <c r="JY37" i="19"/>
  <c r="JU37" i="19"/>
  <c r="JQ37" i="19"/>
  <c r="JM37" i="19"/>
  <c r="JI37" i="19"/>
  <c r="JE37" i="19"/>
  <c r="JA37" i="19"/>
  <c r="IW37" i="19"/>
  <c r="IS37" i="19"/>
  <c r="IO37" i="19"/>
  <c r="IK37" i="19"/>
  <c r="IG37" i="19"/>
  <c r="LP37" i="19"/>
  <c r="LL37" i="19"/>
  <c r="LH37" i="19"/>
  <c r="LD37" i="19"/>
  <c r="KZ37" i="19"/>
  <c r="KV37" i="19"/>
  <c r="KR37" i="19"/>
  <c r="KN37" i="19"/>
  <c r="KJ37" i="19"/>
  <c r="KF37" i="19"/>
  <c r="KB37" i="19"/>
  <c r="JX37" i="19"/>
  <c r="JT37" i="19"/>
  <c r="JP37" i="19"/>
  <c r="JL37" i="19"/>
  <c r="JH37" i="19"/>
  <c r="JD37" i="19"/>
  <c r="IZ37" i="19"/>
  <c r="IV37" i="19"/>
  <c r="IR37" i="19"/>
  <c r="IN37" i="19"/>
  <c r="IJ37" i="19"/>
  <c r="IF37" i="19"/>
  <c r="IG33" i="19"/>
  <c r="IK33" i="19"/>
  <c r="IO33" i="19"/>
  <c r="IS33" i="19"/>
  <c r="IW33" i="19"/>
  <c r="JA33" i="19"/>
  <c r="JE33" i="19"/>
  <c r="JI33" i="19"/>
  <c r="JM33" i="19"/>
  <c r="JQ33" i="19"/>
  <c r="JU33" i="19"/>
  <c r="JY33" i="19"/>
  <c r="KC33" i="19"/>
  <c r="KG33" i="19"/>
  <c r="KK33" i="19"/>
  <c r="KO33" i="19"/>
  <c r="KS33" i="19"/>
  <c r="KW33" i="19"/>
  <c r="LA33" i="19"/>
  <c r="LE33" i="19"/>
  <c r="LI33" i="19"/>
  <c r="IR34" i="19"/>
  <c r="JM34" i="19"/>
  <c r="KI34" i="19"/>
  <c r="IH35" i="19"/>
  <c r="IM35" i="19"/>
  <c r="IU35" i="19"/>
  <c r="JC35" i="19"/>
  <c r="JK35" i="19"/>
  <c r="JS35" i="19"/>
  <c r="KA35" i="19"/>
  <c r="KI35" i="19"/>
  <c r="KQ35" i="19"/>
  <c r="KY35" i="19"/>
  <c r="LG35" i="19"/>
  <c r="LO35" i="19"/>
  <c r="IM37" i="19"/>
  <c r="JC37" i="19"/>
  <c r="JS37" i="19"/>
  <c r="KI37" i="19"/>
  <c r="KY37" i="19"/>
  <c r="LO37" i="19"/>
  <c r="IG39" i="19"/>
  <c r="IW39" i="19"/>
  <c r="JM39" i="19"/>
  <c r="KC39" i="19"/>
  <c r="KS39" i="19"/>
  <c r="LI39" i="19"/>
  <c r="IT41" i="19"/>
  <c r="JJ41" i="19"/>
  <c r="JZ41" i="19"/>
  <c r="KP41" i="19"/>
  <c r="LF41" i="19"/>
  <c r="ND41" i="19"/>
  <c r="MZ42" i="19"/>
  <c r="IE43" i="19"/>
  <c r="IU43" i="19"/>
  <c r="JK43" i="19"/>
  <c r="KE43" i="19"/>
  <c r="KZ43" i="19"/>
  <c r="JY44" i="19"/>
  <c r="IQ45" i="19"/>
  <c r="JM45" i="19"/>
  <c r="KH45" i="19"/>
  <c r="LC45" i="19"/>
  <c r="KT46" i="19"/>
  <c r="IZ47" i="19"/>
  <c r="KF47" i="19"/>
  <c r="LL47" i="19"/>
  <c r="JF49" i="19"/>
  <c r="IQ51" i="19"/>
  <c r="LC51" i="19"/>
  <c r="IL53" i="19"/>
  <c r="KX53" i="19"/>
  <c r="IL55" i="19"/>
  <c r="KX55" i="19"/>
  <c r="JB57" i="19"/>
  <c r="MH69" i="19"/>
  <c r="HV69" i="19"/>
  <c r="HR69" i="19"/>
  <c r="HN69" i="19"/>
  <c r="HJ69" i="19"/>
  <c r="HF69" i="19"/>
  <c r="HB69" i="19"/>
  <c r="GX69" i="19"/>
  <c r="GT69" i="19"/>
  <c r="GP69" i="19"/>
  <c r="GL69" i="19"/>
  <c r="GH69" i="19"/>
  <c r="MO69" i="19"/>
  <c r="MG69" i="19"/>
  <c r="HY69" i="19"/>
  <c r="HU69" i="19"/>
  <c r="HQ69" i="19"/>
  <c r="HM69" i="19"/>
  <c r="HI69" i="19"/>
  <c r="HE69" i="19"/>
  <c r="HA69" i="19"/>
  <c r="GW69" i="19"/>
  <c r="GS69" i="19"/>
  <c r="GO69" i="19"/>
  <c r="GK69" i="19"/>
  <c r="GG69" i="19"/>
  <c r="ML67" i="19"/>
  <c r="MH67" i="19"/>
  <c r="MD67" i="19"/>
  <c r="HV67" i="19"/>
  <c r="HR67" i="19"/>
  <c r="HN67" i="19"/>
  <c r="HJ67" i="19"/>
  <c r="HF67" i="19"/>
  <c r="HB67" i="19"/>
  <c r="GX67" i="19"/>
  <c r="GT67" i="19"/>
  <c r="GP67" i="19"/>
  <c r="GL67" i="19"/>
  <c r="GH67" i="19"/>
  <c r="MO67" i="19"/>
  <c r="MK67" i="19"/>
  <c r="MG67" i="19"/>
  <c r="MC67" i="19"/>
  <c r="HY67" i="19"/>
  <c r="HU67" i="19"/>
  <c r="HQ67" i="19"/>
  <c r="HM67" i="19"/>
  <c r="HI67" i="19"/>
  <c r="HE67" i="19"/>
  <c r="HA67" i="19"/>
  <c r="GW67" i="19"/>
  <c r="GS67" i="19"/>
  <c r="GO67" i="19"/>
  <c r="GK67" i="19"/>
  <c r="GG67" i="19"/>
  <c r="ML65" i="19"/>
  <c r="MH65" i="19"/>
  <c r="MD65" i="19"/>
  <c r="GM67" i="19"/>
  <c r="GU67" i="19"/>
  <c r="HC67" i="19"/>
  <c r="HK67" i="19"/>
  <c r="HS67" i="19"/>
  <c r="MF67" i="19"/>
  <c r="MN67" i="19"/>
  <c r="GI69" i="19"/>
  <c r="GQ69" i="19"/>
  <c r="GY69" i="19"/>
  <c r="HG69" i="19"/>
  <c r="HO69" i="19"/>
  <c r="HW69" i="19"/>
  <c r="ML69" i="19"/>
  <c r="LN69" i="19"/>
  <c r="MA67" i="19"/>
  <c r="MI67" i="19"/>
  <c r="GJ69" i="19"/>
  <c r="GR69" i="19"/>
  <c r="GZ69" i="19"/>
  <c r="HH69" i="19"/>
  <c r="HP69" i="19"/>
  <c r="HX69" i="19"/>
  <c r="MC69" i="19"/>
  <c r="HZ69" i="19"/>
  <c r="ID69" i="19"/>
  <c r="IH69" i="19"/>
  <c r="IL69" i="19"/>
  <c r="IP69" i="19"/>
  <c r="IT69" i="19"/>
  <c r="IX69" i="19"/>
  <c r="JB69" i="19"/>
  <c r="JF69" i="19"/>
  <c r="JJ69" i="19"/>
  <c r="JN69" i="19"/>
  <c r="JR69" i="19"/>
  <c r="JV69" i="19"/>
  <c r="JZ69" i="19"/>
  <c r="KD69" i="19"/>
  <c r="KH69" i="19"/>
  <c r="KL69" i="19"/>
  <c r="KP69" i="19"/>
  <c r="KT69" i="19"/>
  <c r="KX69" i="19"/>
  <c r="LB69" i="19"/>
  <c r="LF69" i="19"/>
  <c r="LJ69" i="19"/>
  <c r="MN69" i="19"/>
  <c r="NC66" i="19"/>
  <c r="MY66" i="19"/>
  <c r="MU66" i="19"/>
  <c r="MQ66" i="19"/>
  <c r="MM66" i="19"/>
  <c r="MI66" i="19"/>
  <c r="ME66" i="19"/>
  <c r="MA66" i="19"/>
  <c r="LW66" i="19"/>
  <c r="LS66" i="19"/>
  <c r="LO66" i="19"/>
  <c r="LK66" i="19"/>
  <c r="LG66" i="19"/>
  <c r="LC66" i="19"/>
  <c r="KY66" i="19"/>
  <c r="KU66" i="19"/>
  <c r="KQ66" i="19"/>
  <c r="KM66" i="19"/>
  <c r="KI66" i="19"/>
  <c r="KE66" i="19"/>
  <c r="KA66" i="19"/>
  <c r="JW66" i="19"/>
  <c r="JS66" i="19"/>
  <c r="JO66" i="19"/>
  <c r="JK66" i="19"/>
  <c r="JG66" i="19"/>
  <c r="JC66" i="19"/>
  <c r="IY66" i="19"/>
  <c r="IU66" i="19"/>
  <c r="IQ66" i="19"/>
  <c r="NB66" i="19"/>
  <c r="MX66" i="19"/>
  <c r="MT66" i="19"/>
  <c r="MP66" i="19"/>
  <c r="ML66" i="19"/>
  <c r="MH66" i="19"/>
  <c r="MD66" i="19"/>
  <c r="LZ66" i="19"/>
  <c r="LV66" i="19"/>
  <c r="LR66" i="19"/>
  <c r="LN66" i="19"/>
  <c r="LJ66" i="19"/>
  <c r="LF66" i="19"/>
  <c r="LB66" i="19"/>
  <c r="KX66" i="19"/>
  <c r="KT66" i="19"/>
  <c r="KP66" i="19"/>
  <c r="KL66" i="19"/>
  <c r="KH66" i="19"/>
  <c r="KD66" i="19"/>
  <c r="JZ66" i="19"/>
  <c r="JV66" i="19"/>
  <c r="JR66" i="19"/>
  <c r="JN66" i="19"/>
  <c r="JJ66" i="19"/>
  <c r="JF66" i="19"/>
  <c r="JB66" i="19"/>
  <c r="IX66" i="19"/>
  <c r="IT66" i="19"/>
  <c r="IP66" i="19"/>
  <c r="IL66" i="19"/>
  <c r="MW66" i="19"/>
  <c r="MO66" i="19"/>
  <c r="MG66" i="19"/>
  <c r="LY66" i="19"/>
  <c r="LQ66" i="19"/>
  <c r="LI66" i="19"/>
  <c r="LA66" i="19"/>
  <c r="KS66" i="19"/>
  <c r="KK66" i="19"/>
  <c r="KC66" i="19"/>
  <c r="JU66" i="19"/>
  <c r="JM66" i="19"/>
  <c r="JE66" i="19"/>
  <c r="IW66" i="19"/>
  <c r="IO66" i="19"/>
  <c r="IJ66" i="19"/>
  <c r="IF66" i="19"/>
  <c r="IB66" i="19"/>
  <c r="HX66" i="19"/>
  <c r="HT66" i="19"/>
  <c r="HP66" i="19"/>
  <c r="HL66" i="19"/>
  <c r="HH66" i="19"/>
  <c r="HD66" i="19"/>
  <c r="GZ66" i="19"/>
  <c r="GV66" i="19"/>
  <c r="GR66" i="19"/>
  <c r="GN66" i="19"/>
  <c r="GJ66" i="19"/>
  <c r="GF66" i="19"/>
  <c r="GB66" i="19"/>
  <c r="FX66" i="19"/>
  <c r="FT66" i="19"/>
  <c r="FP66" i="19"/>
  <c r="FL66" i="19"/>
  <c r="FH66" i="19"/>
  <c r="FD66" i="19"/>
  <c r="EZ66" i="19"/>
  <c r="EV66" i="19"/>
  <c r="ER66" i="19"/>
  <c r="EN66" i="19"/>
  <c r="EJ66" i="19"/>
  <c r="EF66" i="19"/>
  <c r="EB66" i="19"/>
  <c r="DX66" i="19"/>
  <c r="DT66" i="19"/>
  <c r="DP66" i="19"/>
  <c r="DL66" i="19"/>
  <c r="DH66" i="19"/>
  <c r="DD66" i="19"/>
  <c r="CZ66" i="19"/>
  <c r="CV66" i="19"/>
  <c r="CR66" i="19"/>
  <c r="CN66" i="19"/>
  <c r="CJ66" i="19"/>
  <c r="CF66" i="19"/>
  <c r="CB66" i="19"/>
  <c r="BX66" i="19"/>
  <c r="BT66" i="19"/>
  <c r="BP66" i="19"/>
  <c r="BL66" i="19"/>
  <c r="BH66" i="19"/>
  <c r="BD66" i="19"/>
  <c r="AZ66" i="19"/>
  <c r="AV66" i="19"/>
  <c r="AR66" i="19"/>
  <c r="AN66" i="19"/>
  <c r="AJ66" i="19"/>
  <c r="AF66" i="19"/>
  <c r="AB66" i="19"/>
  <c r="ND66" i="19"/>
  <c r="MV66" i="19"/>
  <c r="MN66" i="19"/>
  <c r="MF66" i="19"/>
  <c r="LX66" i="19"/>
  <c r="LP66" i="19"/>
  <c r="LH66" i="19"/>
  <c r="KZ66" i="19"/>
  <c r="KR66" i="19"/>
  <c r="KJ66" i="19"/>
  <c r="KB66" i="19"/>
  <c r="MZ66" i="19"/>
  <c r="MJ66" i="19"/>
  <c r="LT66" i="19"/>
  <c r="LD66" i="19"/>
  <c r="KN66" i="19"/>
  <c r="JX66" i="19"/>
  <c r="JL66" i="19"/>
  <c r="JA66" i="19"/>
  <c r="IR66" i="19"/>
  <c r="II66" i="19"/>
  <c r="ID66" i="19"/>
  <c r="HY66" i="19"/>
  <c r="HS66" i="19"/>
  <c r="HN66" i="19"/>
  <c r="HI66" i="19"/>
  <c r="HC66" i="19"/>
  <c r="GX66" i="19"/>
  <c r="GS66" i="19"/>
  <c r="GM66" i="19"/>
  <c r="GH66" i="19"/>
  <c r="GC66" i="19"/>
  <c r="FW66" i="19"/>
  <c r="FR66" i="19"/>
  <c r="FM66" i="19"/>
  <c r="FG66" i="19"/>
  <c r="FB66" i="19"/>
  <c r="EW66" i="19"/>
  <c r="EQ66" i="19"/>
  <c r="EL66" i="19"/>
  <c r="EG66" i="19"/>
  <c r="EA66" i="19"/>
  <c r="DV66" i="19"/>
  <c r="DQ66" i="19"/>
  <c r="DK66" i="19"/>
  <c r="DF66" i="19"/>
  <c r="DA66" i="19"/>
  <c r="CU66" i="19"/>
  <c r="CP66" i="19"/>
  <c r="CK66" i="19"/>
  <c r="CE66" i="19"/>
  <c r="BZ66" i="19"/>
  <c r="BU66" i="19"/>
  <c r="BO66" i="19"/>
  <c r="BJ66" i="19"/>
  <c r="BE66" i="19"/>
  <c r="AY66" i="19"/>
  <c r="AT66" i="19"/>
  <c r="AO66" i="19"/>
  <c r="AI66" i="19"/>
  <c r="AD66" i="19"/>
  <c r="Y66" i="19"/>
  <c r="A66" i="19"/>
  <c r="MS66" i="19"/>
  <c r="MC66" i="19"/>
  <c r="LM66" i="19"/>
  <c r="KW66" i="19"/>
  <c r="KG66" i="19"/>
  <c r="JT66" i="19"/>
  <c r="JI66" i="19"/>
  <c r="IZ66" i="19"/>
  <c r="IN66" i="19"/>
  <c r="IH66" i="19"/>
  <c r="IC66" i="19"/>
  <c r="HW66" i="19"/>
  <c r="HR66" i="19"/>
  <c r="HM66" i="19"/>
  <c r="HG66" i="19"/>
  <c r="HB66" i="19"/>
  <c r="GW66" i="19"/>
  <c r="GQ66" i="19"/>
  <c r="GL66" i="19"/>
  <c r="GG66" i="19"/>
  <c r="GA66" i="19"/>
  <c r="FV66" i="19"/>
  <c r="FQ66" i="19"/>
  <c r="FK66" i="19"/>
  <c r="FF66" i="19"/>
  <c r="FA66" i="19"/>
  <c r="EU66" i="19"/>
  <c r="EP66" i="19"/>
  <c r="EK66" i="19"/>
  <c r="EE66" i="19"/>
  <c r="DZ66" i="19"/>
  <c r="DU66" i="19"/>
  <c r="DO66" i="19"/>
  <c r="DJ66" i="19"/>
  <c r="DE66" i="19"/>
  <c r="CY66" i="19"/>
  <c r="CT66" i="19"/>
  <c r="CO66" i="19"/>
  <c r="CI66" i="19"/>
  <c r="CD66" i="19"/>
  <c r="BY66" i="19"/>
  <c r="BS66" i="19"/>
  <c r="BN66" i="19"/>
  <c r="BI66" i="19"/>
  <c r="BC66" i="19"/>
  <c r="AX66" i="19"/>
  <c r="AS66" i="19"/>
  <c r="AM66" i="19"/>
  <c r="AH66" i="19"/>
  <c r="AC66" i="19"/>
  <c r="X66" i="19"/>
  <c r="MR66" i="19"/>
  <c r="MB66" i="19"/>
  <c r="LL66" i="19"/>
  <c r="KV66" i="19"/>
  <c r="KF66" i="19"/>
  <c r="JQ66" i="19"/>
  <c r="JH66" i="19"/>
  <c r="IV66" i="19"/>
  <c r="IM66" i="19"/>
  <c r="IG66" i="19"/>
  <c r="IA66" i="19"/>
  <c r="HV66" i="19"/>
  <c r="HQ66" i="19"/>
  <c r="HK66" i="19"/>
  <c r="HF66" i="19"/>
  <c r="HA66" i="19"/>
  <c r="GU66" i="19"/>
  <c r="GP66" i="19"/>
  <c r="GK66" i="19"/>
  <c r="GE66" i="19"/>
  <c r="FZ66" i="19"/>
  <c r="FU66" i="19"/>
  <c r="FO66" i="19"/>
  <c r="FJ66" i="19"/>
  <c r="FE66" i="19"/>
  <c r="EY66" i="19"/>
  <c r="ET66" i="19"/>
  <c r="EO66" i="19"/>
  <c r="EI66" i="19"/>
  <c r="ED66" i="19"/>
  <c r="DY66" i="19"/>
  <c r="DS66" i="19"/>
  <c r="DN66" i="19"/>
  <c r="DI66" i="19"/>
  <c r="DC66" i="19"/>
  <c r="CX66" i="19"/>
  <c r="CS66" i="19"/>
  <c r="CM66" i="19"/>
  <c r="CH66" i="19"/>
  <c r="CC66" i="19"/>
  <c r="BW66" i="19"/>
  <c r="BR66" i="19"/>
  <c r="BM66" i="19"/>
  <c r="BG66" i="19"/>
  <c r="BB66" i="19"/>
  <c r="AW66" i="19"/>
  <c r="AQ66" i="19"/>
  <c r="AL66" i="19"/>
  <c r="AG66" i="19"/>
  <c r="AA66" i="19"/>
  <c r="LE66" i="19"/>
  <c r="JD66" i="19"/>
  <c r="HZ66" i="19"/>
  <c r="HE66" i="19"/>
  <c r="GI66" i="19"/>
  <c r="FN66" i="19"/>
  <c r="ES66" i="19"/>
  <c r="DW66" i="19"/>
  <c r="DB66" i="19"/>
  <c r="CG66" i="19"/>
  <c r="BK66" i="19"/>
  <c r="AP66" i="19"/>
  <c r="NA66" i="19"/>
  <c r="KO66" i="19"/>
  <c r="IS66" i="19"/>
  <c r="HU66" i="19"/>
  <c r="GY66" i="19"/>
  <c r="GD66" i="19"/>
  <c r="FI66" i="19"/>
  <c r="EM66" i="19"/>
  <c r="DR66" i="19"/>
  <c r="CW66" i="19"/>
  <c r="CA66" i="19"/>
  <c r="BF66" i="19"/>
  <c r="AK66" i="19"/>
  <c r="MK66" i="19"/>
  <c r="JY66" i="19"/>
  <c r="IK66" i="19"/>
  <c r="HO66" i="19"/>
  <c r="GT66" i="19"/>
  <c r="FY66" i="19"/>
  <c r="FC66" i="19"/>
  <c r="EH66" i="19"/>
  <c r="DM66" i="19"/>
  <c r="CQ66" i="19"/>
  <c r="BV66" i="19"/>
  <c r="BA66" i="19"/>
  <c r="AE66" i="19"/>
  <c r="JP66" i="19"/>
  <c r="FS66" i="19"/>
  <c r="CL66" i="19"/>
  <c r="IE66" i="19"/>
  <c r="EX66" i="19"/>
  <c r="BQ66" i="19"/>
  <c r="HJ66" i="19"/>
  <c r="EC66" i="19"/>
  <c r="AU66" i="19"/>
  <c r="GO66" i="19"/>
  <c r="DG66" i="19"/>
  <c r="Z66" i="19"/>
  <c r="NA65" i="19"/>
  <c r="MW65" i="19"/>
  <c r="MS65" i="19"/>
  <c r="A65" i="19"/>
  <c r="ND65" i="19"/>
  <c r="MZ65" i="19"/>
  <c r="MV65" i="19"/>
  <c r="MR65" i="19"/>
  <c r="NC65" i="19"/>
  <c r="MY65" i="19"/>
  <c r="MU65" i="19"/>
  <c r="MQ65" i="19"/>
  <c r="M65" i="19"/>
  <c r="MP65" i="19"/>
  <c r="NB65" i="19"/>
  <c r="MX65" i="19"/>
  <c r="MT65" i="19"/>
  <c r="NA64" i="19"/>
  <c r="MW64" i="19"/>
  <c r="MS64" i="19"/>
  <c r="MO64" i="19"/>
  <c r="MK64" i="19"/>
  <c r="MG64" i="19"/>
  <c r="MC64" i="19"/>
  <c r="LY64" i="19"/>
  <c r="LU64" i="19"/>
  <c r="LQ64" i="19"/>
  <c r="LM64" i="19"/>
  <c r="LI64" i="19"/>
  <c r="LE64" i="19"/>
  <c r="LA64" i="19"/>
  <c r="KW64" i="19"/>
  <c r="KS64" i="19"/>
  <c r="KO64" i="19"/>
  <c r="KK64" i="19"/>
  <c r="KG64" i="19"/>
  <c r="KC64" i="19"/>
  <c r="JY64" i="19"/>
  <c r="JU64" i="19"/>
  <c r="JQ64" i="19"/>
  <c r="JM64" i="19"/>
  <c r="JI64" i="19"/>
  <c r="JE64" i="19"/>
  <c r="JA64" i="19"/>
  <c r="IW64" i="19"/>
  <c r="IS64" i="19"/>
  <c r="IO64" i="19"/>
  <c r="IK64" i="19"/>
  <c r="IG64" i="19"/>
  <c r="IC64" i="19"/>
  <c r="HY64" i="19"/>
  <c r="HU64" i="19"/>
  <c r="HQ64" i="19"/>
  <c r="HM64" i="19"/>
  <c r="HI64" i="19"/>
  <c r="HE64" i="19"/>
  <c r="HA64" i="19"/>
  <c r="GW64" i="19"/>
  <c r="GS64" i="19"/>
  <c r="GO64" i="19"/>
  <c r="GK64" i="19"/>
  <c r="GG64" i="19"/>
  <c r="GC64" i="19"/>
  <c r="FY64" i="19"/>
  <c r="FU64" i="19"/>
  <c r="FQ64" i="19"/>
  <c r="FM64" i="19"/>
  <c r="FI64" i="19"/>
  <c r="FE64" i="19"/>
  <c r="FA64" i="19"/>
  <c r="EW64" i="19"/>
  <c r="ES64" i="19"/>
  <c r="EO64" i="19"/>
  <c r="EK64" i="19"/>
  <c r="EG64" i="19"/>
  <c r="EC64" i="19"/>
  <c r="DY64" i="19"/>
  <c r="DU64" i="19"/>
  <c r="DQ64" i="19"/>
  <c r="DM64" i="19"/>
  <c r="DI64" i="19"/>
  <c r="DE64" i="19"/>
  <c r="DA64" i="19"/>
  <c r="CW64" i="19"/>
  <c r="CS64" i="19"/>
  <c r="CO64" i="19"/>
  <c r="CK64" i="19"/>
  <c r="CG64" i="19"/>
  <c r="CC64" i="19"/>
  <c r="BY64" i="19"/>
  <c r="BU64" i="19"/>
  <c r="BQ64" i="19"/>
  <c r="BM64" i="19"/>
  <c r="BI64" i="19"/>
  <c r="BE64" i="19"/>
  <c r="BA64" i="19"/>
  <c r="AW64" i="19"/>
  <c r="AS64" i="19"/>
  <c r="AO64" i="19"/>
  <c r="AK64" i="19"/>
  <c r="AG64" i="19"/>
  <c r="AC64" i="19"/>
  <c r="Y64" i="19"/>
  <c r="A64" i="19"/>
  <c r="ND64" i="19"/>
  <c r="MZ64" i="19"/>
  <c r="MV64" i="19"/>
  <c r="MR64" i="19"/>
  <c r="MN64" i="19"/>
  <c r="MJ64" i="19"/>
  <c r="MF64" i="19"/>
  <c r="MB64" i="19"/>
  <c r="LX64" i="19"/>
  <c r="LT64" i="19"/>
  <c r="LP64" i="19"/>
  <c r="LL64" i="19"/>
  <c r="LH64" i="19"/>
  <c r="LD64" i="19"/>
  <c r="KZ64" i="19"/>
  <c r="KV64" i="19"/>
  <c r="KR64" i="19"/>
  <c r="KN64" i="19"/>
  <c r="KJ64" i="19"/>
  <c r="KF64" i="19"/>
  <c r="KB64" i="19"/>
  <c r="JX64" i="19"/>
  <c r="JT64" i="19"/>
  <c r="JP64" i="19"/>
  <c r="JL64" i="19"/>
  <c r="JH64" i="19"/>
  <c r="JD64" i="19"/>
  <c r="IZ64" i="19"/>
  <c r="IV64" i="19"/>
  <c r="IR64" i="19"/>
  <c r="IN64" i="19"/>
  <c r="IJ64" i="19"/>
  <c r="IF64" i="19"/>
  <c r="IB64" i="19"/>
  <c r="HX64" i="19"/>
  <c r="HT64" i="19"/>
  <c r="HP64" i="19"/>
  <c r="HL64" i="19"/>
  <c r="HH64" i="19"/>
  <c r="HD64" i="19"/>
  <c r="GZ64" i="19"/>
  <c r="GV64" i="19"/>
  <c r="GR64" i="19"/>
  <c r="GN64" i="19"/>
  <c r="GJ64" i="19"/>
  <c r="GF64" i="19"/>
  <c r="GB64" i="19"/>
  <c r="FX64" i="19"/>
  <c r="FT64" i="19"/>
  <c r="FP64" i="19"/>
  <c r="FL64" i="19"/>
  <c r="FH64" i="19"/>
  <c r="FD64" i="19"/>
  <c r="EZ64" i="19"/>
  <c r="EV64" i="19"/>
  <c r="ER64" i="19"/>
  <c r="EN64" i="19"/>
  <c r="EJ64" i="19"/>
  <c r="EF64" i="19"/>
  <c r="EB64" i="19"/>
  <c r="DX64" i="19"/>
  <c r="DT64" i="19"/>
  <c r="DP64" i="19"/>
  <c r="DL64" i="19"/>
  <c r="DH64" i="19"/>
  <c r="DD64" i="19"/>
  <c r="CZ64" i="19"/>
  <c r="CV64" i="19"/>
  <c r="CR64" i="19"/>
  <c r="CN64" i="19"/>
  <c r="CJ64" i="19"/>
  <c r="CF64" i="19"/>
  <c r="CB64" i="19"/>
  <c r="BX64" i="19"/>
  <c r="BT64" i="19"/>
  <c r="BP64" i="19"/>
  <c r="BL64" i="19"/>
  <c r="BH64" i="19"/>
  <c r="BD64" i="19"/>
  <c r="AZ64" i="19"/>
  <c r="AV64" i="19"/>
  <c r="AR64" i="19"/>
  <c r="AN64" i="19"/>
  <c r="AJ64" i="19"/>
  <c r="AF64" i="19"/>
  <c r="AB64" i="19"/>
  <c r="X64" i="19"/>
  <c r="NC64" i="19"/>
  <c r="MY64" i="19"/>
  <c r="MU64" i="19"/>
  <c r="MQ64" i="19"/>
  <c r="MM64" i="19"/>
  <c r="MI64" i="19"/>
  <c r="ME64" i="19"/>
  <c r="MA64" i="19"/>
  <c r="LW64" i="19"/>
  <c r="LS64" i="19"/>
  <c r="LO64" i="19"/>
  <c r="LK64" i="19"/>
  <c r="LG64" i="19"/>
  <c r="LC64" i="19"/>
  <c r="KY64" i="19"/>
  <c r="KU64" i="19"/>
  <c r="KQ64" i="19"/>
  <c r="KM64" i="19"/>
  <c r="KI64" i="19"/>
  <c r="KE64" i="19"/>
  <c r="KA64" i="19"/>
  <c r="JW64" i="19"/>
  <c r="JS64" i="19"/>
  <c r="JO64" i="19"/>
  <c r="JK64" i="19"/>
  <c r="JG64" i="19"/>
  <c r="JC64" i="19"/>
  <c r="IY64" i="19"/>
  <c r="IU64" i="19"/>
  <c r="IQ64" i="19"/>
  <c r="IM64" i="19"/>
  <c r="II64" i="19"/>
  <c r="IE64" i="19"/>
  <c r="IA64" i="19"/>
  <c r="HW64" i="19"/>
  <c r="HS64" i="19"/>
  <c r="HO64" i="19"/>
  <c r="HK64" i="19"/>
  <c r="HG64" i="19"/>
  <c r="HC64" i="19"/>
  <c r="GY64" i="19"/>
  <c r="GU64" i="19"/>
  <c r="GQ64" i="19"/>
  <c r="GM64" i="19"/>
  <c r="GI64" i="19"/>
  <c r="GE64" i="19"/>
  <c r="GA64" i="19"/>
  <c r="FW64" i="19"/>
  <c r="FS64" i="19"/>
  <c r="FO64" i="19"/>
  <c r="FK64" i="19"/>
  <c r="FG64" i="19"/>
  <c r="FC64" i="19"/>
  <c r="EY64" i="19"/>
  <c r="EU64" i="19"/>
  <c r="EQ64" i="19"/>
  <c r="EM64" i="19"/>
  <c r="EI64" i="19"/>
  <c r="EE64" i="19"/>
  <c r="EA64" i="19"/>
  <c r="DW64" i="19"/>
  <c r="DS64" i="19"/>
  <c r="DO64" i="19"/>
  <c r="DK64" i="19"/>
  <c r="DG64" i="19"/>
  <c r="DC64" i="19"/>
  <c r="CY64" i="19"/>
  <c r="CU64" i="19"/>
  <c r="CQ64" i="19"/>
  <c r="CM64" i="19"/>
  <c r="CI64" i="19"/>
  <c r="CE64" i="19"/>
  <c r="CA64" i="19"/>
  <c r="BW64" i="19"/>
  <c r="BS64" i="19"/>
  <c r="BO64" i="19"/>
  <c r="BK64" i="19"/>
  <c r="BG64" i="19"/>
  <c r="BC64" i="19"/>
  <c r="AY64" i="19"/>
  <c r="AU64" i="19"/>
  <c r="AQ64" i="19"/>
  <c r="AM64" i="19"/>
  <c r="AI64" i="19"/>
  <c r="AE64" i="19"/>
  <c r="AA64" i="19"/>
  <c r="NB64" i="19"/>
  <c r="ML64" i="19"/>
  <c r="LV64" i="19"/>
  <c r="LF64" i="19"/>
  <c r="KP64" i="19"/>
  <c r="JZ64" i="19"/>
  <c r="JJ64" i="19"/>
  <c r="IT64" i="19"/>
  <c r="ID64" i="19"/>
  <c r="HN64" i="19"/>
  <c r="GX64" i="19"/>
  <c r="GH64" i="19"/>
  <c r="FR64" i="19"/>
  <c r="FB64" i="19"/>
  <c r="EL64" i="19"/>
  <c r="DV64" i="19"/>
  <c r="DF64" i="19"/>
  <c r="CP64" i="19"/>
  <c r="BZ64" i="19"/>
  <c r="BJ64" i="19"/>
  <c r="AT64" i="19"/>
  <c r="AD64" i="19"/>
  <c r="MX64" i="19"/>
  <c r="MH64" i="19"/>
  <c r="LR64" i="19"/>
  <c r="LB64" i="19"/>
  <c r="KL64" i="19"/>
  <c r="JV64" i="19"/>
  <c r="JF64" i="19"/>
  <c r="IP64" i="19"/>
  <c r="HZ64" i="19"/>
  <c r="HJ64" i="19"/>
  <c r="GT64" i="19"/>
  <c r="GD64" i="19"/>
  <c r="FN64" i="19"/>
  <c r="EX64" i="19"/>
  <c r="EH64" i="19"/>
  <c r="DR64" i="19"/>
  <c r="DB64" i="19"/>
  <c r="CL64" i="19"/>
  <c r="BV64" i="19"/>
  <c r="BF64" i="19"/>
  <c r="AP64" i="19"/>
  <c r="Z64" i="19"/>
  <c r="MT64" i="19"/>
  <c r="MD64" i="19"/>
  <c r="LN64" i="19"/>
  <c r="KX64" i="19"/>
  <c r="KH64" i="19"/>
  <c r="JR64" i="19"/>
  <c r="JB64" i="19"/>
  <c r="IL64" i="19"/>
  <c r="HV64" i="19"/>
  <c r="HF64" i="19"/>
  <c r="GP64" i="19"/>
  <c r="FZ64" i="19"/>
  <c r="FJ64" i="19"/>
  <c r="ET64" i="19"/>
  <c r="ED64" i="19"/>
  <c r="DN64" i="19"/>
  <c r="CX64" i="19"/>
  <c r="CH64" i="19"/>
  <c r="BR64" i="19"/>
  <c r="BB64" i="19"/>
  <c r="AL64" i="19"/>
  <c r="KT64" i="19"/>
  <c r="IH64" i="19"/>
  <c r="FV64" i="19"/>
  <c r="DJ64" i="19"/>
  <c r="AX64" i="19"/>
  <c r="MP64" i="19"/>
  <c r="KD64" i="19"/>
  <c r="HR64" i="19"/>
  <c r="FF64" i="19"/>
  <c r="CT64" i="19"/>
  <c r="AH64" i="19"/>
  <c r="LZ64" i="19"/>
  <c r="JN64" i="19"/>
  <c r="HB64" i="19"/>
  <c r="EP64" i="19"/>
  <c r="CD64" i="19"/>
  <c r="GL64" i="19"/>
  <c r="DZ64" i="19"/>
  <c r="LJ64" i="19"/>
  <c r="BN64" i="19"/>
  <c r="NA63" i="19"/>
  <c r="MW63" i="19"/>
  <c r="MS63" i="19"/>
  <c r="A63" i="19"/>
  <c r="ND63" i="19"/>
  <c r="MZ63" i="19"/>
  <c r="MV63" i="19"/>
  <c r="MR63" i="19"/>
  <c r="NC63" i="19"/>
  <c r="MY63" i="19"/>
  <c r="MU63" i="19"/>
  <c r="MQ63" i="19"/>
  <c r="MX63" i="19"/>
  <c r="MT63" i="19"/>
  <c r="M63" i="19"/>
  <c r="MP63" i="19"/>
  <c r="NB63" i="19"/>
  <c r="NA62" i="19"/>
  <c r="MW62" i="19"/>
  <c r="MS62" i="19"/>
  <c r="MO62" i="19"/>
  <c r="MK62" i="19"/>
  <c r="MG62" i="19"/>
  <c r="MC62" i="19"/>
  <c r="LY62" i="19"/>
  <c r="LU62" i="19"/>
  <c r="LQ62" i="19"/>
  <c r="LM62" i="19"/>
  <c r="LI62" i="19"/>
  <c r="LE62" i="19"/>
  <c r="LA62" i="19"/>
  <c r="KW62" i="19"/>
  <c r="KS62" i="19"/>
  <c r="KO62" i="19"/>
  <c r="KK62" i="19"/>
  <c r="KG62" i="19"/>
  <c r="NC62" i="19"/>
  <c r="MX62" i="19"/>
  <c r="MR62" i="19"/>
  <c r="MM62" i="19"/>
  <c r="MH62" i="19"/>
  <c r="MB62" i="19"/>
  <c r="LW62" i="19"/>
  <c r="LR62" i="19"/>
  <c r="LL62" i="19"/>
  <c r="LG62" i="19"/>
  <c r="LB62" i="19"/>
  <c r="KV62" i="19"/>
  <c r="KQ62" i="19"/>
  <c r="KL62" i="19"/>
  <c r="KF62" i="19"/>
  <c r="KB62" i="19"/>
  <c r="JX62" i="19"/>
  <c r="JT62" i="19"/>
  <c r="JP62" i="19"/>
  <c r="JL62" i="19"/>
  <c r="JH62" i="19"/>
  <c r="JD62" i="19"/>
  <c r="IZ62" i="19"/>
  <c r="IV62" i="19"/>
  <c r="IR62" i="19"/>
  <c r="IN62" i="19"/>
  <c r="IJ62" i="19"/>
  <c r="IF62" i="19"/>
  <c r="IB62" i="19"/>
  <c r="HX62" i="19"/>
  <c r="HT62" i="19"/>
  <c r="HP62" i="19"/>
  <c r="HL62" i="19"/>
  <c r="HH62" i="19"/>
  <c r="HD62" i="19"/>
  <c r="GZ62" i="19"/>
  <c r="GV62" i="19"/>
  <c r="GR62" i="19"/>
  <c r="GN62" i="19"/>
  <c r="GJ62" i="19"/>
  <c r="GF62" i="19"/>
  <c r="GB62" i="19"/>
  <c r="FX62" i="19"/>
  <c r="FT62" i="19"/>
  <c r="FP62" i="19"/>
  <c r="FL62" i="19"/>
  <c r="FH62" i="19"/>
  <c r="FD62" i="19"/>
  <c r="EZ62" i="19"/>
  <c r="EV62" i="19"/>
  <c r="ER62" i="19"/>
  <c r="EN62" i="19"/>
  <c r="EJ62" i="19"/>
  <c r="EF62" i="19"/>
  <c r="EB62" i="19"/>
  <c r="DX62" i="19"/>
  <c r="DT62" i="19"/>
  <c r="DP62" i="19"/>
  <c r="DL62" i="19"/>
  <c r="DH62" i="19"/>
  <c r="DD62" i="19"/>
  <c r="CZ62" i="19"/>
  <c r="CV62" i="19"/>
  <c r="CR62" i="19"/>
  <c r="CN62" i="19"/>
  <c r="CJ62" i="19"/>
  <c r="CF62" i="19"/>
  <c r="CB62" i="19"/>
  <c r="BX62" i="19"/>
  <c r="BT62" i="19"/>
  <c r="BP62" i="19"/>
  <c r="BL62" i="19"/>
  <c r="BH62" i="19"/>
  <c r="BD62" i="19"/>
  <c r="AZ62" i="19"/>
  <c r="AV62" i="19"/>
  <c r="AR62" i="19"/>
  <c r="AN62" i="19"/>
  <c r="AJ62" i="19"/>
  <c r="AF62" i="19"/>
  <c r="AB62" i="19"/>
  <c r="X62" i="19"/>
  <c r="NB62" i="19"/>
  <c r="MV62" i="19"/>
  <c r="MQ62" i="19"/>
  <c r="ML62" i="19"/>
  <c r="MF62" i="19"/>
  <c r="MA62" i="19"/>
  <c r="LV62" i="19"/>
  <c r="LP62" i="19"/>
  <c r="LK62" i="19"/>
  <c r="LF62" i="19"/>
  <c r="KZ62" i="19"/>
  <c r="KU62" i="19"/>
  <c r="KP62" i="19"/>
  <c r="KJ62" i="19"/>
  <c r="KE62" i="19"/>
  <c r="KA62" i="19"/>
  <c r="JW62" i="19"/>
  <c r="JS62" i="19"/>
  <c r="JO62" i="19"/>
  <c r="JK62" i="19"/>
  <c r="JG62" i="19"/>
  <c r="JC62" i="19"/>
  <c r="IY62" i="19"/>
  <c r="IU62" i="19"/>
  <c r="IQ62" i="19"/>
  <c r="IM62" i="19"/>
  <c r="II62" i="19"/>
  <c r="IE62" i="19"/>
  <c r="IA62" i="19"/>
  <c r="HW62" i="19"/>
  <c r="HS62" i="19"/>
  <c r="HO62" i="19"/>
  <c r="HK62" i="19"/>
  <c r="HG62" i="19"/>
  <c r="HC62" i="19"/>
  <c r="GY62" i="19"/>
  <c r="GU62" i="19"/>
  <c r="GQ62" i="19"/>
  <c r="GM62" i="19"/>
  <c r="GI62" i="19"/>
  <c r="GE62" i="19"/>
  <c r="GA62" i="19"/>
  <c r="FW62" i="19"/>
  <c r="FS62" i="19"/>
  <c r="FO62" i="19"/>
  <c r="FK62" i="19"/>
  <c r="FG62" i="19"/>
  <c r="FC62" i="19"/>
  <c r="EY62" i="19"/>
  <c r="EU62" i="19"/>
  <c r="EQ62" i="19"/>
  <c r="EM62" i="19"/>
  <c r="EI62" i="19"/>
  <c r="EE62" i="19"/>
  <c r="EA62" i="19"/>
  <c r="DW62" i="19"/>
  <c r="DS62" i="19"/>
  <c r="DO62" i="19"/>
  <c r="DK62" i="19"/>
  <c r="DG62" i="19"/>
  <c r="DC62" i="19"/>
  <c r="CY62" i="19"/>
  <c r="CU62" i="19"/>
  <c r="CQ62" i="19"/>
  <c r="CM62" i="19"/>
  <c r="CI62" i="19"/>
  <c r="CE62" i="19"/>
  <c r="CA62" i="19"/>
  <c r="BW62" i="19"/>
  <c r="BS62" i="19"/>
  <c r="BO62" i="19"/>
  <c r="BK62" i="19"/>
  <c r="BG62" i="19"/>
  <c r="BC62" i="19"/>
  <c r="AY62" i="19"/>
  <c r="AU62" i="19"/>
  <c r="AQ62" i="19"/>
  <c r="AM62" i="19"/>
  <c r="AI62" i="19"/>
  <c r="AE62" i="19"/>
  <c r="AA62" i="19"/>
  <c r="MZ62" i="19"/>
  <c r="MU62" i="19"/>
  <c r="MP62" i="19"/>
  <c r="MJ62" i="19"/>
  <c r="ME62" i="19"/>
  <c r="LZ62" i="19"/>
  <c r="LT62" i="19"/>
  <c r="LO62" i="19"/>
  <c r="LJ62" i="19"/>
  <c r="LD62" i="19"/>
  <c r="KY62" i="19"/>
  <c r="KT62" i="19"/>
  <c r="KN62" i="19"/>
  <c r="KI62" i="19"/>
  <c r="KD62" i="19"/>
  <c r="JZ62" i="19"/>
  <c r="JV62" i="19"/>
  <c r="JR62" i="19"/>
  <c r="JN62" i="19"/>
  <c r="JJ62" i="19"/>
  <c r="JF62" i="19"/>
  <c r="JB62" i="19"/>
  <c r="IX62" i="19"/>
  <c r="IT62" i="19"/>
  <c r="IP62" i="19"/>
  <c r="IL62" i="19"/>
  <c r="IH62" i="19"/>
  <c r="ID62" i="19"/>
  <c r="HZ62" i="19"/>
  <c r="HV62" i="19"/>
  <c r="HR62" i="19"/>
  <c r="HN62" i="19"/>
  <c r="HJ62" i="19"/>
  <c r="HF62" i="19"/>
  <c r="HB62" i="19"/>
  <c r="GX62" i="19"/>
  <c r="GT62" i="19"/>
  <c r="GP62" i="19"/>
  <c r="GL62" i="19"/>
  <c r="GH62" i="19"/>
  <c r="GD62" i="19"/>
  <c r="FZ62" i="19"/>
  <c r="FV62" i="19"/>
  <c r="FR62" i="19"/>
  <c r="FN62" i="19"/>
  <c r="FJ62" i="19"/>
  <c r="FF62" i="19"/>
  <c r="FB62" i="19"/>
  <c r="EX62" i="19"/>
  <c r="ET62" i="19"/>
  <c r="EP62" i="19"/>
  <c r="EL62" i="19"/>
  <c r="EH62" i="19"/>
  <c r="ED62" i="19"/>
  <c r="DZ62" i="19"/>
  <c r="DV62" i="19"/>
  <c r="DR62" i="19"/>
  <c r="DN62" i="19"/>
  <c r="DJ62" i="19"/>
  <c r="DF62" i="19"/>
  <c r="DB62" i="19"/>
  <c r="CX62" i="19"/>
  <c r="CT62" i="19"/>
  <c r="CP62" i="19"/>
  <c r="CL62" i="19"/>
  <c r="CH62" i="19"/>
  <c r="CD62" i="19"/>
  <c r="BZ62" i="19"/>
  <c r="BV62" i="19"/>
  <c r="BR62" i="19"/>
  <c r="BN62" i="19"/>
  <c r="BJ62" i="19"/>
  <c r="BF62" i="19"/>
  <c r="BB62" i="19"/>
  <c r="AX62" i="19"/>
  <c r="AT62" i="19"/>
  <c r="AP62" i="19"/>
  <c r="AL62" i="19"/>
  <c r="AH62" i="19"/>
  <c r="AD62" i="19"/>
  <c r="Z62" i="19"/>
  <c r="MT62" i="19"/>
  <c r="LX62" i="19"/>
  <c r="LC62" i="19"/>
  <c r="KH62" i="19"/>
  <c r="JQ62" i="19"/>
  <c r="JA62" i="19"/>
  <c r="IK62" i="19"/>
  <c r="HU62" i="19"/>
  <c r="HE62" i="19"/>
  <c r="GO62" i="19"/>
  <c r="FY62" i="19"/>
  <c r="FI62" i="19"/>
  <c r="ES62" i="19"/>
  <c r="EC62" i="19"/>
  <c r="DM62" i="19"/>
  <c r="CW62" i="19"/>
  <c r="CG62" i="19"/>
  <c r="BQ62" i="19"/>
  <c r="BA62" i="19"/>
  <c r="AK62" i="19"/>
  <c r="MN62" i="19"/>
  <c r="LS62" i="19"/>
  <c r="KX62" i="19"/>
  <c r="KC62" i="19"/>
  <c r="JM62" i="19"/>
  <c r="IW62" i="19"/>
  <c r="IG62" i="19"/>
  <c r="HQ62" i="19"/>
  <c r="HA62" i="19"/>
  <c r="GK62" i="19"/>
  <c r="FU62" i="19"/>
  <c r="FE62" i="19"/>
  <c r="EO62" i="19"/>
  <c r="DY62" i="19"/>
  <c r="DI62" i="19"/>
  <c r="CS62" i="19"/>
  <c r="CC62" i="19"/>
  <c r="BM62" i="19"/>
  <c r="AW62" i="19"/>
  <c r="AG62" i="19"/>
  <c r="A62" i="19"/>
  <c r="ND62" i="19"/>
  <c r="MI62" i="19"/>
  <c r="LN62" i="19"/>
  <c r="KR62" i="19"/>
  <c r="JY62" i="19"/>
  <c r="JI62" i="19"/>
  <c r="IS62" i="19"/>
  <c r="IC62" i="19"/>
  <c r="HM62" i="19"/>
  <c r="GW62" i="19"/>
  <c r="GG62" i="19"/>
  <c r="FQ62" i="19"/>
  <c r="FA62" i="19"/>
  <c r="EK62" i="19"/>
  <c r="DU62" i="19"/>
  <c r="DE62" i="19"/>
  <c r="CO62" i="19"/>
  <c r="BY62" i="19"/>
  <c r="BI62" i="19"/>
  <c r="AS62" i="19"/>
  <c r="AC62" i="19"/>
  <c r="MD62" i="19"/>
  <c r="JE62" i="19"/>
  <c r="GS62" i="19"/>
  <c r="EG62" i="19"/>
  <c r="BU62" i="19"/>
  <c r="LH62" i="19"/>
  <c r="IO62" i="19"/>
  <c r="GC62" i="19"/>
  <c r="DQ62" i="19"/>
  <c r="BE62" i="19"/>
  <c r="KM62" i="19"/>
  <c r="HY62" i="19"/>
  <c r="FM62" i="19"/>
  <c r="DA62" i="19"/>
  <c r="AO62" i="19"/>
  <c r="JU62" i="19"/>
  <c r="Y62" i="19"/>
  <c r="HI62" i="19"/>
  <c r="EW62" i="19"/>
  <c r="CK62" i="19"/>
  <c r="ND61" i="19"/>
  <c r="MZ61" i="19"/>
  <c r="MV61" i="19"/>
  <c r="MR61" i="19"/>
  <c r="NC61" i="19"/>
  <c r="MY61" i="19"/>
  <c r="MU61" i="19"/>
  <c r="MQ61" i="19"/>
  <c r="M61" i="19"/>
  <c r="NB61" i="19"/>
  <c r="MX61" i="19"/>
  <c r="MT61" i="19"/>
  <c r="MP61" i="19"/>
  <c r="MS61" i="19"/>
  <c r="A61" i="19"/>
  <c r="NA61" i="19"/>
  <c r="MW61" i="19"/>
  <c r="NC60" i="19"/>
  <c r="MY60" i="19"/>
  <c r="MU60" i="19"/>
  <c r="MQ60" i="19"/>
  <c r="MM60" i="19"/>
  <c r="MI60" i="19"/>
  <c r="ME60" i="19"/>
  <c r="MA60" i="19"/>
  <c r="LW60" i="19"/>
  <c r="LS60" i="19"/>
  <c r="LO60" i="19"/>
  <c r="LK60" i="19"/>
  <c r="LG60" i="19"/>
  <c r="LC60" i="19"/>
  <c r="KY60" i="19"/>
  <c r="KU60" i="19"/>
  <c r="KQ60" i="19"/>
  <c r="KM60" i="19"/>
  <c r="KI60" i="19"/>
  <c r="KE60" i="19"/>
  <c r="KA60" i="19"/>
  <c r="JW60" i="19"/>
  <c r="JS60" i="19"/>
  <c r="JO60" i="19"/>
  <c r="JK60" i="19"/>
  <c r="JG60" i="19"/>
  <c r="JC60" i="19"/>
  <c r="IY60" i="19"/>
  <c r="IU60" i="19"/>
  <c r="IQ60" i="19"/>
  <c r="IM60" i="19"/>
  <c r="II60" i="19"/>
  <c r="IE60" i="19"/>
  <c r="IA60" i="19"/>
  <c r="HW60" i="19"/>
  <c r="HS60" i="19"/>
  <c r="HO60" i="19"/>
  <c r="HK60" i="19"/>
  <c r="HG60" i="19"/>
  <c r="HC60" i="19"/>
  <c r="GY60" i="19"/>
  <c r="GU60" i="19"/>
  <c r="GQ60" i="19"/>
  <c r="GM60" i="19"/>
  <c r="MZ60" i="19"/>
  <c r="MT60" i="19"/>
  <c r="MO60" i="19"/>
  <c r="MJ60" i="19"/>
  <c r="MD60" i="19"/>
  <c r="LY60" i="19"/>
  <c r="LT60" i="19"/>
  <c r="LN60" i="19"/>
  <c r="LI60" i="19"/>
  <c r="LD60" i="19"/>
  <c r="KX60" i="19"/>
  <c r="KS60" i="19"/>
  <c r="KN60" i="19"/>
  <c r="KH60" i="19"/>
  <c r="KC60" i="19"/>
  <c r="JX60" i="19"/>
  <c r="JR60" i="19"/>
  <c r="JM60" i="19"/>
  <c r="JH60" i="19"/>
  <c r="JB60" i="19"/>
  <c r="IW60" i="19"/>
  <c r="IR60" i="19"/>
  <c r="IL60" i="19"/>
  <c r="IG60" i="19"/>
  <c r="IB60" i="19"/>
  <c r="HV60" i="19"/>
  <c r="HQ60" i="19"/>
  <c r="HL60" i="19"/>
  <c r="HF60" i="19"/>
  <c r="HA60" i="19"/>
  <c r="GV60" i="19"/>
  <c r="GP60" i="19"/>
  <c r="GK60" i="19"/>
  <c r="GG60" i="19"/>
  <c r="GC60" i="19"/>
  <c r="FY60" i="19"/>
  <c r="FU60" i="19"/>
  <c r="FQ60" i="19"/>
  <c r="FM60" i="19"/>
  <c r="FI60" i="19"/>
  <c r="FE60" i="19"/>
  <c r="FA60" i="19"/>
  <c r="EW60" i="19"/>
  <c r="ES60" i="19"/>
  <c r="EO60" i="19"/>
  <c r="EK60" i="19"/>
  <c r="EG60" i="19"/>
  <c r="EC60" i="19"/>
  <c r="DY60" i="19"/>
  <c r="DU60" i="19"/>
  <c r="DQ60" i="19"/>
  <c r="DM60" i="19"/>
  <c r="DI60" i="19"/>
  <c r="DE60" i="19"/>
  <c r="DA60" i="19"/>
  <c r="CW60" i="19"/>
  <c r="CS60" i="19"/>
  <c r="CO60" i="19"/>
  <c r="CK60" i="19"/>
  <c r="CG60" i="19"/>
  <c r="CC60" i="19"/>
  <c r="BY60" i="19"/>
  <c r="BU60" i="19"/>
  <c r="BQ60" i="19"/>
  <c r="BM60" i="19"/>
  <c r="BI60" i="19"/>
  <c r="BE60" i="19"/>
  <c r="BA60" i="19"/>
  <c r="AW60" i="19"/>
  <c r="AS60" i="19"/>
  <c r="AO60" i="19"/>
  <c r="AK60" i="19"/>
  <c r="AG60" i="19"/>
  <c r="AC60" i="19"/>
  <c r="Y60" i="19"/>
  <c r="A60" i="19"/>
  <c r="ND60" i="19"/>
  <c r="MX60" i="19"/>
  <c r="MS60" i="19"/>
  <c r="MN60" i="19"/>
  <c r="MH60" i="19"/>
  <c r="MC60" i="19"/>
  <c r="LX60" i="19"/>
  <c r="LR60" i="19"/>
  <c r="LM60" i="19"/>
  <c r="LH60" i="19"/>
  <c r="LB60" i="19"/>
  <c r="KW60" i="19"/>
  <c r="KR60" i="19"/>
  <c r="KL60" i="19"/>
  <c r="KG60" i="19"/>
  <c r="KB60" i="19"/>
  <c r="JV60" i="19"/>
  <c r="JQ60" i="19"/>
  <c r="JL60" i="19"/>
  <c r="JF60" i="19"/>
  <c r="JA60" i="19"/>
  <c r="IV60" i="19"/>
  <c r="IP60" i="19"/>
  <c r="IK60" i="19"/>
  <c r="IF60" i="19"/>
  <c r="HZ60" i="19"/>
  <c r="HU60" i="19"/>
  <c r="HP60" i="19"/>
  <c r="HJ60" i="19"/>
  <c r="HE60" i="19"/>
  <c r="GZ60" i="19"/>
  <c r="GT60" i="19"/>
  <c r="GO60" i="19"/>
  <c r="GJ60" i="19"/>
  <c r="GF60" i="19"/>
  <c r="GB60" i="19"/>
  <c r="FX60" i="19"/>
  <c r="FT60" i="19"/>
  <c r="FP60" i="19"/>
  <c r="FL60" i="19"/>
  <c r="FH60" i="19"/>
  <c r="FD60" i="19"/>
  <c r="EZ60" i="19"/>
  <c r="EV60" i="19"/>
  <c r="ER60" i="19"/>
  <c r="EN60" i="19"/>
  <c r="EJ60" i="19"/>
  <c r="EF60" i="19"/>
  <c r="EB60" i="19"/>
  <c r="DX60" i="19"/>
  <c r="DT60" i="19"/>
  <c r="DP60" i="19"/>
  <c r="DL60" i="19"/>
  <c r="DH60" i="19"/>
  <c r="DD60" i="19"/>
  <c r="CZ60" i="19"/>
  <c r="CV60" i="19"/>
  <c r="CR60" i="19"/>
  <c r="CN60" i="19"/>
  <c r="CJ60" i="19"/>
  <c r="CF60" i="19"/>
  <c r="CB60" i="19"/>
  <c r="BX60" i="19"/>
  <c r="BT60" i="19"/>
  <c r="BP60" i="19"/>
  <c r="BL60" i="19"/>
  <c r="BH60" i="19"/>
  <c r="BD60" i="19"/>
  <c r="AZ60" i="19"/>
  <c r="AV60" i="19"/>
  <c r="AR60" i="19"/>
  <c r="AN60" i="19"/>
  <c r="AJ60" i="19"/>
  <c r="AF60" i="19"/>
  <c r="AB60" i="19"/>
  <c r="X60" i="19"/>
  <c r="NB60" i="19"/>
  <c r="MW60" i="19"/>
  <c r="MR60" i="19"/>
  <c r="ML60" i="19"/>
  <c r="MG60" i="19"/>
  <c r="MB60" i="19"/>
  <c r="LV60" i="19"/>
  <c r="LQ60" i="19"/>
  <c r="LL60" i="19"/>
  <c r="LF60" i="19"/>
  <c r="LA60" i="19"/>
  <c r="KV60" i="19"/>
  <c r="KP60" i="19"/>
  <c r="KK60" i="19"/>
  <c r="KF60" i="19"/>
  <c r="JZ60" i="19"/>
  <c r="JU60" i="19"/>
  <c r="JP60" i="19"/>
  <c r="JJ60" i="19"/>
  <c r="JE60" i="19"/>
  <c r="IZ60" i="19"/>
  <c r="IT60" i="19"/>
  <c r="IO60" i="19"/>
  <c r="IJ60" i="19"/>
  <c r="ID60" i="19"/>
  <c r="HY60" i="19"/>
  <c r="HT60" i="19"/>
  <c r="HN60" i="19"/>
  <c r="HI60" i="19"/>
  <c r="HD60" i="19"/>
  <c r="GX60" i="19"/>
  <c r="GS60" i="19"/>
  <c r="GN60" i="19"/>
  <c r="GI60" i="19"/>
  <c r="GE60" i="19"/>
  <c r="GA60" i="19"/>
  <c r="FW60" i="19"/>
  <c r="FS60" i="19"/>
  <c r="FO60" i="19"/>
  <c r="FK60" i="19"/>
  <c r="FG60" i="19"/>
  <c r="FC60" i="19"/>
  <c r="EY60" i="19"/>
  <c r="EU60" i="19"/>
  <c r="EQ60" i="19"/>
  <c r="EM60" i="19"/>
  <c r="EI60" i="19"/>
  <c r="EE60" i="19"/>
  <c r="EA60" i="19"/>
  <c r="DW60" i="19"/>
  <c r="DS60" i="19"/>
  <c r="DO60" i="19"/>
  <c r="DK60" i="19"/>
  <c r="DG60" i="19"/>
  <c r="DC60" i="19"/>
  <c r="CY60" i="19"/>
  <c r="CU60" i="19"/>
  <c r="CQ60" i="19"/>
  <c r="CM60" i="19"/>
  <c r="CI60" i="19"/>
  <c r="CE60" i="19"/>
  <c r="CA60" i="19"/>
  <c r="BW60" i="19"/>
  <c r="BS60" i="19"/>
  <c r="BO60" i="19"/>
  <c r="BK60" i="19"/>
  <c r="BG60" i="19"/>
  <c r="BC60" i="19"/>
  <c r="AY60" i="19"/>
  <c r="AU60" i="19"/>
  <c r="AQ60" i="19"/>
  <c r="AM60" i="19"/>
  <c r="AI60" i="19"/>
  <c r="AE60" i="19"/>
  <c r="AA60" i="19"/>
  <c r="MK60" i="19"/>
  <c r="LP60" i="19"/>
  <c r="KT60" i="19"/>
  <c r="JY60" i="19"/>
  <c r="JD60" i="19"/>
  <c r="IH60" i="19"/>
  <c r="HM60" i="19"/>
  <c r="GR60" i="19"/>
  <c r="FZ60" i="19"/>
  <c r="FJ60" i="19"/>
  <c r="ET60" i="19"/>
  <c r="ED60" i="19"/>
  <c r="DN60" i="19"/>
  <c r="CX60" i="19"/>
  <c r="CH60" i="19"/>
  <c r="BR60" i="19"/>
  <c r="BB60" i="19"/>
  <c r="AL60" i="19"/>
  <c r="NA60" i="19"/>
  <c r="MF60" i="19"/>
  <c r="LJ60" i="19"/>
  <c r="KO60" i="19"/>
  <c r="JT60" i="19"/>
  <c r="IX60" i="19"/>
  <c r="IC60" i="19"/>
  <c r="HH60" i="19"/>
  <c r="GL60" i="19"/>
  <c r="FV60" i="19"/>
  <c r="FF60" i="19"/>
  <c r="EP60" i="19"/>
  <c r="DZ60" i="19"/>
  <c r="DJ60" i="19"/>
  <c r="CT60" i="19"/>
  <c r="CD60" i="19"/>
  <c r="BN60" i="19"/>
  <c r="AX60" i="19"/>
  <c r="AH60" i="19"/>
  <c r="MV60" i="19"/>
  <c r="LZ60" i="19"/>
  <c r="LE60" i="19"/>
  <c r="KJ60" i="19"/>
  <c r="JN60" i="19"/>
  <c r="IS60" i="19"/>
  <c r="HX60" i="19"/>
  <c r="HB60" i="19"/>
  <c r="GH60" i="19"/>
  <c r="FR60" i="19"/>
  <c r="FB60" i="19"/>
  <c r="EL60" i="19"/>
  <c r="DV60" i="19"/>
  <c r="DF60" i="19"/>
  <c r="CP60" i="19"/>
  <c r="BZ60" i="19"/>
  <c r="BJ60" i="19"/>
  <c r="AT60" i="19"/>
  <c r="AD60" i="19"/>
  <c r="MP60" i="19"/>
  <c r="JI60" i="19"/>
  <c r="GD60" i="19"/>
  <c r="DR60" i="19"/>
  <c r="BF60" i="19"/>
  <c r="LU60" i="19"/>
  <c r="IN60" i="19"/>
  <c r="FN60" i="19"/>
  <c r="DB60" i="19"/>
  <c r="AP60" i="19"/>
  <c r="KZ60" i="19"/>
  <c r="HR60" i="19"/>
  <c r="EX60" i="19"/>
  <c r="CL60" i="19"/>
  <c r="Z60" i="19"/>
  <c r="KD60" i="19"/>
  <c r="GW60" i="19"/>
  <c r="EH60" i="19"/>
  <c r="NA59" i="19"/>
  <c r="MW59" i="19"/>
  <c r="MS59" i="19"/>
  <c r="A59" i="19"/>
  <c r="ND59" i="19"/>
  <c r="MZ59" i="19"/>
  <c r="MV59" i="19"/>
  <c r="MR59" i="19"/>
  <c r="NC59" i="19"/>
  <c r="MY59" i="19"/>
  <c r="MU59" i="19"/>
  <c r="MQ59" i="19"/>
  <c r="M59" i="19"/>
  <c r="MP59" i="19"/>
  <c r="NB59" i="19"/>
  <c r="MX59" i="19"/>
  <c r="MT59" i="19"/>
  <c r="NA58" i="19"/>
  <c r="MW58" i="19"/>
  <c r="MS58" i="19"/>
  <c r="MO58" i="19"/>
  <c r="MK58" i="19"/>
  <c r="MG58" i="19"/>
  <c r="MC58" i="19"/>
  <c r="LY58" i="19"/>
  <c r="LU58" i="19"/>
  <c r="LQ58" i="19"/>
  <c r="LM58" i="19"/>
  <c r="LI58" i="19"/>
  <c r="LE58" i="19"/>
  <c r="LA58" i="19"/>
  <c r="KW58" i="19"/>
  <c r="KS58" i="19"/>
  <c r="KO58" i="19"/>
  <c r="KK58" i="19"/>
  <c r="KG58" i="19"/>
  <c r="KC58" i="19"/>
  <c r="JY58" i="19"/>
  <c r="JU58" i="19"/>
  <c r="JQ58" i="19"/>
  <c r="JM58" i="19"/>
  <c r="JI58" i="19"/>
  <c r="JE58" i="19"/>
  <c r="JA58" i="19"/>
  <c r="IW58" i="19"/>
  <c r="IS58" i="19"/>
  <c r="IO58" i="19"/>
  <c r="IK58" i="19"/>
  <c r="IG58" i="19"/>
  <c r="IC58" i="19"/>
  <c r="HY58" i="19"/>
  <c r="HU58" i="19"/>
  <c r="HQ58" i="19"/>
  <c r="HM58" i="19"/>
  <c r="HI58" i="19"/>
  <c r="HE58" i="19"/>
  <c r="HA58" i="19"/>
  <c r="GW58" i="19"/>
  <c r="GS58" i="19"/>
  <c r="GO58" i="19"/>
  <c r="GK58" i="19"/>
  <c r="GG58" i="19"/>
  <c r="GC58" i="19"/>
  <c r="FY58" i="19"/>
  <c r="FU58" i="19"/>
  <c r="FQ58" i="19"/>
  <c r="FM58" i="19"/>
  <c r="FI58" i="19"/>
  <c r="FE58" i="19"/>
  <c r="FA58" i="19"/>
  <c r="EW58" i="19"/>
  <c r="ES58" i="19"/>
  <c r="EO58" i="19"/>
  <c r="EK58" i="19"/>
  <c r="EG58" i="19"/>
  <c r="EC58" i="19"/>
  <c r="DY58" i="19"/>
  <c r="DU58" i="19"/>
  <c r="DQ58" i="19"/>
  <c r="DM58" i="19"/>
  <c r="DI58" i="19"/>
  <c r="DE58" i="19"/>
  <c r="DA58" i="19"/>
  <c r="CW58" i="19"/>
  <c r="CS58" i="19"/>
  <c r="CO58" i="19"/>
  <c r="CK58" i="19"/>
  <c r="CG58" i="19"/>
  <c r="CC58" i="19"/>
  <c r="BY58" i="19"/>
  <c r="BU58" i="19"/>
  <c r="BQ58" i="19"/>
  <c r="BM58" i="19"/>
  <c r="BI58" i="19"/>
  <c r="BE58" i="19"/>
  <c r="BA58" i="19"/>
  <c r="AW58" i="19"/>
  <c r="AS58" i="19"/>
  <c r="AO58" i="19"/>
  <c r="AK58" i="19"/>
  <c r="AG58" i="19"/>
  <c r="AC58" i="19"/>
  <c r="Y58" i="19"/>
  <c r="A58" i="19"/>
  <c r="NC58" i="19"/>
  <c r="MY58" i="19"/>
  <c r="MU58" i="19"/>
  <c r="MQ58" i="19"/>
  <c r="MM58" i="19"/>
  <c r="MI58" i="19"/>
  <c r="ME58" i="19"/>
  <c r="MA58" i="19"/>
  <c r="LW58" i="19"/>
  <c r="LS58" i="19"/>
  <c r="LO58" i="19"/>
  <c r="LK58" i="19"/>
  <c r="LG58" i="19"/>
  <c r="LC58" i="19"/>
  <c r="KY58" i="19"/>
  <c r="KU58" i="19"/>
  <c r="KQ58" i="19"/>
  <c r="KM58" i="19"/>
  <c r="KI58" i="19"/>
  <c r="KE58" i="19"/>
  <c r="KA58" i="19"/>
  <c r="JW58" i="19"/>
  <c r="JS58" i="19"/>
  <c r="JO58" i="19"/>
  <c r="JK58" i="19"/>
  <c r="JG58" i="19"/>
  <c r="JC58" i="19"/>
  <c r="IY58" i="19"/>
  <c r="IU58" i="19"/>
  <c r="IQ58" i="19"/>
  <c r="IM58" i="19"/>
  <c r="II58" i="19"/>
  <c r="IE58" i="19"/>
  <c r="IA58" i="19"/>
  <c r="HW58" i="19"/>
  <c r="HS58" i="19"/>
  <c r="HO58" i="19"/>
  <c r="HK58" i="19"/>
  <c r="HG58" i="19"/>
  <c r="HC58" i="19"/>
  <c r="GY58" i="19"/>
  <c r="GU58" i="19"/>
  <c r="GQ58" i="19"/>
  <c r="GM58" i="19"/>
  <c r="GI58" i="19"/>
  <c r="GE58" i="19"/>
  <c r="GA58" i="19"/>
  <c r="FW58" i="19"/>
  <c r="FS58" i="19"/>
  <c r="FO58" i="19"/>
  <c r="FK58" i="19"/>
  <c r="FG58" i="19"/>
  <c r="FC58" i="19"/>
  <c r="EY58" i="19"/>
  <c r="EU58" i="19"/>
  <c r="EQ58" i="19"/>
  <c r="EM58" i="19"/>
  <c r="EI58" i="19"/>
  <c r="EE58" i="19"/>
  <c r="NB58" i="19"/>
  <c r="MT58" i="19"/>
  <c r="ML58" i="19"/>
  <c r="MD58" i="19"/>
  <c r="LV58" i="19"/>
  <c r="LN58" i="19"/>
  <c r="LF58" i="19"/>
  <c r="KX58" i="19"/>
  <c r="KP58" i="19"/>
  <c r="KH58" i="19"/>
  <c r="JZ58" i="19"/>
  <c r="JR58" i="19"/>
  <c r="JJ58" i="19"/>
  <c r="JB58" i="19"/>
  <c r="IT58" i="19"/>
  <c r="IL58" i="19"/>
  <c r="ID58" i="19"/>
  <c r="HV58" i="19"/>
  <c r="HN58" i="19"/>
  <c r="HF58" i="19"/>
  <c r="GX58" i="19"/>
  <c r="GP58" i="19"/>
  <c r="GH58" i="19"/>
  <c r="FZ58" i="19"/>
  <c r="FR58" i="19"/>
  <c r="FJ58" i="19"/>
  <c r="FB58" i="19"/>
  <c r="ET58" i="19"/>
  <c r="EL58" i="19"/>
  <c r="ED58" i="19"/>
  <c r="DX58" i="19"/>
  <c r="DS58" i="19"/>
  <c r="DN58" i="19"/>
  <c r="DH58" i="19"/>
  <c r="DC58" i="19"/>
  <c r="CX58" i="19"/>
  <c r="CR58" i="19"/>
  <c r="CM58" i="19"/>
  <c r="CH58" i="19"/>
  <c r="CB58" i="19"/>
  <c r="BW58" i="19"/>
  <c r="BR58" i="19"/>
  <c r="BL58" i="19"/>
  <c r="BG58" i="19"/>
  <c r="BB58" i="19"/>
  <c r="AV58" i="19"/>
  <c r="AQ58" i="19"/>
  <c r="AL58" i="19"/>
  <c r="AF58" i="19"/>
  <c r="AA58" i="19"/>
  <c r="MZ58" i="19"/>
  <c r="MR58" i="19"/>
  <c r="MJ58" i="19"/>
  <c r="MB58" i="19"/>
  <c r="LT58" i="19"/>
  <c r="LL58" i="19"/>
  <c r="LD58" i="19"/>
  <c r="KV58" i="19"/>
  <c r="KN58" i="19"/>
  <c r="KF58" i="19"/>
  <c r="JX58" i="19"/>
  <c r="JP58" i="19"/>
  <c r="JH58" i="19"/>
  <c r="IZ58" i="19"/>
  <c r="IR58" i="19"/>
  <c r="IJ58" i="19"/>
  <c r="IB58" i="19"/>
  <c r="HT58" i="19"/>
  <c r="HL58" i="19"/>
  <c r="HD58" i="19"/>
  <c r="GV58" i="19"/>
  <c r="GN58" i="19"/>
  <c r="GF58" i="19"/>
  <c r="FX58" i="19"/>
  <c r="FP58" i="19"/>
  <c r="FH58" i="19"/>
  <c r="EZ58" i="19"/>
  <c r="ER58" i="19"/>
  <c r="EJ58" i="19"/>
  <c r="EB58" i="19"/>
  <c r="DW58" i="19"/>
  <c r="DR58" i="19"/>
  <c r="DL58" i="19"/>
  <c r="DG58" i="19"/>
  <c r="DB58" i="19"/>
  <c r="CV58" i="19"/>
  <c r="CQ58" i="19"/>
  <c r="CL58" i="19"/>
  <c r="CF58" i="19"/>
  <c r="CA58" i="19"/>
  <c r="BV58" i="19"/>
  <c r="BP58" i="19"/>
  <c r="BK58" i="19"/>
  <c r="BF58" i="19"/>
  <c r="AZ58" i="19"/>
  <c r="AU58" i="19"/>
  <c r="AP58" i="19"/>
  <c r="AJ58" i="19"/>
  <c r="AE58" i="19"/>
  <c r="Z58" i="19"/>
  <c r="ND58" i="19"/>
  <c r="MN58" i="19"/>
  <c r="LX58" i="19"/>
  <c r="LH58" i="19"/>
  <c r="KR58" i="19"/>
  <c r="KB58" i="19"/>
  <c r="JL58" i="19"/>
  <c r="IV58" i="19"/>
  <c r="IF58" i="19"/>
  <c r="HP58" i="19"/>
  <c r="GZ58" i="19"/>
  <c r="GJ58" i="19"/>
  <c r="FT58" i="19"/>
  <c r="FD58" i="19"/>
  <c r="EN58" i="19"/>
  <c r="DZ58" i="19"/>
  <c r="DO58" i="19"/>
  <c r="DD58" i="19"/>
  <c r="CT58" i="19"/>
  <c r="CI58" i="19"/>
  <c r="BX58" i="19"/>
  <c r="BN58" i="19"/>
  <c r="BC58" i="19"/>
  <c r="AR58" i="19"/>
  <c r="AH58" i="19"/>
  <c r="MX58" i="19"/>
  <c r="MH58" i="19"/>
  <c r="LR58" i="19"/>
  <c r="LB58" i="19"/>
  <c r="KL58" i="19"/>
  <c r="JV58" i="19"/>
  <c r="JF58" i="19"/>
  <c r="IP58" i="19"/>
  <c r="HZ58" i="19"/>
  <c r="HJ58" i="19"/>
  <c r="GT58" i="19"/>
  <c r="GD58" i="19"/>
  <c r="FN58" i="19"/>
  <c r="EX58" i="19"/>
  <c r="EH58" i="19"/>
  <c r="DV58" i="19"/>
  <c r="DK58" i="19"/>
  <c r="CZ58" i="19"/>
  <c r="CP58" i="19"/>
  <c r="CE58" i="19"/>
  <c r="BT58" i="19"/>
  <c r="BJ58" i="19"/>
  <c r="AY58" i="19"/>
  <c r="AN58" i="19"/>
  <c r="AD58" i="19"/>
  <c r="MV58" i="19"/>
  <c r="MF58" i="19"/>
  <c r="LP58" i="19"/>
  <c r="KZ58" i="19"/>
  <c r="KJ58" i="19"/>
  <c r="JT58" i="19"/>
  <c r="JD58" i="19"/>
  <c r="IN58" i="19"/>
  <c r="HX58" i="19"/>
  <c r="HH58" i="19"/>
  <c r="GR58" i="19"/>
  <c r="GB58" i="19"/>
  <c r="FL58" i="19"/>
  <c r="EV58" i="19"/>
  <c r="EF58" i="19"/>
  <c r="DT58" i="19"/>
  <c r="DJ58" i="19"/>
  <c r="CY58" i="19"/>
  <c r="CN58" i="19"/>
  <c r="CD58" i="19"/>
  <c r="BS58" i="19"/>
  <c r="BH58" i="19"/>
  <c r="AX58" i="19"/>
  <c r="AM58" i="19"/>
  <c r="AB58" i="19"/>
  <c r="MP58" i="19"/>
  <c r="KD58" i="19"/>
  <c r="HR58" i="19"/>
  <c r="FF58" i="19"/>
  <c r="DF58" i="19"/>
  <c r="BO58" i="19"/>
  <c r="X58" i="19"/>
  <c r="LZ58" i="19"/>
  <c r="JN58" i="19"/>
  <c r="HB58" i="19"/>
  <c r="EP58" i="19"/>
  <c r="CU58" i="19"/>
  <c r="BD58" i="19"/>
  <c r="LJ58" i="19"/>
  <c r="IX58" i="19"/>
  <c r="GL58" i="19"/>
  <c r="EA58" i="19"/>
  <c r="CJ58" i="19"/>
  <c r="AT58" i="19"/>
  <c r="AT70" i="19" s="1"/>
  <c r="M82" i="19" s="1"/>
  <c r="M104" i="19" s="1"/>
  <c r="KT58" i="19"/>
  <c r="BZ58" i="19"/>
  <c r="IH58" i="19"/>
  <c r="AI58" i="19"/>
  <c r="FV58" i="19"/>
  <c r="NA57" i="19"/>
  <c r="MW57" i="19"/>
  <c r="MS57" i="19"/>
  <c r="MZ57" i="19"/>
  <c r="MU57" i="19"/>
  <c r="MP57" i="19"/>
  <c r="ND57" i="19"/>
  <c r="MY57" i="19"/>
  <c r="MT57" i="19"/>
  <c r="A57" i="19"/>
  <c r="MX57" i="19"/>
  <c r="MV57" i="19"/>
  <c r="NC57" i="19"/>
  <c r="MR57" i="19"/>
  <c r="M57" i="19"/>
  <c r="MQ57" i="19"/>
  <c r="NB57" i="19"/>
  <c r="NB56" i="19"/>
  <c r="MX56" i="19"/>
  <c r="MT56" i="19"/>
  <c r="MP56" i="19"/>
  <c r="ML56" i="19"/>
  <c r="MH56" i="19"/>
  <c r="MD56" i="19"/>
  <c r="LZ56" i="19"/>
  <c r="LV56" i="19"/>
  <c r="LR56" i="19"/>
  <c r="LN56" i="19"/>
  <c r="LJ56" i="19"/>
  <c r="LF56" i="19"/>
  <c r="LB56" i="19"/>
  <c r="KX56" i="19"/>
  <c r="KT56" i="19"/>
  <c r="KP56" i="19"/>
  <c r="KL56" i="19"/>
  <c r="KH56" i="19"/>
  <c r="KD56" i="19"/>
  <c r="JZ56" i="19"/>
  <c r="JV56" i="19"/>
  <c r="JR56" i="19"/>
  <c r="JN56" i="19"/>
  <c r="JJ56" i="19"/>
  <c r="JF56" i="19"/>
  <c r="JB56" i="19"/>
  <c r="IX56" i="19"/>
  <c r="IT56" i="19"/>
  <c r="IP56" i="19"/>
  <c r="IL56" i="19"/>
  <c r="IH56" i="19"/>
  <c r="ID56" i="19"/>
  <c r="HZ56" i="19"/>
  <c r="HV56" i="19"/>
  <c r="HR56" i="19"/>
  <c r="HN56" i="19"/>
  <c r="HJ56" i="19"/>
  <c r="HF56" i="19"/>
  <c r="HB56" i="19"/>
  <c r="GX56" i="19"/>
  <c r="GT56" i="19"/>
  <c r="GP56" i="19"/>
  <c r="GL56" i="19"/>
  <c r="GH56" i="19"/>
  <c r="GD56" i="19"/>
  <c r="FZ56" i="19"/>
  <c r="FV56" i="19"/>
  <c r="FR56" i="19"/>
  <c r="FN56" i="19"/>
  <c r="FJ56" i="19"/>
  <c r="FF56" i="19"/>
  <c r="FB56" i="19"/>
  <c r="EX56" i="19"/>
  <c r="ET56" i="19"/>
  <c r="EP56" i="19"/>
  <c r="EL56" i="19"/>
  <c r="EH56" i="19"/>
  <c r="ED56" i="19"/>
  <c r="DZ56" i="19"/>
  <c r="DV56" i="19"/>
  <c r="DR56" i="19"/>
  <c r="DN56" i="19"/>
  <c r="DJ56" i="19"/>
  <c r="DF56" i="19"/>
  <c r="DB56" i="19"/>
  <c r="CX56" i="19"/>
  <c r="CT56" i="19"/>
  <c r="CP56" i="19"/>
  <c r="CL56" i="19"/>
  <c r="CH56" i="19"/>
  <c r="CD56" i="19"/>
  <c r="BZ56" i="19"/>
  <c r="BV56" i="19"/>
  <c r="BR56" i="19"/>
  <c r="BN56" i="19"/>
  <c r="BJ56" i="19"/>
  <c r="BF56" i="19"/>
  <c r="BB56" i="19"/>
  <c r="AX56" i="19"/>
  <c r="AT56" i="19"/>
  <c r="AP56" i="19"/>
  <c r="AL56" i="19"/>
  <c r="AH56" i="19"/>
  <c r="AD56" i="19"/>
  <c r="Z56" i="19"/>
  <c r="NA56" i="19"/>
  <c r="MW56" i="19"/>
  <c r="MS56" i="19"/>
  <c r="MO56" i="19"/>
  <c r="MK56" i="19"/>
  <c r="MG56" i="19"/>
  <c r="MC56" i="19"/>
  <c r="LY56" i="19"/>
  <c r="LU56" i="19"/>
  <c r="LQ56" i="19"/>
  <c r="LM56" i="19"/>
  <c r="LI56" i="19"/>
  <c r="LE56" i="19"/>
  <c r="LA56" i="19"/>
  <c r="KW56" i="19"/>
  <c r="KS56" i="19"/>
  <c r="KO56" i="19"/>
  <c r="KK56" i="19"/>
  <c r="KG56" i="19"/>
  <c r="KC56" i="19"/>
  <c r="JY56" i="19"/>
  <c r="JU56" i="19"/>
  <c r="JQ56" i="19"/>
  <c r="JM56" i="19"/>
  <c r="JI56" i="19"/>
  <c r="JE56" i="19"/>
  <c r="JA56" i="19"/>
  <c r="IW56" i="19"/>
  <c r="IS56" i="19"/>
  <c r="IO56" i="19"/>
  <c r="IK56" i="19"/>
  <c r="IG56" i="19"/>
  <c r="IC56" i="19"/>
  <c r="HY56" i="19"/>
  <c r="HU56" i="19"/>
  <c r="HQ56" i="19"/>
  <c r="HM56" i="19"/>
  <c r="HI56" i="19"/>
  <c r="HE56" i="19"/>
  <c r="HA56" i="19"/>
  <c r="GW56" i="19"/>
  <c r="GS56" i="19"/>
  <c r="GO56" i="19"/>
  <c r="GK56" i="19"/>
  <c r="GG56" i="19"/>
  <c r="GC56" i="19"/>
  <c r="FY56" i="19"/>
  <c r="FU56" i="19"/>
  <c r="FQ56" i="19"/>
  <c r="FM56" i="19"/>
  <c r="FI56" i="19"/>
  <c r="FE56" i="19"/>
  <c r="FA56" i="19"/>
  <c r="EW56" i="19"/>
  <c r="ES56" i="19"/>
  <c r="EO56" i="19"/>
  <c r="EK56" i="19"/>
  <c r="EG56" i="19"/>
  <c r="EC56" i="19"/>
  <c r="DY56" i="19"/>
  <c r="DU56" i="19"/>
  <c r="DQ56" i="19"/>
  <c r="DM56" i="19"/>
  <c r="DI56" i="19"/>
  <c r="DE56" i="19"/>
  <c r="DA56" i="19"/>
  <c r="CW56" i="19"/>
  <c r="CS56" i="19"/>
  <c r="CO56" i="19"/>
  <c r="CK56" i="19"/>
  <c r="CG56" i="19"/>
  <c r="CC56" i="19"/>
  <c r="BY56" i="19"/>
  <c r="BU56" i="19"/>
  <c r="BQ56" i="19"/>
  <c r="BM56" i="19"/>
  <c r="BI56" i="19"/>
  <c r="BE56" i="19"/>
  <c r="BA56" i="19"/>
  <c r="AW56" i="19"/>
  <c r="AS56" i="19"/>
  <c r="AO56" i="19"/>
  <c r="AK56" i="19"/>
  <c r="AG56" i="19"/>
  <c r="AC56" i="19"/>
  <c r="Y56" i="19"/>
  <c r="A56" i="19"/>
  <c r="NC56" i="19"/>
  <c r="MU56" i="19"/>
  <c r="MM56" i="19"/>
  <c r="ME56" i="19"/>
  <c r="LW56" i="19"/>
  <c r="LO56" i="19"/>
  <c r="LG56" i="19"/>
  <c r="KY56" i="19"/>
  <c r="KQ56" i="19"/>
  <c r="KI56" i="19"/>
  <c r="KA56" i="19"/>
  <c r="JS56" i="19"/>
  <c r="JK56" i="19"/>
  <c r="JC56" i="19"/>
  <c r="IU56" i="19"/>
  <c r="IM56" i="19"/>
  <c r="IE56" i="19"/>
  <c r="HW56" i="19"/>
  <c r="HO56" i="19"/>
  <c r="HG56" i="19"/>
  <c r="GY56" i="19"/>
  <c r="GQ56" i="19"/>
  <c r="GI56" i="19"/>
  <c r="GA56" i="19"/>
  <c r="FS56" i="19"/>
  <c r="FK56" i="19"/>
  <c r="FC56" i="19"/>
  <c r="EU56" i="19"/>
  <c r="EM56" i="19"/>
  <c r="EE56" i="19"/>
  <c r="DW56" i="19"/>
  <c r="DO56" i="19"/>
  <c r="DG56" i="19"/>
  <c r="CY56" i="19"/>
  <c r="CQ56" i="19"/>
  <c r="CI56" i="19"/>
  <c r="CA56" i="19"/>
  <c r="BS56" i="19"/>
  <c r="BK56" i="19"/>
  <c r="BC56" i="19"/>
  <c r="AU56" i="19"/>
  <c r="AM56" i="19"/>
  <c r="AE56" i="19"/>
  <c r="MZ56" i="19"/>
  <c r="MR56" i="19"/>
  <c r="MJ56" i="19"/>
  <c r="MB56" i="19"/>
  <c r="LT56" i="19"/>
  <c r="LL56" i="19"/>
  <c r="LD56" i="19"/>
  <c r="KV56" i="19"/>
  <c r="KN56" i="19"/>
  <c r="KF56" i="19"/>
  <c r="JX56" i="19"/>
  <c r="JP56" i="19"/>
  <c r="JH56" i="19"/>
  <c r="IZ56" i="19"/>
  <c r="IR56" i="19"/>
  <c r="IJ56" i="19"/>
  <c r="IB56" i="19"/>
  <c r="HT56" i="19"/>
  <c r="HL56" i="19"/>
  <c r="HD56" i="19"/>
  <c r="GV56" i="19"/>
  <c r="GN56" i="19"/>
  <c r="GF56" i="19"/>
  <c r="FX56" i="19"/>
  <c r="FP56" i="19"/>
  <c r="FH56" i="19"/>
  <c r="EZ56" i="19"/>
  <c r="ER56" i="19"/>
  <c r="EJ56" i="19"/>
  <c r="EB56" i="19"/>
  <c r="DT56" i="19"/>
  <c r="DL56" i="19"/>
  <c r="DD56" i="19"/>
  <c r="CV56" i="19"/>
  <c r="CN56" i="19"/>
  <c r="CF56" i="19"/>
  <c r="BX56" i="19"/>
  <c r="BP56" i="19"/>
  <c r="BH56" i="19"/>
  <c r="AZ56" i="19"/>
  <c r="AR56" i="19"/>
  <c r="AJ56" i="19"/>
  <c r="AB56" i="19"/>
  <c r="MY56" i="19"/>
  <c r="MQ56" i="19"/>
  <c r="MI56" i="19"/>
  <c r="MA56" i="19"/>
  <c r="LS56" i="19"/>
  <c r="LK56" i="19"/>
  <c r="LC56" i="19"/>
  <c r="KU56" i="19"/>
  <c r="KM56" i="19"/>
  <c r="KE56" i="19"/>
  <c r="JW56" i="19"/>
  <c r="JO56" i="19"/>
  <c r="JG56" i="19"/>
  <c r="IY56" i="19"/>
  <c r="IQ56" i="19"/>
  <c r="II56" i="19"/>
  <c r="IA56" i="19"/>
  <c r="HS56" i="19"/>
  <c r="HK56" i="19"/>
  <c r="HC56" i="19"/>
  <c r="GU56" i="19"/>
  <c r="GM56" i="19"/>
  <c r="GE56" i="19"/>
  <c r="FW56" i="19"/>
  <c r="FO56" i="19"/>
  <c r="FG56" i="19"/>
  <c r="EY56" i="19"/>
  <c r="EQ56" i="19"/>
  <c r="EI56" i="19"/>
  <c r="EA56" i="19"/>
  <c r="DS56" i="19"/>
  <c r="DK56" i="19"/>
  <c r="DC56" i="19"/>
  <c r="CU56" i="19"/>
  <c r="CM56" i="19"/>
  <c r="CE56" i="19"/>
  <c r="BW56" i="19"/>
  <c r="BO56" i="19"/>
  <c r="BG56" i="19"/>
  <c r="AY56" i="19"/>
  <c r="AQ56" i="19"/>
  <c r="AI56" i="19"/>
  <c r="AA56" i="19"/>
  <c r="MV56" i="19"/>
  <c r="LP56" i="19"/>
  <c r="KJ56" i="19"/>
  <c r="JD56" i="19"/>
  <c r="HX56" i="19"/>
  <c r="GR56" i="19"/>
  <c r="FL56" i="19"/>
  <c r="EF56" i="19"/>
  <c r="CZ56" i="19"/>
  <c r="BT56" i="19"/>
  <c r="AN56" i="19"/>
  <c r="MN56" i="19"/>
  <c r="LH56" i="19"/>
  <c r="KB56" i="19"/>
  <c r="IV56" i="19"/>
  <c r="HP56" i="19"/>
  <c r="GJ56" i="19"/>
  <c r="FD56" i="19"/>
  <c r="DX56" i="19"/>
  <c r="CR56" i="19"/>
  <c r="BL56" i="19"/>
  <c r="AF56" i="19"/>
  <c r="MF56" i="19"/>
  <c r="KZ56" i="19"/>
  <c r="JT56" i="19"/>
  <c r="IN56" i="19"/>
  <c r="HH56" i="19"/>
  <c r="GB56" i="19"/>
  <c r="EV56" i="19"/>
  <c r="DP56" i="19"/>
  <c r="CJ56" i="19"/>
  <c r="BD56" i="19"/>
  <c r="X56" i="19"/>
  <c r="LX56" i="19"/>
  <c r="GZ56" i="19"/>
  <c r="CB56" i="19"/>
  <c r="KR56" i="19"/>
  <c r="FT56" i="19"/>
  <c r="AV56" i="19"/>
  <c r="JL56" i="19"/>
  <c r="EN56" i="19"/>
  <c r="NB55" i="19"/>
  <c r="MX55" i="19"/>
  <c r="MT55" i="19"/>
  <c r="MP55" i="19"/>
  <c r="NA55" i="19"/>
  <c r="MW55" i="19"/>
  <c r="MS55" i="19"/>
  <c r="A55" i="19"/>
  <c r="MZ55" i="19"/>
  <c r="MR55" i="19"/>
  <c r="M55" i="19"/>
  <c r="MY55" i="19"/>
  <c r="MQ55" i="19"/>
  <c r="ND55" i="19"/>
  <c r="MV55" i="19"/>
  <c r="NC55" i="19"/>
  <c r="MU55" i="19"/>
  <c r="NB54" i="19"/>
  <c r="MX54" i="19"/>
  <c r="MT54" i="19"/>
  <c r="MP54" i="19"/>
  <c r="ML54" i="19"/>
  <c r="MH54" i="19"/>
  <c r="MD54" i="19"/>
  <c r="LZ54" i="19"/>
  <c r="LV54" i="19"/>
  <c r="LR54" i="19"/>
  <c r="LN54" i="19"/>
  <c r="LJ54" i="19"/>
  <c r="LF54" i="19"/>
  <c r="LB54" i="19"/>
  <c r="KX54" i="19"/>
  <c r="KT54" i="19"/>
  <c r="KP54" i="19"/>
  <c r="KL54" i="19"/>
  <c r="KH54" i="19"/>
  <c r="KD54" i="19"/>
  <c r="JZ54" i="19"/>
  <c r="JV54" i="19"/>
  <c r="JR54" i="19"/>
  <c r="JN54" i="19"/>
  <c r="JJ54" i="19"/>
  <c r="JF54" i="19"/>
  <c r="JB54" i="19"/>
  <c r="IX54" i="19"/>
  <c r="IT54" i="19"/>
  <c r="IP54" i="19"/>
  <c r="IL54" i="19"/>
  <c r="IH54" i="19"/>
  <c r="ID54" i="19"/>
  <c r="HZ54" i="19"/>
  <c r="HV54" i="19"/>
  <c r="HR54" i="19"/>
  <c r="HN54" i="19"/>
  <c r="HJ54" i="19"/>
  <c r="HF54" i="19"/>
  <c r="HB54" i="19"/>
  <c r="GX54" i="19"/>
  <c r="GT54" i="19"/>
  <c r="GP54" i="19"/>
  <c r="GL54" i="19"/>
  <c r="GH54" i="19"/>
  <c r="GD54" i="19"/>
  <c r="FZ54" i="19"/>
  <c r="FV54" i="19"/>
  <c r="FR54" i="19"/>
  <c r="FN54" i="19"/>
  <c r="FJ54" i="19"/>
  <c r="FF54" i="19"/>
  <c r="FB54" i="19"/>
  <c r="EX54" i="19"/>
  <c r="ET54" i="19"/>
  <c r="EP54" i="19"/>
  <c r="EL54" i="19"/>
  <c r="EH54" i="19"/>
  <c r="ED54" i="19"/>
  <c r="DZ54" i="19"/>
  <c r="DV54" i="19"/>
  <c r="DR54" i="19"/>
  <c r="DN54" i="19"/>
  <c r="DJ54" i="19"/>
  <c r="DF54" i="19"/>
  <c r="DB54" i="19"/>
  <c r="CX54" i="19"/>
  <c r="CT54" i="19"/>
  <c r="CP54" i="19"/>
  <c r="CL54" i="19"/>
  <c r="CH54" i="19"/>
  <c r="CD54" i="19"/>
  <c r="BZ54" i="19"/>
  <c r="BV54" i="19"/>
  <c r="BR54" i="19"/>
  <c r="BN54" i="19"/>
  <c r="BJ54" i="19"/>
  <c r="BF54" i="19"/>
  <c r="BB54" i="19"/>
  <c r="AX54" i="19"/>
  <c r="AT54" i="19"/>
  <c r="AP54" i="19"/>
  <c r="AL54" i="19"/>
  <c r="AH54" i="19"/>
  <c r="AD54" i="19"/>
  <c r="Z54" i="19"/>
  <c r="NA54" i="19"/>
  <c r="MW54" i="19"/>
  <c r="MS54" i="19"/>
  <c r="MO54" i="19"/>
  <c r="MK54" i="19"/>
  <c r="MG54" i="19"/>
  <c r="MC54" i="19"/>
  <c r="LY54" i="19"/>
  <c r="LU54" i="19"/>
  <c r="LQ54" i="19"/>
  <c r="LM54" i="19"/>
  <c r="LI54" i="19"/>
  <c r="LE54" i="19"/>
  <c r="LA54" i="19"/>
  <c r="KW54" i="19"/>
  <c r="KS54" i="19"/>
  <c r="KO54" i="19"/>
  <c r="KK54" i="19"/>
  <c r="KG54" i="19"/>
  <c r="KC54" i="19"/>
  <c r="JY54" i="19"/>
  <c r="JU54" i="19"/>
  <c r="JQ54" i="19"/>
  <c r="JM54" i="19"/>
  <c r="JI54" i="19"/>
  <c r="JE54" i="19"/>
  <c r="JA54" i="19"/>
  <c r="IW54" i="19"/>
  <c r="IS54" i="19"/>
  <c r="IO54" i="19"/>
  <c r="IK54" i="19"/>
  <c r="IG54" i="19"/>
  <c r="IC54" i="19"/>
  <c r="HY54" i="19"/>
  <c r="HU54" i="19"/>
  <c r="HQ54" i="19"/>
  <c r="HM54" i="19"/>
  <c r="HI54" i="19"/>
  <c r="HE54" i="19"/>
  <c r="HA54" i="19"/>
  <c r="GW54" i="19"/>
  <c r="GS54" i="19"/>
  <c r="GO54" i="19"/>
  <c r="GK54" i="19"/>
  <c r="GG54" i="19"/>
  <c r="GC54" i="19"/>
  <c r="FY54" i="19"/>
  <c r="FU54" i="19"/>
  <c r="FQ54" i="19"/>
  <c r="FM54" i="19"/>
  <c r="FI54" i="19"/>
  <c r="FE54" i="19"/>
  <c r="FA54" i="19"/>
  <c r="EW54" i="19"/>
  <c r="ES54" i="19"/>
  <c r="EO54" i="19"/>
  <c r="EK54" i="19"/>
  <c r="EG54" i="19"/>
  <c r="EC54" i="19"/>
  <c r="DY54" i="19"/>
  <c r="DU54" i="19"/>
  <c r="DQ54" i="19"/>
  <c r="DM54" i="19"/>
  <c r="DI54" i="19"/>
  <c r="DE54" i="19"/>
  <c r="DA54" i="19"/>
  <c r="CW54" i="19"/>
  <c r="CS54" i="19"/>
  <c r="CO54" i="19"/>
  <c r="CK54" i="19"/>
  <c r="CG54" i="19"/>
  <c r="CC54" i="19"/>
  <c r="BY54" i="19"/>
  <c r="BU54" i="19"/>
  <c r="BQ54" i="19"/>
  <c r="BM54" i="19"/>
  <c r="BI54" i="19"/>
  <c r="BE54" i="19"/>
  <c r="BA54" i="19"/>
  <c r="AW54" i="19"/>
  <c r="AS54" i="19"/>
  <c r="AO54" i="19"/>
  <c r="AK54" i="19"/>
  <c r="AG54" i="19"/>
  <c r="AC54" i="19"/>
  <c r="Y54" i="19"/>
  <c r="A54" i="19"/>
  <c r="MY54" i="19"/>
  <c r="MQ54" i="19"/>
  <c r="MI54" i="19"/>
  <c r="MA54" i="19"/>
  <c r="LS54" i="19"/>
  <c r="LK54" i="19"/>
  <c r="LC54" i="19"/>
  <c r="KU54" i="19"/>
  <c r="KM54" i="19"/>
  <c r="KE54" i="19"/>
  <c r="JW54" i="19"/>
  <c r="JO54" i="19"/>
  <c r="JG54" i="19"/>
  <c r="IY54" i="19"/>
  <c r="IQ54" i="19"/>
  <c r="II54" i="19"/>
  <c r="IA54" i="19"/>
  <c r="HS54" i="19"/>
  <c r="HK54" i="19"/>
  <c r="HC54" i="19"/>
  <c r="GU54" i="19"/>
  <c r="GM54" i="19"/>
  <c r="GE54" i="19"/>
  <c r="FW54" i="19"/>
  <c r="FO54" i="19"/>
  <c r="FG54" i="19"/>
  <c r="EY54" i="19"/>
  <c r="EQ54" i="19"/>
  <c r="EI54" i="19"/>
  <c r="EA54" i="19"/>
  <c r="DS54" i="19"/>
  <c r="DK54" i="19"/>
  <c r="DC54" i="19"/>
  <c r="CU54" i="19"/>
  <c r="CM54" i="19"/>
  <c r="CE54" i="19"/>
  <c r="BW54" i="19"/>
  <c r="BO54" i="19"/>
  <c r="BG54" i="19"/>
  <c r="AY54" i="19"/>
  <c r="AQ54" i="19"/>
  <c r="AI54" i="19"/>
  <c r="AA54" i="19"/>
  <c r="ND54" i="19"/>
  <c r="MV54" i="19"/>
  <c r="MN54" i="19"/>
  <c r="MF54" i="19"/>
  <c r="LX54" i="19"/>
  <c r="LP54" i="19"/>
  <c r="LH54" i="19"/>
  <c r="KZ54" i="19"/>
  <c r="KR54" i="19"/>
  <c r="KJ54" i="19"/>
  <c r="KB54" i="19"/>
  <c r="JT54" i="19"/>
  <c r="JL54" i="19"/>
  <c r="JD54" i="19"/>
  <c r="IV54" i="19"/>
  <c r="IN54" i="19"/>
  <c r="IF54" i="19"/>
  <c r="HX54" i="19"/>
  <c r="HP54" i="19"/>
  <c r="HH54" i="19"/>
  <c r="GZ54" i="19"/>
  <c r="GR54" i="19"/>
  <c r="GJ54" i="19"/>
  <c r="GB54" i="19"/>
  <c r="FT54" i="19"/>
  <c r="FL54" i="19"/>
  <c r="FD54" i="19"/>
  <c r="EV54" i="19"/>
  <c r="EN54" i="19"/>
  <c r="EF54" i="19"/>
  <c r="DX54" i="19"/>
  <c r="DP54" i="19"/>
  <c r="DH54" i="19"/>
  <c r="CZ54" i="19"/>
  <c r="CR54" i="19"/>
  <c r="CJ54" i="19"/>
  <c r="CB54" i="19"/>
  <c r="BT54" i="19"/>
  <c r="BL54" i="19"/>
  <c r="BD54" i="19"/>
  <c r="AV54" i="19"/>
  <c r="AN54" i="19"/>
  <c r="AF54" i="19"/>
  <c r="X54" i="19"/>
  <c r="NC54" i="19"/>
  <c r="MU54" i="19"/>
  <c r="MM54" i="19"/>
  <c r="ME54" i="19"/>
  <c r="LW54" i="19"/>
  <c r="LO54" i="19"/>
  <c r="LG54" i="19"/>
  <c r="KY54" i="19"/>
  <c r="KQ54" i="19"/>
  <c r="KI54" i="19"/>
  <c r="KA54" i="19"/>
  <c r="JS54" i="19"/>
  <c r="JK54" i="19"/>
  <c r="JC54" i="19"/>
  <c r="IU54" i="19"/>
  <c r="IM54" i="19"/>
  <c r="IE54" i="19"/>
  <c r="HW54" i="19"/>
  <c r="HO54" i="19"/>
  <c r="HG54" i="19"/>
  <c r="GY54" i="19"/>
  <c r="GQ54" i="19"/>
  <c r="GI54" i="19"/>
  <c r="GA54" i="19"/>
  <c r="FS54" i="19"/>
  <c r="FK54" i="19"/>
  <c r="FC54" i="19"/>
  <c r="EU54" i="19"/>
  <c r="EM54" i="19"/>
  <c r="EE54" i="19"/>
  <c r="DW54" i="19"/>
  <c r="DO54" i="19"/>
  <c r="DG54" i="19"/>
  <c r="CY54" i="19"/>
  <c r="CQ54" i="19"/>
  <c r="CI54" i="19"/>
  <c r="CA54" i="19"/>
  <c r="BS54" i="19"/>
  <c r="BK54" i="19"/>
  <c r="BC54" i="19"/>
  <c r="AU54" i="19"/>
  <c r="AM54" i="19"/>
  <c r="AE54" i="19"/>
  <c r="MB54" i="19"/>
  <c r="KV54" i="19"/>
  <c r="JP54" i="19"/>
  <c r="IJ54" i="19"/>
  <c r="HD54" i="19"/>
  <c r="FX54" i="19"/>
  <c r="ER54" i="19"/>
  <c r="DL54" i="19"/>
  <c r="CF54" i="19"/>
  <c r="AZ54" i="19"/>
  <c r="MZ54" i="19"/>
  <c r="LT54" i="19"/>
  <c r="KN54" i="19"/>
  <c r="JH54" i="19"/>
  <c r="IB54" i="19"/>
  <c r="GV54" i="19"/>
  <c r="FP54" i="19"/>
  <c r="EJ54" i="19"/>
  <c r="DD54" i="19"/>
  <c r="BX54" i="19"/>
  <c r="AR54" i="19"/>
  <c r="MR54" i="19"/>
  <c r="LL54" i="19"/>
  <c r="KF54" i="19"/>
  <c r="IZ54" i="19"/>
  <c r="HT54" i="19"/>
  <c r="GN54" i="19"/>
  <c r="FH54" i="19"/>
  <c r="EB54" i="19"/>
  <c r="CV54" i="19"/>
  <c r="BP54" i="19"/>
  <c r="AJ54" i="19"/>
  <c r="JX54" i="19"/>
  <c r="EZ54" i="19"/>
  <c r="AB54" i="19"/>
  <c r="IR54" i="19"/>
  <c r="DT54" i="19"/>
  <c r="MJ54" i="19"/>
  <c r="HL54" i="19"/>
  <c r="CN54" i="19"/>
  <c r="NB53" i="19"/>
  <c r="MX53" i="19"/>
  <c r="MT53" i="19"/>
  <c r="MP53" i="19"/>
  <c r="NA53" i="19"/>
  <c r="MW53" i="19"/>
  <c r="MS53" i="19"/>
  <c r="A53" i="19"/>
  <c r="ND53" i="19"/>
  <c r="MV53" i="19"/>
  <c r="NC53" i="19"/>
  <c r="MU53" i="19"/>
  <c r="MZ53" i="19"/>
  <c r="MR53" i="19"/>
  <c r="MY53" i="19"/>
  <c r="M53" i="19"/>
  <c r="NA52" i="19"/>
  <c r="MW52" i="19"/>
  <c r="MS52" i="19"/>
  <c r="MO52" i="19"/>
  <c r="MK52" i="19"/>
  <c r="MG52" i="19"/>
  <c r="MC52" i="19"/>
  <c r="LY52" i="19"/>
  <c r="LU52" i="19"/>
  <c r="LQ52" i="19"/>
  <c r="LM52" i="19"/>
  <c r="LI52" i="19"/>
  <c r="LE52" i="19"/>
  <c r="LA52" i="19"/>
  <c r="KW52" i="19"/>
  <c r="KS52" i="19"/>
  <c r="KO52" i="19"/>
  <c r="KK52" i="19"/>
  <c r="KG52" i="19"/>
  <c r="KC52" i="19"/>
  <c r="JY52" i="19"/>
  <c r="JU52" i="19"/>
  <c r="JQ52" i="19"/>
  <c r="JM52" i="19"/>
  <c r="JI52" i="19"/>
  <c r="JE52" i="19"/>
  <c r="JA52" i="19"/>
  <c r="IW52" i="19"/>
  <c r="IS52" i="19"/>
  <c r="IO52" i="19"/>
  <c r="IK52" i="19"/>
  <c r="IG52" i="19"/>
  <c r="IC52" i="19"/>
  <c r="HY52" i="19"/>
  <c r="HU52" i="19"/>
  <c r="HQ52" i="19"/>
  <c r="HM52" i="19"/>
  <c r="HI52" i="19"/>
  <c r="HE52" i="19"/>
  <c r="HA52" i="19"/>
  <c r="GW52" i="19"/>
  <c r="GS52" i="19"/>
  <c r="GO52" i="19"/>
  <c r="GK52" i="19"/>
  <c r="GG52" i="19"/>
  <c r="GC52" i="19"/>
  <c r="FY52" i="19"/>
  <c r="FU52" i="19"/>
  <c r="FQ52" i="19"/>
  <c r="FM52" i="19"/>
  <c r="FI52" i="19"/>
  <c r="FE52" i="19"/>
  <c r="FA52" i="19"/>
  <c r="EW52" i="19"/>
  <c r="ES52" i="19"/>
  <c r="EO52" i="19"/>
  <c r="EK52" i="19"/>
  <c r="EG52" i="19"/>
  <c r="EC52" i="19"/>
  <c r="DY52" i="19"/>
  <c r="DU52" i="19"/>
  <c r="DQ52" i="19"/>
  <c r="DM52" i="19"/>
  <c r="DI52" i="19"/>
  <c r="DE52" i="19"/>
  <c r="DA52" i="19"/>
  <c r="CW52" i="19"/>
  <c r="CS52" i="19"/>
  <c r="CO52" i="19"/>
  <c r="CK52" i="19"/>
  <c r="CG52" i="19"/>
  <c r="CC52" i="19"/>
  <c r="BY52" i="19"/>
  <c r="BU52" i="19"/>
  <c r="BQ52" i="19"/>
  <c r="BM52" i="19"/>
  <c r="BI52" i="19"/>
  <c r="ND52" i="19"/>
  <c r="MY52" i="19"/>
  <c r="MT52" i="19"/>
  <c r="MN52" i="19"/>
  <c r="MI52" i="19"/>
  <c r="MD52" i="19"/>
  <c r="LX52" i="19"/>
  <c r="LS52" i="19"/>
  <c r="LN52" i="19"/>
  <c r="LH52" i="19"/>
  <c r="LC52" i="19"/>
  <c r="KX52" i="19"/>
  <c r="KR52" i="19"/>
  <c r="KM52" i="19"/>
  <c r="KH52" i="19"/>
  <c r="KB52" i="19"/>
  <c r="JW52" i="19"/>
  <c r="JR52" i="19"/>
  <c r="JL52" i="19"/>
  <c r="JG52" i="19"/>
  <c r="JB52" i="19"/>
  <c r="IV52" i="19"/>
  <c r="IQ52" i="19"/>
  <c r="IL52" i="19"/>
  <c r="IF52" i="19"/>
  <c r="IA52" i="19"/>
  <c r="HV52" i="19"/>
  <c r="HP52" i="19"/>
  <c r="HK52" i="19"/>
  <c r="HF52" i="19"/>
  <c r="GZ52" i="19"/>
  <c r="GU52" i="19"/>
  <c r="GP52" i="19"/>
  <c r="GJ52" i="19"/>
  <c r="GE52" i="19"/>
  <c r="FZ52" i="19"/>
  <c r="FT52" i="19"/>
  <c r="FO52" i="19"/>
  <c r="FO70" i="19" s="1"/>
  <c r="M187" i="19" s="1"/>
  <c r="FJ52" i="19"/>
  <c r="FD52" i="19"/>
  <c r="EY52" i="19"/>
  <c r="ET52" i="19"/>
  <c r="EN52" i="19"/>
  <c r="EI52" i="19"/>
  <c r="ED52" i="19"/>
  <c r="DX52" i="19"/>
  <c r="DS52" i="19"/>
  <c r="DN52" i="19"/>
  <c r="DH52" i="19"/>
  <c r="DC52" i="19"/>
  <c r="CX52" i="19"/>
  <c r="CR52" i="19"/>
  <c r="CM52" i="19"/>
  <c r="CH52" i="19"/>
  <c r="CB52" i="19"/>
  <c r="BW52" i="19"/>
  <c r="BR52" i="19"/>
  <c r="BL52" i="19"/>
  <c r="BG52" i="19"/>
  <c r="BC52" i="19"/>
  <c r="AY52" i="19"/>
  <c r="AU52" i="19"/>
  <c r="AQ52" i="19"/>
  <c r="AM52" i="19"/>
  <c r="AI52" i="19"/>
  <c r="AE52" i="19"/>
  <c r="AA52" i="19"/>
  <c r="NC52" i="19"/>
  <c r="MX52" i="19"/>
  <c r="MR52" i="19"/>
  <c r="MM52" i="19"/>
  <c r="MH52" i="19"/>
  <c r="MB52" i="19"/>
  <c r="LW52" i="19"/>
  <c r="LR52" i="19"/>
  <c r="LL52" i="19"/>
  <c r="LG52" i="19"/>
  <c r="LB52" i="19"/>
  <c r="KV52" i="19"/>
  <c r="KQ52" i="19"/>
  <c r="KL52" i="19"/>
  <c r="KF52" i="19"/>
  <c r="KA52" i="19"/>
  <c r="JV52" i="19"/>
  <c r="JP52" i="19"/>
  <c r="JK52" i="19"/>
  <c r="JF52" i="19"/>
  <c r="IZ52" i="19"/>
  <c r="IU52" i="19"/>
  <c r="IP52" i="19"/>
  <c r="IJ52" i="19"/>
  <c r="IE52" i="19"/>
  <c r="HZ52" i="19"/>
  <c r="HT52" i="19"/>
  <c r="HO52" i="19"/>
  <c r="HJ52" i="19"/>
  <c r="HD52" i="19"/>
  <c r="GY52" i="19"/>
  <c r="GT52" i="19"/>
  <c r="GN52" i="19"/>
  <c r="GI52" i="19"/>
  <c r="GD52" i="19"/>
  <c r="FX52" i="19"/>
  <c r="FS52" i="19"/>
  <c r="FN52" i="19"/>
  <c r="FH52" i="19"/>
  <c r="FC52" i="19"/>
  <c r="EX52" i="19"/>
  <c r="ER52" i="19"/>
  <c r="EM52" i="19"/>
  <c r="EH52" i="19"/>
  <c r="EB52" i="19"/>
  <c r="DW52" i="19"/>
  <c r="DR52" i="19"/>
  <c r="DL52" i="19"/>
  <c r="DG52" i="19"/>
  <c r="DB52" i="19"/>
  <c r="CV52" i="19"/>
  <c r="CQ52" i="19"/>
  <c r="CL52" i="19"/>
  <c r="CF52" i="19"/>
  <c r="CA52" i="19"/>
  <c r="BV52" i="19"/>
  <c r="BP52" i="19"/>
  <c r="BK52" i="19"/>
  <c r="BF52" i="19"/>
  <c r="BB52" i="19"/>
  <c r="AX52" i="19"/>
  <c r="AT52" i="19"/>
  <c r="AP52" i="19"/>
  <c r="AL52" i="19"/>
  <c r="AH52" i="19"/>
  <c r="AD52" i="19"/>
  <c r="Z52" i="19"/>
  <c r="NB52" i="19"/>
  <c r="MQ52" i="19"/>
  <c r="MF52" i="19"/>
  <c r="LV52" i="19"/>
  <c r="LK52" i="19"/>
  <c r="KZ52" i="19"/>
  <c r="KP52" i="19"/>
  <c r="KE52" i="19"/>
  <c r="JT52" i="19"/>
  <c r="JJ52" i="19"/>
  <c r="IY52" i="19"/>
  <c r="IN52" i="19"/>
  <c r="ID52" i="19"/>
  <c r="HS52" i="19"/>
  <c r="HH52" i="19"/>
  <c r="GX52" i="19"/>
  <c r="GM52" i="19"/>
  <c r="GB52" i="19"/>
  <c r="FR52" i="19"/>
  <c r="FG52" i="19"/>
  <c r="EV52" i="19"/>
  <c r="EL52" i="19"/>
  <c r="EA52" i="19"/>
  <c r="DP52" i="19"/>
  <c r="DF52" i="19"/>
  <c r="CU52" i="19"/>
  <c r="CJ52" i="19"/>
  <c r="BZ52" i="19"/>
  <c r="BO52" i="19"/>
  <c r="BE52" i="19"/>
  <c r="AW52" i="19"/>
  <c r="AO52" i="19"/>
  <c r="AG52" i="19"/>
  <c r="Y52" i="19"/>
  <c r="MZ52" i="19"/>
  <c r="MP52" i="19"/>
  <c r="ME52" i="19"/>
  <c r="LT52" i="19"/>
  <c r="LJ52" i="19"/>
  <c r="KY52" i="19"/>
  <c r="KN52" i="19"/>
  <c r="KD52" i="19"/>
  <c r="JS52" i="19"/>
  <c r="JH52" i="19"/>
  <c r="IX52" i="19"/>
  <c r="IM52" i="19"/>
  <c r="IB52" i="19"/>
  <c r="HR52" i="19"/>
  <c r="HG52" i="19"/>
  <c r="GV52" i="19"/>
  <c r="GL52" i="19"/>
  <c r="GA52" i="19"/>
  <c r="FP52" i="19"/>
  <c r="FF52" i="19"/>
  <c r="EU52" i="19"/>
  <c r="EJ52" i="19"/>
  <c r="DZ52" i="19"/>
  <c r="DO52" i="19"/>
  <c r="DD52" i="19"/>
  <c r="CT52" i="19"/>
  <c r="CI52" i="19"/>
  <c r="BX52" i="19"/>
  <c r="BN52" i="19"/>
  <c r="BD52" i="19"/>
  <c r="AV52" i="19"/>
  <c r="AN52" i="19"/>
  <c r="AF52" i="19"/>
  <c r="X52" i="19"/>
  <c r="MV52" i="19"/>
  <c r="ML52" i="19"/>
  <c r="MA52" i="19"/>
  <c r="LP52" i="19"/>
  <c r="LF52" i="19"/>
  <c r="KU52" i="19"/>
  <c r="KJ52" i="19"/>
  <c r="JZ52" i="19"/>
  <c r="JO52" i="19"/>
  <c r="JD52" i="19"/>
  <c r="IT52" i="19"/>
  <c r="II52" i="19"/>
  <c r="HX52" i="19"/>
  <c r="HN52" i="19"/>
  <c r="HC52" i="19"/>
  <c r="GR52" i="19"/>
  <c r="GH52" i="19"/>
  <c r="FW52" i="19"/>
  <c r="FL52" i="19"/>
  <c r="FB52" i="19"/>
  <c r="EQ52" i="19"/>
  <c r="EF52" i="19"/>
  <c r="DV52" i="19"/>
  <c r="DK52" i="19"/>
  <c r="CZ52" i="19"/>
  <c r="CP52" i="19"/>
  <c r="CE52" i="19"/>
  <c r="BT52" i="19"/>
  <c r="BJ52" i="19"/>
  <c r="BA52" i="19"/>
  <c r="AS52" i="19"/>
  <c r="AK52" i="19"/>
  <c r="AC52" i="19"/>
  <c r="MJ52" i="19"/>
  <c r="KT52" i="19"/>
  <c r="JC52" i="19"/>
  <c r="HL52" i="19"/>
  <c r="FV52" i="19"/>
  <c r="EE52" i="19"/>
  <c r="CN52" i="19"/>
  <c r="AZ52" i="19"/>
  <c r="LZ52" i="19"/>
  <c r="KI52" i="19"/>
  <c r="IR52" i="19"/>
  <c r="HB52" i="19"/>
  <c r="FK52" i="19"/>
  <c r="DT52" i="19"/>
  <c r="CD52" i="19"/>
  <c r="AR52" i="19"/>
  <c r="A52" i="19"/>
  <c r="LO52" i="19"/>
  <c r="JX52" i="19"/>
  <c r="IH52" i="19"/>
  <c r="GQ52" i="19"/>
  <c r="EZ52" i="19"/>
  <c r="DJ52" i="19"/>
  <c r="BS52" i="19"/>
  <c r="AJ52" i="19"/>
  <c r="NC51" i="19"/>
  <c r="MY51" i="19"/>
  <c r="MU51" i="19"/>
  <c r="MQ51" i="19"/>
  <c r="M51" i="19"/>
  <c r="NB51" i="19"/>
  <c r="MX51" i="19"/>
  <c r="MT51" i="19"/>
  <c r="MP51" i="19"/>
  <c r="ND51" i="19"/>
  <c r="MV51" i="19"/>
  <c r="NA51" i="19"/>
  <c r="MS51" i="19"/>
  <c r="MZ51" i="19"/>
  <c r="MR51" i="19"/>
  <c r="A51" i="19"/>
  <c r="MW51" i="19"/>
  <c r="NC50" i="19"/>
  <c r="MY50" i="19"/>
  <c r="MU50" i="19"/>
  <c r="MQ50" i="19"/>
  <c r="MM50" i="19"/>
  <c r="MI50" i="19"/>
  <c r="ME50" i="19"/>
  <c r="MA50" i="19"/>
  <c r="LW50" i="19"/>
  <c r="LS50" i="19"/>
  <c r="LO50" i="19"/>
  <c r="LK50" i="19"/>
  <c r="LG50" i="19"/>
  <c r="LC50" i="19"/>
  <c r="KY50" i="19"/>
  <c r="KU50" i="19"/>
  <c r="KQ50" i="19"/>
  <c r="KM50" i="19"/>
  <c r="KI50" i="19"/>
  <c r="KE50" i="19"/>
  <c r="KA50" i="19"/>
  <c r="JW50" i="19"/>
  <c r="JS50" i="19"/>
  <c r="JO50" i="19"/>
  <c r="JK50" i="19"/>
  <c r="JG50" i="19"/>
  <c r="JC50" i="19"/>
  <c r="IY50" i="19"/>
  <c r="IU50" i="19"/>
  <c r="IQ50" i="19"/>
  <c r="IM50" i="19"/>
  <c r="II50" i="19"/>
  <c r="IE50" i="19"/>
  <c r="IA50" i="19"/>
  <c r="HW50" i="19"/>
  <c r="HS50" i="19"/>
  <c r="HO50" i="19"/>
  <c r="HK50" i="19"/>
  <c r="HG50" i="19"/>
  <c r="HC50" i="19"/>
  <c r="GY50" i="19"/>
  <c r="GU50" i="19"/>
  <c r="GQ50" i="19"/>
  <c r="GM50" i="19"/>
  <c r="GI50" i="19"/>
  <c r="GE50" i="19"/>
  <c r="GA50" i="19"/>
  <c r="FW50" i="19"/>
  <c r="FS50" i="19"/>
  <c r="FO50" i="19"/>
  <c r="FK50" i="19"/>
  <c r="FG50" i="19"/>
  <c r="FC50" i="19"/>
  <c r="EY50" i="19"/>
  <c r="EU50" i="19"/>
  <c r="EQ50" i="19"/>
  <c r="EM50" i="19"/>
  <c r="EI50" i="19"/>
  <c r="EE50" i="19"/>
  <c r="EA50" i="19"/>
  <c r="DW50" i="19"/>
  <c r="DS50" i="19"/>
  <c r="DO50" i="19"/>
  <c r="DK50" i="19"/>
  <c r="DG50" i="19"/>
  <c r="DC50" i="19"/>
  <c r="CY50" i="19"/>
  <c r="CU50" i="19"/>
  <c r="CQ50" i="19"/>
  <c r="CM50" i="19"/>
  <c r="CI50" i="19"/>
  <c r="CE50" i="19"/>
  <c r="CA50" i="19"/>
  <c r="BW50" i="19"/>
  <c r="BS50" i="19"/>
  <c r="BO50" i="19"/>
  <c r="BK50" i="19"/>
  <c r="BG50" i="19"/>
  <c r="BC50" i="19"/>
  <c r="AY50" i="19"/>
  <c r="AU50" i="19"/>
  <c r="AQ50" i="19"/>
  <c r="AM50" i="19"/>
  <c r="AI50" i="19"/>
  <c r="AE50" i="19"/>
  <c r="AA50" i="19"/>
  <c r="NB50" i="19"/>
  <c r="MW50" i="19"/>
  <c r="MR50" i="19"/>
  <c r="ML50" i="19"/>
  <c r="MG50" i="19"/>
  <c r="MB50" i="19"/>
  <c r="LV50" i="19"/>
  <c r="LQ50" i="19"/>
  <c r="LL50" i="19"/>
  <c r="LF50" i="19"/>
  <c r="LA50" i="19"/>
  <c r="KV50" i="19"/>
  <c r="KP50" i="19"/>
  <c r="KK50" i="19"/>
  <c r="KF50" i="19"/>
  <c r="JZ50" i="19"/>
  <c r="JU50" i="19"/>
  <c r="JP50" i="19"/>
  <c r="JJ50" i="19"/>
  <c r="JE50" i="19"/>
  <c r="IZ50" i="19"/>
  <c r="IT50" i="19"/>
  <c r="IO50" i="19"/>
  <c r="IJ50" i="19"/>
  <c r="ID50" i="19"/>
  <c r="HY50" i="19"/>
  <c r="HT50" i="19"/>
  <c r="HN50" i="19"/>
  <c r="HI50" i="19"/>
  <c r="HD50" i="19"/>
  <c r="GX50" i="19"/>
  <c r="GS50" i="19"/>
  <c r="GN50" i="19"/>
  <c r="GH50" i="19"/>
  <c r="GC50" i="19"/>
  <c r="FX50" i="19"/>
  <c r="FR50" i="19"/>
  <c r="FM50" i="19"/>
  <c r="FH50" i="19"/>
  <c r="FB50" i="19"/>
  <c r="EW50" i="19"/>
  <c r="ER50" i="19"/>
  <c r="EL50" i="19"/>
  <c r="EL70" i="19" s="1"/>
  <c r="N181" i="19" s="1"/>
  <c r="EG50" i="19"/>
  <c r="EB50" i="19"/>
  <c r="DV50" i="19"/>
  <c r="DQ50" i="19"/>
  <c r="DL50" i="19"/>
  <c r="DF50" i="19"/>
  <c r="DA50" i="19"/>
  <c r="CV50" i="19"/>
  <c r="CP50" i="19"/>
  <c r="CK50" i="19"/>
  <c r="CF50" i="19"/>
  <c r="BZ50" i="19"/>
  <c r="BU50" i="19"/>
  <c r="BP50" i="19"/>
  <c r="BJ50" i="19"/>
  <c r="BE50" i="19"/>
  <c r="AZ50" i="19"/>
  <c r="AT50" i="19"/>
  <c r="AO50" i="19"/>
  <c r="AJ50" i="19"/>
  <c r="AD50" i="19"/>
  <c r="Y50" i="19"/>
  <c r="NA50" i="19"/>
  <c r="MV50" i="19"/>
  <c r="MP50" i="19"/>
  <c r="MK50" i="19"/>
  <c r="MF50" i="19"/>
  <c r="LZ50" i="19"/>
  <c r="LU50" i="19"/>
  <c r="LP50" i="19"/>
  <c r="LJ50" i="19"/>
  <c r="LE50" i="19"/>
  <c r="KZ50" i="19"/>
  <c r="KT50" i="19"/>
  <c r="KO50" i="19"/>
  <c r="KJ50" i="19"/>
  <c r="KD50" i="19"/>
  <c r="JY50" i="19"/>
  <c r="JT50" i="19"/>
  <c r="JN50" i="19"/>
  <c r="JI50" i="19"/>
  <c r="JD50" i="19"/>
  <c r="IX50" i="19"/>
  <c r="IS50" i="19"/>
  <c r="IN50" i="19"/>
  <c r="IH50" i="19"/>
  <c r="IC50" i="19"/>
  <c r="HX50" i="19"/>
  <c r="HR50" i="19"/>
  <c r="HM50" i="19"/>
  <c r="HH50" i="19"/>
  <c r="HB50" i="19"/>
  <c r="GW50" i="19"/>
  <c r="GR50" i="19"/>
  <c r="GL50" i="19"/>
  <c r="GG50" i="19"/>
  <c r="GB50" i="19"/>
  <c r="FV50" i="19"/>
  <c r="FQ50" i="19"/>
  <c r="FL50" i="19"/>
  <c r="FF50" i="19"/>
  <c r="FA50" i="19"/>
  <c r="EV50" i="19"/>
  <c r="EP50" i="19"/>
  <c r="EK50" i="19"/>
  <c r="EF50" i="19"/>
  <c r="DZ50" i="19"/>
  <c r="DU50" i="19"/>
  <c r="DP50" i="19"/>
  <c r="DJ50" i="19"/>
  <c r="DE50" i="19"/>
  <c r="CZ50" i="19"/>
  <c r="CT50" i="19"/>
  <c r="CO50" i="19"/>
  <c r="CJ50" i="19"/>
  <c r="CD50" i="19"/>
  <c r="BY50" i="19"/>
  <c r="BT50" i="19"/>
  <c r="BN50" i="19"/>
  <c r="BI50" i="19"/>
  <c r="BD50" i="19"/>
  <c r="AX50" i="19"/>
  <c r="AS50" i="19"/>
  <c r="AN50" i="19"/>
  <c r="AH50" i="19"/>
  <c r="AC50" i="19"/>
  <c r="X50" i="19"/>
  <c r="MZ50" i="19"/>
  <c r="MT50" i="19"/>
  <c r="MO50" i="19"/>
  <c r="MJ50" i="19"/>
  <c r="MD50" i="19"/>
  <c r="LY50" i="19"/>
  <c r="LT50" i="19"/>
  <c r="LN50" i="19"/>
  <c r="LI50" i="19"/>
  <c r="LD50" i="19"/>
  <c r="KX50" i="19"/>
  <c r="KS50" i="19"/>
  <c r="KN50" i="19"/>
  <c r="KH50" i="19"/>
  <c r="KC50" i="19"/>
  <c r="JX50" i="19"/>
  <c r="JR50" i="19"/>
  <c r="JM50" i="19"/>
  <c r="JH50" i="19"/>
  <c r="JB50" i="19"/>
  <c r="IW50" i="19"/>
  <c r="IR50" i="19"/>
  <c r="IL50" i="19"/>
  <c r="IG50" i="19"/>
  <c r="IB50" i="19"/>
  <c r="HV50" i="19"/>
  <c r="HQ50" i="19"/>
  <c r="HL50" i="19"/>
  <c r="HF50" i="19"/>
  <c r="HA50" i="19"/>
  <c r="GV50" i="19"/>
  <c r="GP50" i="19"/>
  <c r="GK50" i="19"/>
  <c r="GF50" i="19"/>
  <c r="FZ50" i="19"/>
  <c r="FU50" i="19"/>
  <c r="FP50" i="19"/>
  <c r="FJ50" i="19"/>
  <c r="FE50" i="19"/>
  <c r="EZ50" i="19"/>
  <c r="ET50" i="19"/>
  <c r="EO50" i="19"/>
  <c r="EJ50" i="19"/>
  <c r="ED50" i="19"/>
  <c r="DY50" i="19"/>
  <c r="DT50" i="19"/>
  <c r="DN50" i="19"/>
  <c r="DI50" i="19"/>
  <c r="DD50" i="19"/>
  <c r="CX50" i="19"/>
  <c r="CS50" i="19"/>
  <c r="CN50" i="19"/>
  <c r="CH50" i="19"/>
  <c r="CC50" i="19"/>
  <c r="BX50" i="19"/>
  <c r="BR50" i="19"/>
  <c r="BM50" i="19"/>
  <c r="BH50" i="19"/>
  <c r="BB50" i="19"/>
  <c r="AW50" i="19"/>
  <c r="AR50" i="19"/>
  <c r="AL50" i="19"/>
  <c r="AG50" i="19"/>
  <c r="AB50" i="19"/>
  <c r="MN50" i="19"/>
  <c r="LR50" i="19"/>
  <c r="KW50" i="19"/>
  <c r="KB50" i="19"/>
  <c r="JF50" i="19"/>
  <c r="IK50" i="19"/>
  <c r="HP50" i="19"/>
  <c r="GT50" i="19"/>
  <c r="FY50" i="19"/>
  <c r="FD50" i="19"/>
  <c r="EH50" i="19"/>
  <c r="DM50" i="19"/>
  <c r="CR50" i="19"/>
  <c r="BV50" i="19"/>
  <c r="BA50" i="19"/>
  <c r="AF50" i="19"/>
  <c r="ND50" i="19"/>
  <c r="MH50" i="19"/>
  <c r="LM50" i="19"/>
  <c r="KR50" i="19"/>
  <c r="JV50" i="19"/>
  <c r="JA50" i="19"/>
  <c r="IF50" i="19"/>
  <c r="HJ50" i="19"/>
  <c r="GO50" i="19"/>
  <c r="FT50" i="19"/>
  <c r="EX50" i="19"/>
  <c r="EC50" i="19"/>
  <c r="DH50" i="19"/>
  <c r="CL50" i="19"/>
  <c r="BQ50" i="19"/>
  <c r="AV50" i="19"/>
  <c r="Z50" i="19"/>
  <c r="MX50" i="19"/>
  <c r="MC50" i="19"/>
  <c r="LH50" i="19"/>
  <c r="KL50" i="19"/>
  <c r="JQ50" i="19"/>
  <c r="IV50" i="19"/>
  <c r="HZ50" i="19"/>
  <c r="HE50" i="19"/>
  <c r="GJ50" i="19"/>
  <c r="FN50" i="19"/>
  <c r="ES50" i="19"/>
  <c r="DX50" i="19"/>
  <c r="DB50" i="19"/>
  <c r="CG50" i="19"/>
  <c r="BL50" i="19"/>
  <c r="AP50" i="19"/>
  <c r="NC49" i="19"/>
  <c r="MY49" i="19"/>
  <c r="MU49" i="19"/>
  <c r="MQ49" i="19"/>
  <c r="M49" i="19"/>
  <c r="ND49" i="19"/>
  <c r="MX49" i="19"/>
  <c r="MS49" i="19"/>
  <c r="NB49" i="19"/>
  <c r="MW49" i="19"/>
  <c r="MR49" i="19"/>
  <c r="NA49" i="19"/>
  <c r="MV49" i="19"/>
  <c r="MP49" i="19"/>
  <c r="A49" i="19"/>
  <c r="MZ49" i="19"/>
  <c r="MT49" i="19"/>
  <c r="NC48" i="19"/>
  <c r="MY48" i="19"/>
  <c r="MU48" i="19"/>
  <c r="MQ48" i="19"/>
  <c r="MM48" i="19"/>
  <c r="MI48" i="19"/>
  <c r="ME48" i="19"/>
  <c r="MA48" i="19"/>
  <c r="LW48" i="19"/>
  <c r="LS48" i="19"/>
  <c r="LO48" i="19"/>
  <c r="LK48" i="19"/>
  <c r="LG48" i="19"/>
  <c r="LC48" i="19"/>
  <c r="KY48" i="19"/>
  <c r="KU48" i="19"/>
  <c r="KQ48" i="19"/>
  <c r="KM48" i="19"/>
  <c r="KI48" i="19"/>
  <c r="KE48" i="19"/>
  <c r="KA48" i="19"/>
  <c r="JW48" i="19"/>
  <c r="JS48" i="19"/>
  <c r="JO48" i="19"/>
  <c r="JK48" i="19"/>
  <c r="JG48" i="19"/>
  <c r="JC48" i="19"/>
  <c r="IY48" i="19"/>
  <c r="IU48" i="19"/>
  <c r="IQ48" i="19"/>
  <c r="IM48" i="19"/>
  <c r="II48" i="19"/>
  <c r="IE48" i="19"/>
  <c r="IA48" i="19"/>
  <c r="HW48" i="19"/>
  <c r="HS48" i="19"/>
  <c r="HO48" i="19"/>
  <c r="HK48" i="19"/>
  <c r="HG48" i="19"/>
  <c r="HC48" i="19"/>
  <c r="GY48" i="19"/>
  <c r="GU48" i="19"/>
  <c r="GQ48" i="19"/>
  <c r="GM48" i="19"/>
  <c r="GI48" i="19"/>
  <c r="GE48" i="19"/>
  <c r="GA48" i="19"/>
  <c r="FW48" i="19"/>
  <c r="FS48" i="19"/>
  <c r="FO48" i="19"/>
  <c r="FK48" i="19"/>
  <c r="NA48" i="19"/>
  <c r="MV48" i="19"/>
  <c r="MP48" i="19"/>
  <c r="MK48" i="19"/>
  <c r="MF48" i="19"/>
  <c r="LZ48" i="19"/>
  <c r="LU48" i="19"/>
  <c r="LP48" i="19"/>
  <c r="LJ48" i="19"/>
  <c r="LE48" i="19"/>
  <c r="KZ48" i="19"/>
  <c r="KT48" i="19"/>
  <c r="KO48" i="19"/>
  <c r="KJ48" i="19"/>
  <c r="KD48" i="19"/>
  <c r="JY48" i="19"/>
  <c r="JT48" i="19"/>
  <c r="JN48" i="19"/>
  <c r="JI48" i="19"/>
  <c r="JD48" i="19"/>
  <c r="IX48" i="19"/>
  <c r="IS48" i="19"/>
  <c r="IN48" i="19"/>
  <c r="IH48" i="19"/>
  <c r="IC48" i="19"/>
  <c r="HX48" i="19"/>
  <c r="HR48" i="19"/>
  <c r="HM48" i="19"/>
  <c r="HH48" i="19"/>
  <c r="HB48" i="19"/>
  <c r="GW48" i="19"/>
  <c r="GR48" i="19"/>
  <c r="GL48" i="19"/>
  <c r="GG48" i="19"/>
  <c r="GB48" i="19"/>
  <c r="FV48" i="19"/>
  <c r="FQ48" i="19"/>
  <c r="FL48" i="19"/>
  <c r="FG48" i="19"/>
  <c r="FC48" i="19"/>
  <c r="EY48" i="19"/>
  <c r="EU48" i="19"/>
  <c r="EQ48" i="19"/>
  <c r="EM48" i="19"/>
  <c r="EI48" i="19"/>
  <c r="EE48" i="19"/>
  <c r="EA48" i="19"/>
  <c r="DW48" i="19"/>
  <c r="DS48" i="19"/>
  <c r="DO48" i="19"/>
  <c r="DK48" i="19"/>
  <c r="DG48" i="19"/>
  <c r="DC48" i="19"/>
  <c r="CY48" i="19"/>
  <c r="CU48" i="19"/>
  <c r="CQ48" i="19"/>
  <c r="CM48" i="19"/>
  <c r="CI48" i="19"/>
  <c r="CE48" i="19"/>
  <c r="CA48" i="19"/>
  <c r="BW48" i="19"/>
  <c r="BS48" i="19"/>
  <c r="BO48" i="19"/>
  <c r="BK48" i="19"/>
  <c r="BG48" i="19"/>
  <c r="BC48" i="19"/>
  <c r="AY48" i="19"/>
  <c r="AU48" i="19"/>
  <c r="AQ48" i="19"/>
  <c r="AM48" i="19"/>
  <c r="AI48" i="19"/>
  <c r="AE48" i="19"/>
  <c r="AA48" i="19"/>
  <c r="MZ48" i="19"/>
  <c r="MT48" i="19"/>
  <c r="MO48" i="19"/>
  <c r="MJ48" i="19"/>
  <c r="MD48" i="19"/>
  <c r="LY48" i="19"/>
  <c r="LT48" i="19"/>
  <c r="LN48" i="19"/>
  <c r="LI48" i="19"/>
  <c r="LD48" i="19"/>
  <c r="KX48" i="19"/>
  <c r="KS48" i="19"/>
  <c r="KN48" i="19"/>
  <c r="KH48" i="19"/>
  <c r="KC48" i="19"/>
  <c r="JX48" i="19"/>
  <c r="JR48" i="19"/>
  <c r="JM48" i="19"/>
  <c r="JH48" i="19"/>
  <c r="JB48" i="19"/>
  <c r="IW48" i="19"/>
  <c r="IR48" i="19"/>
  <c r="IL48" i="19"/>
  <c r="IG48" i="19"/>
  <c r="IB48" i="19"/>
  <c r="HV48" i="19"/>
  <c r="HQ48" i="19"/>
  <c r="HL48" i="19"/>
  <c r="HF48" i="19"/>
  <c r="HA48" i="19"/>
  <c r="GV48" i="19"/>
  <c r="GP48" i="19"/>
  <c r="GK48" i="19"/>
  <c r="GF48" i="19"/>
  <c r="FZ48" i="19"/>
  <c r="FU48" i="19"/>
  <c r="FP48" i="19"/>
  <c r="FJ48" i="19"/>
  <c r="FF48" i="19"/>
  <c r="FB48" i="19"/>
  <c r="EX48" i="19"/>
  <c r="ET48" i="19"/>
  <c r="EP48" i="19"/>
  <c r="EL48" i="19"/>
  <c r="EH48" i="19"/>
  <c r="ED48" i="19"/>
  <c r="DZ48" i="19"/>
  <c r="DV48" i="19"/>
  <c r="DR48" i="19"/>
  <c r="DN48" i="19"/>
  <c r="DJ48" i="19"/>
  <c r="DF48" i="19"/>
  <c r="DB48" i="19"/>
  <c r="CX48" i="19"/>
  <c r="CT48" i="19"/>
  <c r="CP48" i="19"/>
  <c r="CL48" i="19"/>
  <c r="ND48" i="19"/>
  <c r="MS48" i="19"/>
  <c r="MH48" i="19"/>
  <c r="LX48" i="19"/>
  <c r="LM48" i="19"/>
  <c r="LB48" i="19"/>
  <c r="KR48" i="19"/>
  <c r="KG48" i="19"/>
  <c r="JV48" i="19"/>
  <c r="JL48" i="19"/>
  <c r="JA48" i="19"/>
  <c r="IP48" i="19"/>
  <c r="IF48" i="19"/>
  <c r="HU48" i="19"/>
  <c r="HJ48" i="19"/>
  <c r="GZ48" i="19"/>
  <c r="GO48" i="19"/>
  <c r="GD48" i="19"/>
  <c r="FT48" i="19"/>
  <c r="FI48" i="19"/>
  <c r="FA48" i="19"/>
  <c r="ES48" i="19"/>
  <c r="EK48" i="19"/>
  <c r="EC48" i="19"/>
  <c r="DU48" i="19"/>
  <c r="DM48" i="19"/>
  <c r="DE48" i="19"/>
  <c r="CW48" i="19"/>
  <c r="CO48" i="19"/>
  <c r="CH48" i="19"/>
  <c r="CC48" i="19"/>
  <c r="BX48" i="19"/>
  <c r="BR48" i="19"/>
  <c r="BM48" i="19"/>
  <c r="BH48" i="19"/>
  <c r="BB48" i="19"/>
  <c r="AW48" i="19"/>
  <c r="AR48" i="19"/>
  <c r="AL48" i="19"/>
  <c r="AG48" i="19"/>
  <c r="AB48" i="19"/>
  <c r="NB48" i="19"/>
  <c r="MR48" i="19"/>
  <c r="MG48" i="19"/>
  <c r="LV48" i="19"/>
  <c r="LL48" i="19"/>
  <c r="LA48" i="19"/>
  <c r="KP48" i="19"/>
  <c r="KF48" i="19"/>
  <c r="JU48" i="19"/>
  <c r="JJ48" i="19"/>
  <c r="IZ48" i="19"/>
  <c r="IO48" i="19"/>
  <c r="ID48" i="19"/>
  <c r="HT48" i="19"/>
  <c r="HI48" i="19"/>
  <c r="GX48" i="19"/>
  <c r="GN48" i="19"/>
  <c r="GC48" i="19"/>
  <c r="FR48" i="19"/>
  <c r="FH48" i="19"/>
  <c r="EZ48" i="19"/>
  <c r="ER48" i="19"/>
  <c r="EJ48" i="19"/>
  <c r="EB48" i="19"/>
  <c r="DT48" i="19"/>
  <c r="DL48" i="19"/>
  <c r="DD48" i="19"/>
  <c r="CV48" i="19"/>
  <c r="CN48" i="19"/>
  <c r="CG48" i="19"/>
  <c r="CB48" i="19"/>
  <c r="BV48" i="19"/>
  <c r="BQ48" i="19"/>
  <c r="BL48" i="19"/>
  <c r="BF48" i="19"/>
  <c r="BA48" i="19"/>
  <c r="AV48" i="19"/>
  <c r="AP48" i="19"/>
  <c r="AK48" i="19"/>
  <c r="AF48" i="19"/>
  <c r="Z48" i="19"/>
  <c r="A48" i="19"/>
  <c r="MX48" i="19"/>
  <c r="MN48" i="19"/>
  <c r="MC48" i="19"/>
  <c r="LR48" i="19"/>
  <c r="LH48" i="19"/>
  <c r="KW48" i="19"/>
  <c r="KL48" i="19"/>
  <c r="KB48" i="19"/>
  <c r="JQ48" i="19"/>
  <c r="JF48" i="19"/>
  <c r="IV48" i="19"/>
  <c r="IK48" i="19"/>
  <c r="HZ48" i="19"/>
  <c r="HP48" i="19"/>
  <c r="HE48" i="19"/>
  <c r="GT48" i="19"/>
  <c r="GJ48" i="19"/>
  <c r="FY48" i="19"/>
  <c r="FN48" i="19"/>
  <c r="FE48" i="19"/>
  <c r="EW48" i="19"/>
  <c r="EO48" i="19"/>
  <c r="EG48" i="19"/>
  <c r="DY48" i="19"/>
  <c r="DQ48" i="19"/>
  <c r="DI48" i="19"/>
  <c r="DA48" i="19"/>
  <c r="CS48" i="19"/>
  <c r="CK48" i="19"/>
  <c r="CF48" i="19"/>
  <c r="BZ48" i="19"/>
  <c r="BU48" i="19"/>
  <c r="BP48" i="19"/>
  <c r="BJ48" i="19"/>
  <c r="BE48" i="19"/>
  <c r="AZ48" i="19"/>
  <c r="AT48" i="19"/>
  <c r="AO48" i="19"/>
  <c r="AJ48" i="19"/>
  <c r="AD48" i="19"/>
  <c r="Y48" i="19"/>
  <c r="NC47" i="19"/>
  <c r="MY47" i="19"/>
  <c r="MU47" i="19"/>
  <c r="MQ47" i="19"/>
  <c r="M47" i="19"/>
  <c r="NA47" i="19"/>
  <c r="MV47" i="19"/>
  <c r="MP47" i="19"/>
  <c r="A47" i="19"/>
  <c r="MZ47" i="19"/>
  <c r="MT47" i="19"/>
  <c r="ND47" i="19"/>
  <c r="MX47" i="19"/>
  <c r="MS47" i="19"/>
  <c r="NC46" i="19"/>
  <c r="MY46" i="19"/>
  <c r="MU46" i="19"/>
  <c r="MQ46" i="19"/>
  <c r="MM46" i="19"/>
  <c r="MI46" i="19"/>
  <c r="ME46" i="19"/>
  <c r="MA46" i="19"/>
  <c r="LW46" i="19"/>
  <c r="LS46" i="19"/>
  <c r="LO46" i="19"/>
  <c r="LK46" i="19"/>
  <c r="LG46" i="19"/>
  <c r="LC46" i="19"/>
  <c r="KY46" i="19"/>
  <c r="KU46" i="19"/>
  <c r="KQ46" i="19"/>
  <c r="KM46" i="19"/>
  <c r="KI46" i="19"/>
  <c r="KE46" i="19"/>
  <c r="KA46" i="19"/>
  <c r="JW46" i="19"/>
  <c r="JS46" i="19"/>
  <c r="JO46" i="19"/>
  <c r="JK46" i="19"/>
  <c r="JG46" i="19"/>
  <c r="JC46" i="19"/>
  <c r="IY46" i="19"/>
  <c r="IU46" i="19"/>
  <c r="IQ46" i="19"/>
  <c r="IM46" i="19"/>
  <c r="II46" i="19"/>
  <c r="IE46" i="19"/>
  <c r="IA46" i="19"/>
  <c r="HW46" i="19"/>
  <c r="HS46" i="19"/>
  <c r="HO46" i="19"/>
  <c r="HK46" i="19"/>
  <c r="HG46" i="19"/>
  <c r="HC46" i="19"/>
  <c r="GY46" i="19"/>
  <c r="GU46" i="19"/>
  <c r="GQ46" i="19"/>
  <c r="GM46" i="19"/>
  <c r="GI46" i="19"/>
  <c r="GE46" i="19"/>
  <c r="GA46" i="19"/>
  <c r="FW46" i="19"/>
  <c r="FS46" i="19"/>
  <c r="FO46" i="19"/>
  <c r="FK46" i="19"/>
  <c r="FG46" i="19"/>
  <c r="FC46" i="19"/>
  <c r="EY46" i="19"/>
  <c r="EU46" i="19"/>
  <c r="EQ46" i="19"/>
  <c r="EM46" i="19"/>
  <c r="EI46" i="19"/>
  <c r="EE46" i="19"/>
  <c r="EA46" i="19"/>
  <c r="DW46" i="19"/>
  <c r="DS46" i="19"/>
  <c r="DO46" i="19"/>
  <c r="DK46" i="19"/>
  <c r="DG46" i="19"/>
  <c r="DC46" i="19"/>
  <c r="CY46" i="19"/>
  <c r="CU46" i="19"/>
  <c r="CQ46" i="19"/>
  <c r="CM46" i="19"/>
  <c r="CI46" i="19"/>
  <c r="CE46" i="19"/>
  <c r="CA46" i="19"/>
  <c r="BW46" i="19"/>
  <c r="BS46" i="19"/>
  <c r="BO46" i="19"/>
  <c r="BK46" i="19"/>
  <c r="BG46" i="19"/>
  <c r="BC46" i="19"/>
  <c r="AY46" i="19"/>
  <c r="AU46" i="19"/>
  <c r="AQ46" i="19"/>
  <c r="AM46" i="19"/>
  <c r="AI46" i="19"/>
  <c r="AE46" i="19"/>
  <c r="AA46" i="19"/>
  <c r="MZ46" i="19"/>
  <c r="MT46" i="19"/>
  <c r="MO46" i="19"/>
  <c r="MJ46" i="19"/>
  <c r="MD46" i="19"/>
  <c r="LY46" i="19"/>
  <c r="LT46" i="19"/>
  <c r="LN46" i="19"/>
  <c r="LI46" i="19"/>
  <c r="LD46" i="19"/>
  <c r="KX46" i="19"/>
  <c r="KS46" i="19"/>
  <c r="KN46" i="19"/>
  <c r="KH46" i="19"/>
  <c r="KC46" i="19"/>
  <c r="JX46" i="19"/>
  <c r="JR46" i="19"/>
  <c r="JM46" i="19"/>
  <c r="JH46" i="19"/>
  <c r="JB46" i="19"/>
  <c r="IW46" i="19"/>
  <c r="IR46" i="19"/>
  <c r="IL46" i="19"/>
  <c r="IG46" i="19"/>
  <c r="IB46" i="19"/>
  <c r="HV46" i="19"/>
  <c r="HQ46" i="19"/>
  <c r="HL46" i="19"/>
  <c r="HF46" i="19"/>
  <c r="HA46" i="19"/>
  <c r="GV46" i="19"/>
  <c r="GP46" i="19"/>
  <c r="GK46" i="19"/>
  <c r="GF46" i="19"/>
  <c r="FZ46" i="19"/>
  <c r="FU46" i="19"/>
  <c r="FP46" i="19"/>
  <c r="FJ46" i="19"/>
  <c r="FE46" i="19"/>
  <c r="EZ46" i="19"/>
  <c r="ET46" i="19"/>
  <c r="EO46" i="19"/>
  <c r="EJ46" i="19"/>
  <c r="ED46" i="19"/>
  <c r="DY46" i="19"/>
  <c r="DT46" i="19"/>
  <c r="DN46" i="19"/>
  <c r="DI46" i="19"/>
  <c r="DD46" i="19"/>
  <c r="CX46" i="19"/>
  <c r="CS46" i="19"/>
  <c r="CN46" i="19"/>
  <c r="CH46" i="19"/>
  <c r="CC46" i="19"/>
  <c r="BX46" i="19"/>
  <c r="BR46" i="19"/>
  <c r="BM46" i="19"/>
  <c r="BH46" i="19"/>
  <c r="BB46" i="19"/>
  <c r="AW46" i="19"/>
  <c r="AR46" i="19"/>
  <c r="AL46" i="19"/>
  <c r="AG46" i="19"/>
  <c r="AB46" i="19"/>
  <c r="ND46" i="19"/>
  <c r="MX46" i="19"/>
  <c r="MS46" i="19"/>
  <c r="MN46" i="19"/>
  <c r="MH46" i="19"/>
  <c r="MC46" i="19"/>
  <c r="LX46" i="19"/>
  <c r="LR46" i="19"/>
  <c r="LM46" i="19"/>
  <c r="LH46" i="19"/>
  <c r="LB46" i="19"/>
  <c r="KW46" i="19"/>
  <c r="KR46" i="19"/>
  <c r="KL46" i="19"/>
  <c r="KG46" i="19"/>
  <c r="KB46" i="19"/>
  <c r="JV46" i="19"/>
  <c r="JQ46" i="19"/>
  <c r="JL46" i="19"/>
  <c r="JF46" i="19"/>
  <c r="JA46" i="19"/>
  <c r="IV46" i="19"/>
  <c r="IP46" i="19"/>
  <c r="IK46" i="19"/>
  <c r="IF46" i="19"/>
  <c r="HZ46" i="19"/>
  <c r="HU46" i="19"/>
  <c r="HP46" i="19"/>
  <c r="HJ46" i="19"/>
  <c r="HE46" i="19"/>
  <c r="GZ46" i="19"/>
  <c r="GT46" i="19"/>
  <c r="GO46" i="19"/>
  <c r="GJ46" i="19"/>
  <c r="GD46" i="19"/>
  <c r="FY46" i="19"/>
  <c r="FT46" i="19"/>
  <c r="FN46" i="19"/>
  <c r="FI46" i="19"/>
  <c r="FD46" i="19"/>
  <c r="EX46" i="19"/>
  <c r="ES46" i="19"/>
  <c r="EN46" i="19"/>
  <c r="EH46" i="19"/>
  <c r="EC46" i="19"/>
  <c r="DX46" i="19"/>
  <c r="DR46" i="19"/>
  <c r="DM46" i="19"/>
  <c r="DH46" i="19"/>
  <c r="DB46" i="19"/>
  <c r="CW46" i="19"/>
  <c r="CR46" i="19"/>
  <c r="CL46" i="19"/>
  <c r="CG46" i="19"/>
  <c r="CB46" i="19"/>
  <c r="BV46" i="19"/>
  <c r="BQ46" i="19"/>
  <c r="BL46" i="19"/>
  <c r="BF46" i="19"/>
  <c r="BA46" i="19"/>
  <c r="AV46" i="19"/>
  <c r="AP46" i="19"/>
  <c r="AK46" i="19"/>
  <c r="AF46" i="19"/>
  <c r="Z46" i="19"/>
  <c r="A46" i="19"/>
  <c r="NB46" i="19"/>
  <c r="MW46" i="19"/>
  <c r="MR46" i="19"/>
  <c r="ML46" i="19"/>
  <c r="MG46" i="19"/>
  <c r="MB46" i="19"/>
  <c r="LV46" i="19"/>
  <c r="LQ46" i="19"/>
  <c r="LL46" i="19"/>
  <c r="LF46" i="19"/>
  <c r="LA46" i="19"/>
  <c r="KV46" i="19"/>
  <c r="KP46" i="19"/>
  <c r="KK46" i="19"/>
  <c r="KF46" i="19"/>
  <c r="JZ46" i="19"/>
  <c r="JU46" i="19"/>
  <c r="JP46" i="19"/>
  <c r="JJ46" i="19"/>
  <c r="JE46" i="19"/>
  <c r="IZ46" i="19"/>
  <c r="IT46" i="19"/>
  <c r="IO46" i="19"/>
  <c r="IJ46" i="19"/>
  <c r="ID46" i="19"/>
  <c r="HY46" i="19"/>
  <c r="HT46" i="19"/>
  <c r="HN46" i="19"/>
  <c r="HI46" i="19"/>
  <c r="HD46" i="19"/>
  <c r="GX46" i="19"/>
  <c r="GS46" i="19"/>
  <c r="GN46" i="19"/>
  <c r="GH46" i="19"/>
  <c r="GC46" i="19"/>
  <c r="FX46" i="19"/>
  <c r="FR46" i="19"/>
  <c r="FM46" i="19"/>
  <c r="FH46" i="19"/>
  <c r="FB46" i="19"/>
  <c r="EW46" i="19"/>
  <c r="ER46" i="19"/>
  <c r="EL46" i="19"/>
  <c r="EG46" i="19"/>
  <c r="EB46" i="19"/>
  <c r="DV46" i="19"/>
  <c r="DQ46" i="19"/>
  <c r="DL46" i="19"/>
  <c r="DF46" i="19"/>
  <c r="DA46" i="19"/>
  <c r="CV46" i="19"/>
  <c r="CP46" i="19"/>
  <c r="CK46" i="19"/>
  <c r="CF46" i="19"/>
  <c r="BZ46" i="19"/>
  <c r="BU46" i="19"/>
  <c r="BP46" i="19"/>
  <c r="BJ46" i="19"/>
  <c r="BE46" i="19"/>
  <c r="AZ46" i="19"/>
  <c r="AT46" i="19"/>
  <c r="AO46" i="19"/>
  <c r="AJ46" i="19"/>
  <c r="AD46" i="19"/>
  <c r="Y46" i="19"/>
  <c r="NC45" i="19"/>
  <c r="MY45" i="19"/>
  <c r="MU45" i="19"/>
  <c r="MQ45" i="19"/>
  <c r="M45" i="19"/>
  <c r="M70" i="19" s="1"/>
  <c r="M71" i="19" s="1"/>
  <c r="NA45" i="19"/>
  <c r="MV45" i="19"/>
  <c r="MP45" i="19"/>
  <c r="A45" i="19"/>
  <c r="MZ45" i="19"/>
  <c r="MT45" i="19"/>
  <c r="ND45" i="19"/>
  <c r="MX45" i="19"/>
  <c r="MS45" i="19"/>
  <c r="NC44" i="19"/>
  <c r="MY44" i="19"/>
  <c r="MU44" i="19"/>
  <c r="MQ44" i="19"/>
  <c r="MM44" i="19"/>
  <c r="MI44" i="19"/>
  <c r="ME44" i="19"/>
  <c r="MA44" i="19"/>
  <c r="LW44" i="19"/>
  <c r="LS44" i="19"/>
  <c r="LO44" i="19"/>
  <c r="LK44" i="19"/>
  <c r="LG44" i="19"/>
  <c r="LC44" i="19"/>
  <c r="KY44" i="19"/>
  <c r="KU44" i="19"/>
  <c r="KQ44" i="19"/>
  <c r="KM44" i="19"/>
  <c r="KI44" i="19"/>
  <c r="KE44" i="19"/>
  <c r="KA44" i="19"/>
  <c r="JW44" i="19"/>
  <c r="JS44" i="19"/>
  <c r="JO44" i="19"/>
  <c r="JK44" i="19"/>
  <c r="JG44" i="19"/>
  <c r="JC44" i="19"/>
  <c r="IY44" i="19"/>
  <c r="IU44" i="19"/>
  <c r="IQ44" i="19"/>
  <c r="IM44" i="19"/>
  <c r="II44" i="19"/>
  <c r="IE44" i="19"/>
  <c r="IA44" i="19"/>
  <c r="MZ44" i="19"/>
  <c r="MT44" i="19"/>
  <c r="MO44" i="19"/>
  <c r="MJ44" i="19"/>
  <c r="MD44" i="19"/>
  <c r="LY44" i="19"/>
  <c r="LT44" i="19"/>
  <c r="LN44" i="19"/>
  <c r="LI44" i="19"/>
  <c r="LD44" i="19"/>
  <c r="KX44" i="19"/>
  <c r="KS44" i="19"/>
  <c r="KN44" i="19"/>
  <c r="KH44" i="19"/>
  <c r="KC44" i="19"/>
  <c r="JX44" i="19"/>
  <c r="JR44" i="19"/>
  <c r="JM44" i="19"/>
  <c r="JH44" i="19"/>
  <c r="JB44" i="19"/>
  <c r="IW44" i="19"/>
  <c r="IR44" i="19"/>
  <c r="IL44" i="19"/>
  <c r="IG44" i="19"/>
  <c r="IB44" i="19"/>
  <c r="HW44" i="19"/>
  <c r="HS44" i="19"/>
  <c r="HO44" i="19"/>
  <c r="HK44" i="19"/>
  <c r="HG44" i="19"/>
  <c r="HC44" i="19"/>
  <c r="GY44" i="19"/>
  <c r="GU44" i="19"/>
  <c r="GQ44" i="19"/>
  <c r="GM44" i="19"/>
  <c r="GI44" i="19"/>
  <c r="GE44" i="19"/>
  <c r="GA44" i="19"/>
  <c r="FW44" i="19"/>
  <c r="FS44" i="19"/>
  <c r="FO44" i="19"/>
  <c r="FK44" i="19"/>
  <c r="FG44" i="19"/>
  <c r="FC44" i="19"/>
  <c r="EY44" i="19"/>
  <c r="EU44" i="19"/>
  <c r="EQ44" i="19"/>
  <c r="EM44" i="19"/>
  <c r="EI44" i="19"/>
  <c r="EE44" i="19"/>
  <c r="EA44" i="19"/>
  <c r="DW44" i="19"/>
  <c r="DS44" i="19"/>
  <c r="DO44" i="19"/>
  <c r="DK44" i="19"/>
  <c r="DG44" i="19"/>
  <c r="DC44" i="19"/>
  <c r="CY44" i="19"/>
  <c r="CU44" i="19"/>
  <c r="CQ44" i="19"/>
  <c r="CM44" i="19"/>
  <c r="CI44" i="19"/>
  <c r="CE44" i="19"/>
  <c r="CA44" i="19"/>
  <c r="BW44" i="19"/>
  <c r="BS44" i="19"/>
  <c r="BO44" i="19"/>
  <c r="BK44" i="19"/>
  <c r="BG44" i="19"/>
  <c r="BC44" i="19"/>
  <c r="AY44" i="19"/>
  <c r="AU44" i="19"/>
  <c r="AQ44" i="19"/>
  <c r="AM44" i="19"/>
  <c r="AI44" i="19"/>
  <c r="AE44" i="19"/>
  <c r="AA44" i="19"/>
  <c r="ND44" i="19"/>
  <c r="MX44" i="19"/>
  <c r="MS44" i="19"/>
  <c r="MN44" i="19"/>
  <c r="MH44" i="19"/>
  <c r="MC44" i="19"/>
  <c r="LX44" i="19"/>
  <c r="LR44" i="19"/>
  <c r="LM44" i="19"/>
  <c r="LH44" i="19"/>
  <c r="LB44" i="19"/>
  <c r="KW44" i="19"/>
  <c r="KR44" i="19"/>
  <c r="KL44" i="19"/>
  <c r="KG44" i="19"/>
  <c r="KB44" i="19"/>
  <c r="JV44" i="19"/>
  <c r="JQ44" i="19"/>
  <c r="JL44" i="19"/>
  <c r="JF44" i="19"/>
  <c r="JA44" i="19"/>
  <c r="IV44" i="19"/>
  <c r="IP44" i="19"/>
  <c r="IK44" i="19"/>
  <c r="IF44" i="19"/>
  <c r="HZ44" i="19"/>
  <c r="HV44" i="19"/>
  <c r="HR44" i="19"/>
  <c r="HN44" i="19"/>
  <c r="HJ44" i="19"/>
  <c r="HF44" i="19"/>
  <c r="HB44" i="19"/>
  <c r="GX44" i="19"/>
  <c r="GT44" i="19"/>
  <c r="GP44" i="19"/>
  <c r="GL44" i="19"/>
  <c r="GH44" i="19"/>
  <c r="GD44" i="19"/>
  <c r="FZ44" i="19"/>
  <c r="FV44" i="19"/>
  <c r="FR44" i="19"/>
  <c r="FN44" i="19"/>
  <c r="FJ44" i="19"/>
  <c r="FF44" i="19"/>
  <c r="FB44" i="19"/>
  <c r="EX44" i="19"/>
  <c r="ET44" i="19"/>
  <c r="EP44" i="19"/>
  <c r="EL44" i="19"/>
  <c r="EH44" i="19"/>
  <c r="ED44" i="19"/>
  <c r="DZ44" i="19"/>
  <c r="DV44" i="19"/>
  <c r="DR44" i="19"/>
  <c r="DN44" i="19"/>
  <c r="DJ44" i="19"/>
  <c r="DF44" i="19"/>
  <c r="DB44" i="19"/>
  <c r="CX44" i="19"/>
  <c r="CT44" i="19"/>
  <c r="CP44" i="19"/>
  <c r="CL44" i="19"/>
  <c r="CH44" i="19"/>
  <c r="CD44" i="19"/>
  <c r="BZ44" i="19"/>
  <c r="BV44" i="19"/>
  <c r="BR44" i="19"/>
  <c r="BN44" i="19"/>
  <c r="BJ44" i="19"/>
  <c r="BF44" i="19"/>
  <c r="BB44" i="19"/>
  <c r="AX44" i="19"/>
  <c r="AT44" i="19"/>
  <c r="AP44" i="19"/>
  <c r="AL44" i="19"/>
  <c r="AH44" i="19"/>
  <c r="AD44" i="19"/>
  <c r="Z44" i="19"/>
  <c r="NB44" i="19"/>
  <c r="MW44" i="19"/>
  <c r="MR44" i="19"/>
  <c r="ML44" i="19"/>
  <c r="MG44" i="19"/>
  <c r="MB44" i="19"/>
  <c r="LV44" i="19"/>
  <c r="LQ44" i="19"/>
  <c r="LL44" i="19"/>
  <c r="LF44" i="19"/>
  <c r="LA44" i="19"/>
  <c r="KV44" i="19"/>
  <c r="KP44" i="19"/>
  <c r="KK44" i="19"/>
  <c r="KF44" i="19"/>
  <c r="JZ44" i="19"/>
  <c r="JU44" i="19"/>
  <c r="JP44" i="19"/>
  <c r="JJ44" i="19"/>
  <c r="JE44" i="19"/>
  <c r="IZ44" i="19"/>
  <c r="IT44" i="19"/>
  <c r="IO44" i="19"/>
  <c r="IJ44" i="19"/>
  <c r="ID44" i="19"/>
  <c r="HY44" i="19"/>
  <c r="HU44" i="19"/>
  <c r="HQ44" i="19"/>
  <c r="HM44" i="19"/>
  <c r="HI44" i="19"/>
  <c r="HE44" i="19"/>
  <c r="HA44" i="19"/>
  <c r="GW44" i="19"/>
  <c r="GS44" i="19"/>
  <c r="GO44" i="19"/>
  <c r="GK44" i="19"/>
  <c r="GG44" i="19"/>
  <c r="GC44" i="19"/>
  <c r="FY44" i="19"/>
  <c r="FU44" i="19"/>
  <c r="FQ44" i="19"/>
  <c r="FM44" i="19"/>
  <c r="FI44" i="19"/>
  <c r="FE44" i="19"/>
  <c r="FA44" i="19"/>
  <c r="EW44" i="19"/>
  <c r="ES44" i="19"/>
  <c r="EO44" i="19"/>
  <c r="EK44" i="19"/>
  <c r="EG44" i="19"/>
  <c r="EC44" i="19"/>
  <c r="DY44" i="19"/>
  <c r="DU44" i="19"/>
  <c r="DQ44" i="19"/>
  <c r="DM44" i="19"/>
  <c r="DI44" i="19"/>
  <c r="DE44" i="19"/>
  <c r="DA44" i="19"/>
  <c r="CW44" i="19"/>
  <c r="CS44" i="19"/>
  <c r="CO44" i="19"/>
  <c r="CK44" i="19"/>
  <c r="CG44" i="19"/>
  <c r="CC44" i="19"/>
  <c r="BY44" i="19"/>
  <c r="BU44" i="19"/>
  <c r="BQ44" i="19"/>
  <c r="BM44" i="19"/>
  <c r="BI44" i="19"/>
  <c r="BE44" i="19"/>
  <c r="BA44" i="19"/>
  <c r="AW44" i="19"/>
  <c r="AS44" i="19"/>
  <c r="AO44" i="19"/>
  <c r="AK44" i="19"/>
  <c r="AG44" i="19"/>
  <c r="AC44" i="19"/>
  <c r="Y44" i="19"/>
  <c r="A44" i="19"/>
  <c r="NC43" i="19"/>
  <c r="MY43" i="19"/>
  <c r="MU43" i="19"/>
  <c r="MQ43" i="19"/>
  <c r="M43" i="19"/>
  <c r="NB43" i="19"/>
  <c r="MX43" i="19"/>
  <c r="MT43" i="19"/>
  <c r="MP43" i="19"/>
  <c r="NA43" i="19"/>
  <c r="MW43" i="19"/>
  <c r="MS43" i="19"/>
  <c r="A43" i="19"/>
  <c r="NC42" i="19"/>
  <c r="MY42" i="19"/>
  <c r="MU42" i="19"/>
  <c r="MQ42" i="19"/>
  <c r="MM42" i="19"/>
  <c r="MI42" i="19"/>
  <c r="ME42" i="19"/>
  <c r="MA42" i="19"/>
  <c r="LW42" i="19"/>
  <c r="LS42" i="19"/>
  <c r="LO42" i="19"/>
  <c r="LK42" i="19"/>
  <c r="LG42" i="19"/>
  <c r="LC42" i="19"/>
  <c r="KY42" i="19"/>
  <c r="KU42" i="19"/>
  <c r="KQ42" i="19"/>
  <c r="KM42" i="19"/>
  <c r="KI42" i="19"/>
  <c r="KE42" i="19"/>
  <c r="KA42" i="19"/>
  <c r="JW42" i="19"/>
  <c r="JS42" i="19"/>
  <c r="JO42" i="19"/>
  <c r="JK42" i="19"/>
  <c r="JG42" i="19"/>
  <c r="JC42" i="19"/>
  <c r="IY42" i="19"/>
  <c r="IU42" i="19"/>
  <c r="IQ42" i="19"/>
  <c r="IM42" i="19"/>
  <c r="II42" i="19"/>
  <c r="IE42" i="19"/>
  <c r="IA42" i="19"/>
  <c r="HW42" i="19"/>
  <c r="HS42" i="19"/>
  <c r="HO42" i="19"/>
  <c r="HK42" i="19"/>
  <c r="HG42" i="19"/>
  <c r="HC42" i="19"/>
  <c r="GY42" i="19"/>
  <c r="GU42" i="19"/>
  <c r="GQ42" i="19"/>
  <c r="GM42" i="19"/>
  <c r="GI42" i="19"/>
  <c r="GE42" i="19"/>
  <c r="GA42" i="19"/>
  <c r="FW42" i="19"/>
  <c r="FS42" i="19"/>
  <c r="FO42" i="19"/>
  <c r="FK42" i="19"/>
  <c r="FG42" i="19"/>
  <c r="FC42" i="19"/>
  <c r="EY42" i="19"/>
  <c r="EU42" i="19"/>
  <c r="EQ42" i="19"/>
  <c r="EM42" i="19"/>
  <c r="EI42" i="19"/>
  <c r="EE42" i="19"/>
  <c r="EA42" i="19"/>
  <c r="DW42" i="19"/>
  <c r="DS42" i="19"/>
  <c r="DO42" i="19"/>
  <c r="DK42" i="19"/>
  <c r="DG42" i="19"/>
  <c r="DC42" i="19"/>
  <c r="CY42" i="19"/>
  <c r="CU42" i="19"/>
  <c r="CQ42" i="19"/>
  <c r="CM42" i="19"/>
  <c r="CI42" i="19"/>
  <c r="CE42" i="19"/>
  <c r="CA42" i="19"/>
  <c r="BW42" i="19"/>
  <c r="BS42" i="19"/>
  <c r="BO42" i="19"/>
  <c r="BK42" i="19"/>
  <c r="BG42" i="19"/>
  <c r="BC42" i="19"/>
  <c r="AY42" i="19"/>
  <c r="AU42" i="19"/>
  <c r="AQ42" i="19"/>
  <c r="AM42" i="19"/>
  <c r="AI42" i="19"/>
  <c r="AE42" i="19"/>
  <c r="AA42" i="19"/>
  <c r="NB42" i="19"/>
  <c r="MX42" i="19"/>
  <c r="MT42" i="19"/>
  <c r="MP42" i="19"/>
  <c r="ML42" i="19"/>
  <c r="MH42" i="19"/>
  <c r="MD42" i="19"/>
  <c r="LZ42" i="19"/>
  <c r="LV42" i="19"/>
  <c r="LR42" i="19"/>
  <c r="LN42" i="19"/>
  <c r="LJ42" i="19"/>
  <c r="LF42" i="19"/>
  <c r="LB42" i="19"/>
  <c r="KX42" i="19"/>
  <c r="KT42" i="19"/>
  <c r="KP42" i="19"/>
  <c r="KL42" i="19"/>
  <c r="KH42" i="19"/>
  <c r="KD42" i="19"/>
  <c r="JZ42" i="19"/>
  <c r="JV42" i="19"/>
  <c r="JR42" i="19"/>
  <c r="JN42" i="19"/>
  <c r="JJ42" i="19"/>
  <c r="JF42" i="19"/>
  <c r="JB42" i="19"/>
  <c r="IX42" i="19"/>
  <c r="IT42" i="19"/>
  <c r="IP42" i="19"/>
  <c r="IL42" i="19"/>
  <c r="IH42" i="19"/>
  <c r="ID42" i="19"/>
  <c r="HZ42" i="19"/>
  <c r="HV42" i="19"/>
  <c r="HR42" i="19"/>
  <c r="HN42" i="19"/>
  <c r="HJ42" i="19"/>
  <c r="HF42" i="19"/>
  <c r="HB42" i="19"/>
  <c r="GX42" i="19"/>
  <c r="GT42" i="19"/>
  <c r="GP42" i="19"/>
  <c r="GL42" i="19"/>
  <c r="GH42" i="19"/>
  <c r="GD42" i="19"/>
  <c r="FZ42" i="19"/>
  <c r="FV42" i="19"/>
  <c r="FR42" i="19"/>
  <c r="FN42" i="19"/>
  <c r="FJ42" i="19"/>
  <c r="FF42" i="19"/>
  <c r="FB42" i="19"/>
  <c r="EX42" i="19"/>
  <c r="ET42" i="19"/>
  <c r="EP42" i="19"/>
  <c r="EL42" i="19"/>
  <c r="EH42" i="19"/>
  <c r="ED42" i="19"/>
  <c r="DZ42" i="19"/>
  <c r="DV42" i="19"/>
  <c r="DR42" i="19"/>
  <c r="DN42" i="19"/>
  <c r="DJ42" i="19"/>
  <c r="DF42" i="19"/>
  <c r="DB42" i="19"/>
  <c r="CX42" i="19"/>
  <c r="CT42" i="19"/>
  <c r="CP42" i="19"/>
  <c r="CL42" i="19"/>
  <c r="CH42" i="19"/>
  <c r="CD42" i="19"/>
  <c r="BZ42" i="19"/>
  <c r="BV42" i="19"/>
  <c r="BR42" i="19"/>
  <c r="BN42" i="19"/>
  <c r="BJ42" i="19"/>
  <c r="BF42" i="19"/>
  <c r="BB42" i="19"/>
  <c r="AX42" i="19"/>
  <c r="AT42" i="19"/>
  <c r="AP42" i="19"/>
  <c r="AL42" i="19"/>
  <c r="AH42" i="19"/>
  <c r="AD42" i="19"/>
  <c r="Z42" i="19"/>
  <c r="NA42" i="19"/>
  <c r="MW42" i="19"/>
  <c r="MS42" i="19"/>
  <c r="MO42" i="19"/>
  <c r="MK42" i="19"/>
  <c r="MG42" i="19"/>
  <c r="MC42" i="19"/>
  <c r="LY42" i="19"/>
  <c r="LU42" i="19"/>
  <c r="LQ42" i="19"/>
  <c r="LM42" i="19"/>
  <c r="LI42" i="19"/>
  <c r="LE42" i="19"/>
  <c r="LA42" i="19"/>
  <c r="KW42" i="19"/>
  <c r="KS42" i="19"/>
  <c r="KO42" i="19"/>
  <c r="KK42" i="19"/>
  <c r="KG42" i="19"/>
  <c r="KC42" i="19"/>
  <c r="JY42" i="19"/>
  <c r="JU42" i="19"/>
  <c r="JQ42" i="19"/>
  <c r="JM42" i="19"/>
  <c r="JI42" i="19"/>
  <c r="JE42" i="19"/>
  <c r="JA42" i="19"/>
  <c r="IW42" i="19"/>
  <c r="IS42" i="19"/>
  <c r="IO42" i="19"/>
  <c r="IK42" i="19"/>
  <c r="IG42" i="19"/>
  <c r="IC42" i="19"/>
  <c r="HY42" i="19"/>
  <c r="HU42" i="19"/>
  <c r="HQ42" i="19"/>
  <c r="HM42" i="19"/>
  <c r="HI42" i="19"/>
  <c r="HE42" i="19"/>
  <c r="HA42" i="19"/>
  <c r="GW42" i="19"/>
  <c r="GS42" i="19"/>
  <c r="GO42" i="19"/>
  <c r="GK42" i="19"/>
  <c r="GG42" i="19"/>
  <c r="GC42" i="19"/>
  <c r="FY42" i="19"/>
  <c r="FU42" i="19"/>
  <c r="FQ42" i="19"/>
  <c r="FM42" i="19"/>
  <c r="FI42" i="19"/>
  <c r="FE42" i="19"/>
  <c r="FA42" i="19"/>
  <c r="EW42" i="19"/>
  <c r="ES42" i="19"/>
  <c r="EO42" i="19"/>
  <c r="EK42" i="19"/>
  <c r="EG42" i="19"/>
  <c r="EC42" i="19"/>
  <c r="DY42" i="19"/>
  <c r="DU42" i="19"/>
  <c r="DQ42" i="19"/>
  <c r="DM42" i="19"/>
  <c r="DI42" i="19"/>
  <c r="DE42" i="19"/>
  <c r="DA42" i="19"/>
  <c r="CW42" i="19"/>
  <c r="CS42" i="19"/>
  <c r="CO42" i="19"/>
  <c r="CK42" i="19"/>
  <c r="CG42" i="19"/>
  <c r="CC42" i="19"/>
  <c r="BY42" i="19"/>
  <c r="BU42" i="19"/>
  <c r="BQ42" i="19"/>
  <c r="BM42" i="19"/>
  <c r="BI42" i="19"/>
  <c r="BE42" i="19"/>
  <c r="BA42" i="19"/>
  <c r="AW42" i="19"/>
  <c r="AS42" i="19"/>
  <c r="AO42" i="19"/>
  <c r="AK42" i="19"/>
  <c r="AG42" i="19"/>
  <c r="AC42" i="19"/>
  <c r="Y42" i="19"/>
  <c r="A42" i="19"/>
  <c r="NC41" i="19"/>
  <c r="MY41" i="19"/>
  <c r="MU41" i="19"/>
  <c r="MQ41" i="19"/>
  <c r="M41" i="19"/>
  <c r="NB41" i="19"/>
  <c r="MX41" i="19"/>
  <c r="MT41" i="19"/>
  <c r="MP41" i="19"/>
  <c r="NA41" i="19"/>
  <c r="MW41" i="19"/>
  <c r="MS41" i="19"/>
  <c r="A41" i="19"/>
  <c r="NC40" i="19"/>
  <c r="MY40" i="19"/>
  <c r="MU40" i="19"/>
  <c r="MQ40" i="19"/>
  <c r="MM40" i="19"/>
  <c r="MI40" i="19"/>
  <c r="ME40" i="19"/>
  <c r="MA40" i="19"/>
  <c r="LW40" i="19"/>
  <c r="LS40" i="19"/>
  <c r="LO40" i="19"/>
  <c r="LK40" i="19"/>
  <c r="LG40" i="19"/>
  <c r="LC40" i="19"/>
  <c r="KY40" i="19"/>
  <c r="KU40" i="19"/>
  <c r="KQ40" i="19"/>
  <c r="KM40" i="19"/>
  <c r="KI40" i="19"/>
  <c r="KE40" i="19"/>
  <c r="KA40" i="19"/>
  <c r="JW40" i="19"/>
  <c r="JS40" i="19"/>
  <c r="JO40" i="19"/>
  <c r="JK40" i="19"/>
  <c r="JG40" i="19"/>
  <c r="JC40" i="19"/>
  <c r="IY40" i="19"/>
  <c r="IU40" i="19"/>
  <c r="IQ40" i="19"/>
  <c r="IM40" i="19"/>
  <c r="II40" i="19"/>
  <c r="IE40" i="19"/>
  <c r="IA40" i="19"/>
  <c r="HW40" i="19"/>
  <c r="HS40" i="19"/>
  <c r="HO40" i="19"/>
  <c r="HK40" i="19"/>
  <c r="HG40" i="19"/>
  <c r="HC40" i="19"/>
  <c r="GY40" i="19"/>
  <c r="GU40" i="19"/>
  <c r="GQ40" i="19"/>
  <c r="GM40" i="19"/>
  <c r="GI40" i="19"/>
  <c r="GE40" i="19"/>
  <c r="GA40" i="19"/>
  <c r="FW40" i="19"/>
  <c r="FS40" i="19"/>
  <c r="FO40" i="19"/>
  <c r="FK40" i="19"/>
  <c r="FG40" i="19"/>
  <c r="FC40" i="19"/>
  <c r="EY40" i="19"/>
  <c r="EU40" i="19"/>
  <c r="EQ40" i="19"/>
  <c r="EM40" i="19"/>
  <c r="EI40" i="19"/>
  <c r="EE40" i="19"/>
  <c r="EA40" i="19"/>
  <c r="DW40" i="19"/>
  <c r="DS40" i="19"/>
  <c r="DO40" i="19"/>
  <c r="DK40" i="19"/>
  <c r="DG40" i="19"/>
  <c r="DC40" i="19"/>
  <c r="CY40" i="19"/>
  <c r="CU40" i="19"/>
  <c r="CQ40" i="19"/>
  <c r="CM40" i="19"/>
  <c r="CI40" i="19"/>
  <c r="CE40" i="19"/>
  <c r="CA40" i="19"/>
  <c r="BW40" i="19"/>
  <c r="BS40" i="19"/>
  <c r="BO40" i="19"/>
  <c r="BK40" i="19"/>
  <c r="BG40" i="19"/>
  <c r="BC40" i="19"/>
  <c r="AY40" i="19"/>
  <c r="AU40" i="19"/>
  <c r="AQ40" i="19"/>
  <c r="AM40" i="19"/>
  <c r="AI40" i="19"/>
  <c r="AE40" i="19"/>
  <c r="AA40" i="19"/>
  <c r="NB40" i="19"/>
  <c r="MX40" i="19"/>
  <c r="MT40" i="19"/>
  <c r="MP40" i="19"/>
  <c r="ML40" i="19"/>
  <c r="MH40" i="19"/>
  <c r="MD40" i="19"/>
  <c r="LZ40" i="19"/>
  <c r="LV40" i="19"/>
  <c r="LR40" i="19"/>
  <c r="LN40" i="19"/>
  <c r="LJ40" i="19"/>
  <c r="LF40" i="19"/>
  <c r="LB40" i="19"/>
  <c r="KX40" i="19"/>
  <c r="KT40" i="19"/>
  <c r="KP40" i="19"/>
  <c r="KL40" i="19"/>
  <c r="KL70" i="19" s="1"/>
  <c r="O153" i="19" s="1"/>
  <c r="KH40" i="19"/>
  <c r="KD40" i="19"/>
  <c r="JZ40" i="19"/>
  <c r="JV40" i="19"/>
  <c r="JV70" i="19" s="1"/>
  <c r="N150" i="19" s="1"/>
  <c r="JR40" i="19"/>
  <c r="JN40" i="19"/>
  <c r="JJ40" i="19"/>
  <c r="JF40" i="19"/>
  <c r="JB40" i="19"/>
  <c r="IX40" i="19"/>
  <c r="IT40" i="19"/>
  <c r="IP40" i="19"/>
  <c r="IL40" i="19"/>
  <c r="IH40" i="19"/>
  <c r="ID40" i="19"/>
  <c r="HZ40" i="19"/>
  <c r="HV40" i="19"/>
  <c r="HR40" i="19"/>
  <c r="HN40" i="19"/>
  <c r="HJ40" i="19"/>
  <c r="HF40" i="19"/>
  <c r="HB40" i="19"/>
  <c r="GX40" i="19"/>
  <c r="GT40" i="19"/>
  <c r="GP40" i="19"/>
  <c r="GL40" i="19"/>
  <c r="GH40" i="19"/>
  <c r="GD40" i="19"/>
  <c r="FZ40" i="19"/>
  <c r="FV40" i="19"/>
  <c r="FR40" i="19"/>
  <c r="FN40" i="19"/>
  <c r="FJ40" i="19"/>
  <c r="FF40" i="19"/>
  <c r="FB40" i="19"/>
  <c r="EX40" i="19"/>
  <c r="ET40" i="19"/>
  <c r="EP40" i="19"/>
  <c r="EL40" i="19"/>
  <c r="EH40" i="19"/>
  <c r="ED40" i="19"/>
  <c r="DZ40" i="19"/>
  <c r="DV40" i="19"/>
  <c r="DR40" i="19"/>
  <c r="DN40" i="19"/>
  <c r="DJ40" i="19"/>
  <c r="DF40" i="19"/>
  <c r="DB40" i="19"/>
  <c r="CX40" i="19"/>
  <c r="CT40" i="19"/>
  <c r="CP40" i="19"/>
  <c r="CL40" i="19"/>
  <c r="CH40" i="19"/>
  <c r="CD40" i="19"/>
  <c r="BZ40" i="19"/>
  <c r="BV40" i="19"/>
  <c r="BR40" i="19"/>
  <c r="BN40" i="19"/>
  <c r="BJ40" i="19"/>
  <c r="BF40" i="19"/>
  <c r="BB40" i="19"/>
  <c r="AX40" i="19"/>
  <c r="AT40" i="19"/>
  <c r="AP40" i="19"/>
  <c r="AP70" i="19" s="1"/>
  <c r="N81" i="19" s="1"/>
  <c r="N101" i="19" s="1"/>
  <c r="AL40" i="19"/>
  <c r="AH40" i="19"/>
  <c r="AD40" i="19"/>
  <c r="Z40" i="19"/>
  <c r="NA40" i="19"/>
  <c r="MW40" i="19"/>
  <c r="MS40" i="19"/>
  <c r="MO40" i="19"/>
  <c r="MK40" i="19"/>
  <c r="MG40" i="19"/>
  <c r="MC40" i="19"/>
  <c r="LY40" i="19"/>
  <c r="LU40" i="19"/>
  <c r="LQ40" i="19"/>
  <c r="LM40" i="19"/>
  <c r="LI40" i="19"/>
  <c r="LE40" i="19"/>
  <c r="LA40" i="19"/>
  <c r="KW40" i="19"/>
  <c r="KS40" i="19"/>
  <c r="KO40" i="19"/>
  <c r="KK40" i="19"/>
  <c r="KG40" i="19"/>
  <c r="KC40" i="19"/>
  <c r="JY40" i="19"/>
  <c r="JU40" i="19"/>
  <c r="JQ40" i="19"/>
  <c r="JM40" i="19"/>
  <c r="JI40" i="19"/>
  <c r="JE40" i="19"/>
  <c r="JA40" i="19"/>
  <c r="IW40" i="19"/>
  <c r="IS40" i="19"/>
  <c r="IO40" i="19"/>
  <c r="IK40" i="19"/>
  <c r="IG40" i="19"/>
  <c r="IC40" i="19"/>
  <c r="HY40" i="19"/>
  <c r="HU40" i="19"/>
  <c r="HQ40" i="19"/>
  <c r="HM40" i="19"/>
  <c r="HI40" i="19"/>
  <c r="HE40" i="19"/>
  <c r="HA40" i="19"/>
  <c r="GW40" i="19"/>
  <c r="GS40" i="19"/>
  <c r="GO40" i="19"/>
  <c r="GK40" i="19"/>
  <c r="GG40" i="19"/>
  <c r="GC40" i="19"/>
  <c r="FY40" i="19"/>
  <c r="FU40" i="19"/>
  <c r="FQ40" i="19"/>
  <c r="FM40" i="19"/>
  <c r="FI40" i="19"/>
  <c r="FE40" i="19"/>
  <c r="FA40" i="19"/>
  <c r="EW40" i="19"/>
  <c r="ES40" i="19"/>
  <c r="EO40" i="19"/>
  <c r="EK40" i="19"/>
  <c r="EG40" i="19"/>
  <c r="EC40" i="19"/>
  <c r="DY40" i="19"/>
  <c r="DU40" i="19"/>
  <c r="DQ40" i="19"/>
  <c r="DM40" i="19"/>
  <c r="DI40" i="19"/>
  <c r="DE40" i="19"/>
  <c r="DA40" i="19"/>
  <c r="CW40" i="19"/>
  <c r="CS40" i="19"/>
  <c r="CO40" i="19"/>
  <c r="CK40" i="19"/>
  <c r="CG40" i="19"/>
  <c r="CC40" i="19"/>
  <c r="BY40" i="19"/>
  <c r="BU40" i="19"/>
  <c r="BQ40" i="19"/>
  <c r="BM40" i="19"/>
  <c r="BI40" i="19"/>
  <c r="BE40" i="19"/>
  <c r="BA40" i="19"/>
  <c r="AW40" i="19"/>
  <c r="AS40" i="19"/>
  <c r="AO40" i="19"/>
  <c r="AK40" i="19"/>
  <c r="AG40" i="19"/>
  <c r="AC40" i="19"/>
  <c r="Y40" i="19"/>
  <c r="A40" i="19"/>
  <c r="F71" i="19"/>
  <c r="E71" i="19"/>
  <c r="NC39" i="19"/>
  <c r="MY39" i="19"/>
  <c r="MU39" i="19"/>
  <c r="MQ39" i="19"/>
  <c r="M39" i="19"/>
  <c r="NB39" i="19"/>
  <c r="MX39" i="19"/>
  <c r="MT39" i="19"/>
  <c r="MP39" i="19"/>
  <c r="NA39" i="19"/>
  <c r="MW39" i="19"/>
  <c r="MS39" i="19"/>
  <c r="A39" i="19"/>
  <c r="NC38" i="19"/>
  <c r="MY38" i="19"/>
  <c r="MU38" i="19"/>
  <c r="MQ38" i="19"/>
  <c r="MM38" i="19"/>
  <c r="MI38" i="19"/>
  <c r="ME38" i="19"/>
  <c r="MA38" i="19"/>
  <c r="LW38" i="19"/>
  <c r="LS38" i="19"/>
  <c r="LO38" i="19"/>
  <c r="LK38" i="19"/>
  <c r="LG38" i="19"/>
  <c r="LC38" i="19"/>
  <c r="KY38" i="19"/>
  <c r="KU38" i="19"/>
  <c r="KQ38" i="19"/>
  <c r="KM38" i="19"/>
  <c r="KI38" i="19"/>
  <c r="KE38" i="19"/>
  <c r="KA38" i="19"/>
  <c r="JW38" i="19"/>
  <c r="JS38" i="19"/>
  <c r="JO38" i="19"/>
  <c r="JK38" i="19"/>
  <c r="JG38" i="19"/>
  <c r="JC38" i="19"/>
  <c r="IY38" i="19"/>
  <c r="IU38" i="19"/>
  <c r="IQ38" i="19"/>
  <c r="IM38" i="19"/>
  <c r="II38" i="19"/>
  <c r="IE38" i="19"/>
  <c r="IA38" i="19"/>
  <c r="HW38" i="19"/>
  <c r="HS38" i="19"/>
  <c r="HO38" i="19"/>
  <c r="HK38" i="19"/>
  <c r="HG38" i="19"/>
  <c r="HC38" i="19"/>
  <c r="GY38" i="19"/>
  <c r="GU38" i="19"/>
  <c r="GQ38" i="19"/>
  <c r="GM38" i="19"/>
  <c r="GI38" i="19"/>
  <c r="GE38" i="19"/>
  <c r="GA38" i="19"/>
  <c r="FW38" i="19"/>
  <c r="FS38" i="19"/>
  <c r="FO38" i="19"/>
  <c r="FK38" i="19"/>
  <c r="FG38" i="19"/>
  <c r="FC38" i="19"/>
  <c r="EY38" i="19"/>
  <c r="EU38" i="19"/>
  <c r="EQ38" i="19"/>
  <c r="EM38" i="19"/>
  <c r="EI38" i="19"/>
  <c r="EE38" i="19"/>
  <c r="EA38" i="19"/>
  <c r="DW38" i="19"/>
  <c r="DS38" i="19"/>
  <c r="DO38" i="19"/>
  <c r="DK38" i="19"/>
  <c r="DG38" i="19"/>
  <c r="DC38" i="19"/>
  <c r="CY38" i="19"/>
  <c r="CU38" i="19"/>
  <c r="CQ38" i="19"/>
  <c r="CM38" i="19"/>
  <c r="CI38" i="19"/>
  <c r="CE38" i="19"/>
  <c r="CA38" i="19"/>
  <c r="BW38" i="19"/>
  <c r="BS38" i="19"/>
  <c r="BO38" i="19"/>
  <c r="BK38" i="19"/>
  <c r="BG38" i="19"/>
  <c r="BC38" i="19"/>
  <c r="AY38" i="19"/>
  <c r="AU38" i="19"/>
  <c r="AQ38" i="19"/>
  <c r="AM38" i="19"/>
  <c r="AI38" i="19"/>
  <c r="AE38" i="19"/>
  <c r="AA38" i="19"/>
  <c r="NB38" i="19"/>
  <c r="MX38" i="19"/>
  <c r="MT38" i="19"/>
  <c r="MP38" i="19"/>
  <c r="ML38" i="19"/>
  <c r="MH38" i="19"/>
  <c r="MD38" i="19"/>
  <c r="LZ38" i="19"/>
  <c r="LV38" i="19"/>
  <c r="LR38" i="19"/>
  <c r="LN38" i="19"/>
  <c r="LJ38" i="19"/>
  <c r="LF38" i="19"/>
  <c r="LB38" i="19"/>
  <c r="KX38" i="19"/>
  <c r="KT38" i="19"/>
  <c r="KP38" i="19"/>
  <c r="KL38" i="19"/>
  <c r="KH38" i="19"/>
  <c r="KD38" i="19"/>
  <c r="JZ38" i="19"/>
  <c r="JV38" i="19"/>
  <c r="JR38" i="19"/>
  <c r="JN38" i="19"/>
  <c r="JJ38" i="19"/>
  <c r="JF38" i="19"/>
  <c r="JB38" i="19"/>
  <c r="IX38" i="19"/>
  <c r="IT38" i="19"/>
  <c r="IP38" i="19"/>
  <c r="IL38" i="19"/>
  <c r="IH38" i="19"/>
  <c r="ID38" i="19"/>
  <c r="HZ38" i="19"/>
  <c r="HV38" i="19"/>
  <c r="HR38" i="19"/>
  <c r="HN38" i="19"/>
  <c r="HJ38" i="19"/>
  <c r="HF38" i="19"/>
  <c r="HB38" i="19"/>
  <c r="GX38" i="19"/>
  <c r="GT38" i="19"/>
  <c r="GP38" i="19"/>
  <c r="GL38" i="19"/>
  <c r="GH38" i="19"/>
  <c r="GD38" i="19"/>
  <c r="FZ38" i="19"/>
  <c r="FV38" i="19"/>
  <c r="FR38" i="19"/>
  <c r="FN38" i="19"/>
  <c r="FJ38" i="19"/>
  <c r="FF38" i="19"/>
  <c r="FB38" i="19"/>
  <c r="EX38" i="19"/>
  <c r="ET38" i="19"/>
  <c r="EP38" i="19"/>
  <c r="EL38" i="19"/>
  <c r="EH38" i="19"/>
  <c r="ED38" i="19"/>
  <c r="DZ38" i="19"/>
  <c r="DV38" i="19"/>
  <c r="DR38" i="19"/>
  <c r="DN38" i="19"/>
  <c r="DJ38" i="19"/>
  <c r="DF38" i="19"/>
  <c r="DB38" i="19"/>
  <c r="CX38" i="19"/>
  <c r="CT38" i="19"/>
  <c r="CP38" i="19"/>
  <c r="CL38" i="19"/>
  <c r="CH38" i="19"/>
  <c r="CD38" i="19"/>
  <c r="BZ38" i="19"/>
  <c r="BV38" i="19"/>
  <c r="BR38" i="19"/>
  <c r="BN38" i="19"/>
  <c r="BJ38" i="19"/>
  <c r="BF38" i="19"/>
  <c r="BB38" i="19"/>
  <c r="AX38" i="19"/>
  <c r="AT38" i="19"/>
  <c r="AP38" i="19"/>
  <c r="AL38" i="19"/>
  <c r="AH38" i="19"/>
  <c r="AD38" i="19"/>
  <c r="Z38" i="19"/>
  <c r="NA38" i="19"/>
  <c r="MW38" i="19"/>
  <c r="MS38" i="19"/>
  <c r="MO38" i="19"/>
  <c r="MK38" i="19"/>
  <c r="MG38" i="19"/>
  <c r="MC38" i="19"/>
  <c r="LY38" i="19"/>
  <c r="LU38" i="19"/>
  <c r="LQ38" i="19"/>
  <c r="LM38" i="19"/>
  <c r="LI38" i="19"/>
  <c r="LE38" i="19"/>
  <c r="LA38" i="19"/>
  <c r="KW38" i="19"/>
  <c r="KS38" i="19"/>
  <c r="KO38" i="19"/>
  <c r="KK38" i="19"/>
  <c r="KG38" i="19"/>
  <c r="KC38" i="19"/>
  <c r="JY38" i="19"/>
  <c r="JU38" i="19"/>
  <c r="JQ38" i="19"/>
  <c r="JM38" i="19"/>
  <c r="JI38" i="19"/>
  <c r="JE38" i="19"/>
  <c r="JA38" i="19"/>
  <c r="IW38" i="19"/>
  <c r="IS38" i="19"/>
  <c r="IO38" i="19"/>
  <c r="IK38" i="19"/>
  <c r="IG38" i="19"/>
  <c r="IC38" i="19"/>
  <c r="HY38" i="19"/>
  <c r="HU38" i="19"/>
  <c r="HQ38" i="19"/>
  <c r="HM38" i="19"/>
  <c r="HI38" i="19"/>
  <c r="HE38" i="19"/>
  <c r="HA38" i="19"/>
  <c r="GW38" i="19"/>
  <c r="GS38" i="19"/>
  <c r="GO38" i="19"/>
  <c r="GK38" i="19"/>
  <c r="GG38" i="19"/>
  <c r="GC38" i="19"/>
  <c r="FY38" i="19"/>
  <c r="FU38" i="19"/>
  <c r="FQ38" i="19"/>
  <c r="FM38" i="19"/>
  <c r="FI38" i="19"/>
  <c r="FE38" i="19"/>
  <c r="FA38" i="19"/>
  <c r="EW38" i="19"/>
  <c r="ES38" i="19"/>
  <c r="EO38" i="19"/>
  <c r="EK38" i="19"/>
  <c r="EG38" i="19"/>
  <c r="EC38" i="19"/>
  <c r="DY38" i="19"/>
  <c r="DU38" i="19"/>
  <c r="DQ38" i="19"/>
  <c r="DM38" i="19"/>
  <c r="DI38" i="19"/>
  <c r="DE38" i="19"/>
  <c r="DA38" i="19"/>
  <c r="CW38" i="19"/>
  <c r="CS38" i="19"/>
  <c r="CO38" i="19"/>
  <c r="CK38" i="19"/>
  <c r="CG38" i="19"/>
  <c r="CC38" i="19"/>
  <c r="BY38" i="19"/>
  <c r="BU38" i="19"/>
  <c r="BQ38" i="19"/>
  <c r="BM38" i="19"/>
  <c r="BI38" i="19"/>
  <c r="BE38" i="19"/>
  <c r="BA38" i="19"/>
  <c r="AW38" i="19"/>
  <c r="AS38" i="19"/>
  <c r="AO38" i="19"/>
  <c r="AK38" i="19"/>
  <c r="AG38" i="19"/>
  <c r="AC38" i="19"/>
  <c r="Y38" i="19"/>
  <c r="A38" i="19"/>
  <c r="NC37" i="19"/>
  <c r="MY37" i="19"/>
  <c r="MU37" i="19"/>
  <c r="MQ37" i="19"/>
  <c r="M37" i="19"/>
  <c r="NB37" i="19"/>
  <c r="MX37" i="19"/>
  <c r="MT37" i="19"/>
  <c r="MP37" i="19"/>
  <c r="NA37" i="19"/>
  <c r="MW37" i="19"/>
  <c r="MS37" i="19"/>
  <c r="A37" i="19"/>
  <c r="NC36" i="19"/>
  <c r="MY36" i="19"/>
  <c r="MU36" i="19"/>
  <c r="MQ36" i="19"/>
  <c r="MM36" i="19"/>
  <c r="MI36" i="19"/>
  <c r="ME36" i="19"/>
  <c r="MA36" i="19"/>
  <c r="LW36" i="19"/>
  <c r="LS36" i="19"/>
  <c r="LO36" i="19"/>
  <c r="LK36" i="19"/>
  <c r="LG36" i="19"/>
  <c r="LC36" i="19"/>
  <c r="KY36" i="19"/>
  <c r="KU36" i="19"/>
  <c r="KQ36" i="19"/>
  <c r="KM36" i="19"/>
  <c r="KI36" i="19"/>
  <c r="KE36" i="19"/>
  <c r="KA36" i="19"/>
  <c r="JW36" i="19"/>
  <c r="JS36" i="19"/>
  <c r="JO36" i="19"/>
  <c r="JK36" i="19"/>
  <c r="JG36" i="19"/>
  <c r="JC36" i="19"/>
  <c r="IY36" i="19"/>
  <c r="IU36" i="19"/>
  <c r="IQ36" i="19"/>
  <c r="IM36" i="19"/>
  <c r="II36" i="19"/>
  <c r="IE36" i="19"/>
  <c r="IA36" i="19"/>
  <c r="HW36" i="19"/>
  <c r="HS36" i="19"/>
  <c r="HO36" i="19"/>
  <c r="HK36" i="19"/>
  <c r="HG36" i="19"/>
  <c r="HC36" i="19"/>
  <c r="GY36" i="19"/>
  <c r="GU36" i="19"/>
  <c r="GQ36" i="19"/>
  <c r="GM36" i="19"/>
  <c r="GI36" i="19"/>
  <c r="GE36" i="19"/>
  <c r="GA36" i="19"/>
  <c r="FW36" i="19"/>
  <c r="FS36" i="19"/>
  <c r="FO36" i="19"/>
  <c r="FK36" i="19"/>
  <c r="FG36" i="19"/>
  <c r="FC36" i="19"/>
  <c r="EY36" i="19"/>
  <c r="EU36" i="19"/>
  <c r="EQ36" i="19"/>
  <c r="EM36" i="19"/>
  <c r="EI36" i="19"/>
  <c r="EE36" i="19"/>
  <c r="EA36" i="19"/>
  <c r="DW36" i="19"/>
  <c r="DS36" i="19"/>
  <c r="DO36" i="19"/>
  <c r="DK36" i="19"/>
  <c r="DG36" i="19"/>
  <c r="DC36" i="19"/>
  <c r="CY36" i="19"/>
  <c r="CU36" i="19"/>
  <c r="CQ36" i="19"/>
  <c r="CM36" i="19"/>
  <c r="CI36" i="19"/>
  <c r="CE36" i="19"/>
  <c r="CA36" i="19"/>
  <c r="BW36" i="19"/>
  <c r="BS36" i="19"/>
  <c r="BO36" i="19"/>
  <c r="BK36" i="19"/>
  <c r="BG36" i="19"/>
  <c r="BC36" i="19"/>
  <c r="AY36" i="19"/>
  <c r="AU36" i="19"/>
  <c r="AQ36" i="19"/>
  <c r="AM36" i="19"/>
  <c r="AI36" i="19"/>
  <c r="AE36" i="19"/>
  <c r="AA36" i="19"/>
  <c r="NB36" i="19"/>
  <c r="MX36" i="19"/>
  <c r="MT36" i="19"/>
  <c r="MP36" i="19"/>
  <c r="ML36" i="19"/>
  <c r="MH36" i="19"/>
  <c r="MD36" i="19"/>
  <c r="MD70" i="19" s="1"/>
  <c r="LZ36" i="19"/>
  <c r="LV36" i="19"/>
  <c r="LR36" i="19"/>
  <c r="LN36" i="19"/>
  <c r="LJ36" i="19"/>
  <c r="LF36" i="19"/>
  <c r="LB36" i="19"/>
  <c r="KX36" i="19"/>
  <c r="KX70" i="19" s="1"/>
  <c r="L156" i="19" s="1"/>
  <c r="KT36" i="19"/>
  <c r="KP36" i="19"/>
  <c r="KL36" i="19"/>
  <c r="KH36" i="19"/>
  <c r="KD36" i="19"/>
  <c r="JZ36" i="19"/>
  <c r="JV36" i="19"/>
  <c r="JR36" i="19"/>
  <c r="JN36" i="19"/>
  <c r="JJ36" i="19"/>
  <c r="JF36" i="19"/>
  <c r="JB36" i="19"/>
  <c r="IX36" i="19"/>
  <c r="IT36" i="19"/>
  <c r="IP36" i="19"/>
  <c r="IL36" i="19"/>
  <c r="IH36" i="19"/>
  <c r="ID36" i="19"/>
  <c r="HZ36" i="19"/>
  <c r="HV36" i="19"/>
  <c r="HR36" i="19"/>
  <c r="HN36" i="19"/>
  <c r="HJ36" i="19"/>
  <c r="HF36" i="19"/>
  <c r="HB36" i="19"/>
  <c r="GX36" i="19"/>
  <c r="GT36" i="19"/>
  <c r="GP36" i="19"/>
  <c r="GP70" i="19" s="1"/>
  <c r="O136" i="19" s="1"/>
  <c r="GL36" i="19"/>
  <c r="GH36" i="19"/>
  <c r="GD36" i="19"/>
  <c r="FZ36" i="19"/>
  <c r="FV36" i="19"/>
  <c r="FR36" i="19"/>
  <c r="FN36" i="19"/>
  <c r="FJ36" i="19"/>
  <c r="FJ70" i="19" s="1"/>
  <c r="M186" i="19" s="1"/>
  <c r="FF36" i="19"/>
  <c r="FB36" i="19"/>
  <c r="EX36" i="19"/>
  <c r="ET36" i="19"/>
  <c r="ET70" i="19" s="1"/>
  <c r="L183" i="19" s="1"/>
  <c r="EP36" i="19"/>
  <c r="EL36" i="19"/>
  <c r="EH36" i="19"/>
  <c r="ED36" i="19"/>
  <c r="DZ36" i="19"/>
  <c r="DV36" i="19"/>
  <c r="DR36" i="19"/>
  <c r="DN36" i="19"/>
  <c r="DJ36" i="19"/>
  <c r="DF36" i="19"/>
  <c r="DB36" i="19"/>
  <c r="CX36" i="19"/>
  <c r="CT36" i="19"/>
  <c r="CP36" i="19"/>
  <c r="CL36" i="19"/>
  <c r="CH36" i="19"/>
  <c r="CD36" i="19"/>
  <c r="BZ36" i="19"/>
  <c r="BV36" i="19"/>
  <c r="BR36" i="19"/>
  <c r="BN36" i="19"/>
  <c r="BJ36" i="19"/>
  <c r="BF36" i="19"/>
  <c r="BB36" i="19"/>
  <c r="AX36" i="19"/>
  <c r="AT36" i="19"/>
  <c r="AP36" i="19"/>
  <c r="AL36" i="19"/>
  <c r="AH36" i="19"/>
  <c r="AD36" i="19"/>
  <c r="Z36" i="19"/>
  <c r="NA36" i="19"/>
  <c r="MW36" i="19"/>
  <c r="MS36" i="19"/>
  <c r="MO36" i="19"/>
  <c r="MK36" i="19"/>
  <c r="MG36" i="19"/>
  <c r="MC36" i="19"/>
  <c r="LY36" i="19"/>
  <c r="LU36" i="19"/>
  <c r="LQ36" i="19"/>
  <c r="LM36" i="19"/>
  <c r="LI36" i="19"/>
  <c r="LE36" i="19"/>
  <c r="LA36" i="19"/>
  <c r="KW36" i="19"/>
  <c r="KS36" i="19"/>
  <c r="KO36" i="19"/>
  <c r="KK36" i="19"/>
  <c r="KG36" i="19"/>
  <c r="KC36" i="19"/>
  <c r="JY36" i="19"/>
  <c r="JU36" i="19"/>
  <c r="JQ36" i="19"/>
  <c r="JM36" i="19"/>
  <c r="JI36" i="19"/>
  <c r="JE36" i="19"/>
  <c r="JA36" i="19"/>
  <c r="IW36" i="19"/>
  <c r="IS36" i="19"/>
  <c r="IO36" i="19"/>
  <c r="IK36" i="19"/>
  <c r="IG36" i="19"/>
  <c r="IC36" i="19"/>
  <c r="HY36" i="19"/>
  <c r="HU36" i="19"/>
  <c r="HQ36" i="19"/>
  <c r="HM36" i="19"/>
  <c r="HI36" i="19"/>
  <c r="HE36" i="19"/>
  <c r="HA36" i="19"/>
  <c r="GW36" i="19"/>
  <c r="GS36" i="19"/>
  <c r="GO36" i="19"/>
  <c r="GK36" i="19"/>
  <c r="GG36" i="19"/>
  <c r="GC36" i="19"/>
  <c r="FY36" i="19"/>
  <c r="FU36" i="19"/>
  <c r="FQ36" i="19"/>
  <c r="FM36" i="19"/>
  <c r="FI36" i="19"/>
  <c r="FE36" i="19"/>
  <c r="FA36" i="19"/>
  <c r="EW36" i="19"/>
  <c r="ES36" i="19"/>
  <c r="EO36" i="19"/>
  <c r="EK36" i="19"/>
  <c r="EG36" i="19"/>
  <c r="EC36" i="19"/>
  <c r="DY36" i="19"/>
  <c r="DU36" i="19"/>
  <c r="DQ36" i="19"/>
  <c r="DM36" i="19"/>
  <c r="DI36" i="19"/>
  <c r="DE36" i="19"/>
  <c r="DA36" i="19"/>
  <c r="CW36" i="19"/>
  <c r="CS36" i="19"/>
  <c r="CO36" i="19"/>
  <c r="CK36" i="19"/>
  <c r="CG36" i="19"/>
  <c r="CC36" i="19"/>
  <c r="BY36" i="19"/>
  <c r="BU36" i="19"/>
  <c r="BQ36" i="19"/>
  <c r="BM36" i="19"/>
  <c r="BI36" i="19"/>
  <c r="BE36" i="19"/>
  <c r="BA36" i="19"/>
  <c r="AW36" i="19"/>
  <c r="AS36" i="19"/>
  <c r="AO36" i="19"/>
  <c r="AK36" i="19"/>
  <c r="AG36" i="19"/>
  <c r="AC36" i="19"/>
  <c r="Y36" i="19"/>
  <c r="A36" i="19"/>
  <c r="NC35" i="19"/>
  <c r="MY35" i="19"/>
  <c r="MU35" i="19"/>
  <c r="MQ35" i="19"/>
  <c r="NB35" i="19"/>
  <c r="MX35" i="19"/>
  <c r="MT35" i="19"/>
  <c r="MP35" i="19"/>
  <c r="NA35" i="19"/>
  <c r="MW35" i="19"/>
  <c r="MS35" i="19"/>
  <c r="F70" i="19"/>
  <c r="NB33" i="19"/>
  <c r="MX33" i="19"/>
  <c r="MT33" i="19"/>
  <c r="DA70" i="19"/>
  <c r="L131" i="19" s="1"/>
  <c r="HY70" i="19"/>
  <c r="A33" i="19"/>
  <c r="MS33" i="19"/>
  <c r="MS70" i="19" s="1"/>
  <c r="MY33" i="19"/>
  <c r="ND33" i="19"/>
  <c r="X34" i="19"/>
  <c r="AC34" i="19"/>
  <c r="AC70" i="19" s="1"/>
  <c r="K79" i="19" s="1"/>
  <c r="AI34" i="19"/>
  <c r="AN34" i="19"/>
  <c r="AS34" i="19"/>
  <c r="AY34" i="19"/>
  <c r="AY70" i="19" s="1"/>
  <c r="M83" i="19" s="1"/>
  <c r="M107" i="19" s="1"/>
  <c r="BD34" i="19"/>
  <c r="BI34" i="19"/>
  <c r="BO34" i="19"/>
  <c r="BT34" i="19"/>
  <c r="BY34" i="19"/>
  <c r="CE34" i="19"/>
  <c r="CJ34" i="19"/>
  <c r="CO34" i="19"/>
  <c r="CO70" i="19" s="1"/>
  <c r="O116" i="19" s="1"/>
  <c r="CU34" i="19"/>
  <c r="CZ34" i="19"/>
  <c r="DE34" i="19"/>
  <c r="DK34" i="19"/>
  <c r="DK70" i="19" s="1"/>
  <c r="L129" i="19" s="1"/>
  <c r="DP34" i="19"/>
  <c r="DU34" i="19"/>
  <c r="EA34" i="19"/>
  <c r="EF34" i="19"/>
  <c r="EK34" i="19"/>
  <c r="EQ34" i="19"/>
  <c r="EV34" i="19"/>
  <c r="FA34" i="19"/>
  <c r="FA70" i="19" s="1"/>
  <c r="N184" i="19" s="1"/>
  <c r="FG34" i="19"/>
  <c r="FL34" i="19"/>
  <c r="FQ34" i="19"/>
  <c r="FW34" i="19"/>
  <c r="FW70" i="19" s="1"/>
  <c r="GB34" i="19"/>
  <c r="GG34" i="19"/>
  <c r="GM34" i="19"/>
  <c r="GR34" i="19"/>
  <c r="GW34" i="19"/>
  <c r="HC34" i="19"/>
  <c r="HH34" i="19"/>
  <c r="HM34" i="19"/>
  <c r="HM70" i="19" s="1"/>
  <c r="M141" i="19" s="1"/>
  <c r="HS34" i="19"/>
  <c r="HX34" i="19"/>
  <c r="IC34" i="19"/>
  <c r="II34" i="19"/>
  <c r="II70" i="19" s="1"/>
  <c r="O160" i="19" s="1"/>
  <c r="IN34" i="19"/>
  <c r="IS34" i="19"/>
  <c r="IY34" i="19"/>
  <c r="JD34" i="19"/>
  <c r="JD70" i="19" s="1"/>
  <c r="K165" i="19" s="1"/>
  <c r="JI34" i="19"/>
  <c r="JO34" i="19"/>
  <c r="JT34" i="19"/>
  <c r="JY34" i="19"/>
  <c r="JY70" i="19" s="1"/>
  <c r="L151" i="19" s="1"/>
  <c r="KE34" i="19"/>
  <c r="KJ34" i="19"/>
  <c r="KO34" i="19"/>
  <c r="KU34" i="19"/>
  <c r="KU70" i="19" s="1"/>
  <c r="N155" i="19" s="1"/>
  <c r="KZ34" i="19"/>
  <c r="LE34" i="19"/>
  <c r="LK34" i="19"/>
  <c r="LP34" i="19"/>
  <c r="LP70" i="19" s="1"/>
  <c r="O159" i="19" s="1"/>
  <c r="LU34" i="19"/>
  <c r="MA34" i="19"/>
  <c r="MF34" i="19"/>
  <c r="MK34" i="19"/>
  <c r="MQ34" i="19"/>
  <c r="MV34" i="19"/>
  <c r="M35" i="19"/>
  <c r="MV35" i="19"/>
  <c r="AJ36" i="19"/>
  <c r="AZ36" i="19"/>
  <c r="BP36" i="19"/>
  <c r="CF36" i="19"/>
  <c r="CV36" i="19"/>
  <c r="DL36" i="19"/>
  <c r="EB36" i="19"/>
  <c r="ER36" i="19"/>
  <c r="FH36" i="19"/>
  <c r="FX36" i="19"/>
  <c r="GN36" i="19"/>
  <c r="HD36" i="19"/>
  <c r="HT36" i="19"/>
  <c r="IJ36" i="19"/>
  <c r="IZ36" i="19"/>
  <c r="JP36" i="19"/>
  <c r="KF36" i="19"/>
  <c r="KV36" i="19"/>
  <c r="LL36" i="19"/>
  <c r="MB36" i="19"/>
  <c r="MR36" i="19"/>
  <c r="MZ37" i="19"/>
  <c r="X38" i="19"/>
  <c r="AN38" i="19"/>
  <c r="BD38" i="19"/>
  <c r="BT38" i="19"/>
  <c r="CJ38" i="19"/>
  <c r="CZ38" i="19"/>
  <c r="DP38" i="19"/>
  <c r="EF38" i="19"/>
  <c r="EV38" i="19"/>
  <c r="FL38" i="19"/>
  <c r="FL70" i="19" s="1"/>
  <c r="O186" i="19" s="1"/>
  <c r="GB38" i="19"/>
  <c r="GR38" i="19"/>
  <c r="HH38" i="19"/>
  <c r="HX38" i="19"/>
  <c r="IN38" i="19"/>
  <c r="JD38" i="19"/>
  <c r="JT38" i="19"/>
  <c r="KJ38" i="19"/>
  <c r="KZ38" i="19"/>
  <c r="LP38" i="19"/>
  <c r="MF38" i="19"/>
  <c r="MV38" i="19"/>
  <c r="ND39" i="19"/>
  <c r="AB40" i="19"/>
  <c r="AR40" i="19"/>
  <c r="BH40" i="19"/>
  <c r="BX40" i="19"/>
  <c r="CN40" i="19"/>
  <c r="DD40" i="19"/>
  <c r="DT40" i="19"/>
  <c r="EJ40" i="19"/>
  <c r="EZ40" i="19"/>
  <c r="FP40" i="19"/>
  <c r="GF40" i="19"/>
  <c r="GV40" i="19"/>
  <c r="HL40" i="19"/>
  <c r="IB40" i="19"/>
  <c r="IR40" i="19"/>
  <c r="JH40" i="19"/>
  <c r="JX40" i="19"/>
  <c r="KN40" i="19"/>
  <c r="LD40" i="19"/>
  <c r="LT40" i="19"/>
  <c r="MJ40" i="19"/>
  <c r="MZ40" i="19"/>
  <c r="MR41" i="19"/>
  <c r="AF42" i="19"/>
  <c r="AV42" i="19"/>
  <c r="BL42" i="19"/>
  <c r="CB42" i="19"/>
  <c r="CR42" i="19"/>
  <c r="DH42" i="19"/>
  <c r="DX42" i="19"/>
  <c r="EN42" i="19"/>
  <c r="FD42" i="19"/>
  <c r="FT42" i="19"/>
  <c r="GJ42" i="19"/>
  <c r="GZ42" i="19"/>
  <c r="HP42" i="19"/>
  <c r="IF42" i="19"/>
  <c r="IV42" i="19"/>
  <c r="JL42" i="19"/>
  <c r="KB42" i="19"/>
  <c r="KR42" i="19"/>
  <c r="LH42" i="19"/>
  <c r="LX42" i="19"/>
  <c r="MN42" i="19"/>
  <c r="ND42" i="19"/>
  <c r="MV43" i="19"/>
  <c r="AJ44" i="19"/>
  <c r="AZ44" i="19"/>
  <c r="BP44" i="19"/>
  <c r="CF44" i="19"/>
  <c r="CV44" i="19"/>
  <c r="DL44" i="19"/>
  <c r="EB44" i="19"/>
  <c r="ER44" i="19"/>
  <c r="FH44" i="19"/>
  <c r="FX44" i="19"/>
  <c r="GN44" i="19"/>
  <c r="HD44" i="19"/>
  <c r="HT44" i="19"/>
  <c r="IN44" i="19"/>
  <c r="JI44" i="19"/>
  <c r="KD44" i="19"/>
  <c r="KZ44" i="19"/>
  <c r="LU44" i="19"/>
  <c r="MP44" i="19"/>
  <c r="NB45" i="19"/>
  <c r="AH46" i="19"/>
  <c r="BD46" i="19"/>
  <c r="BY46" i="19"/>
  <c r="CT46" i="19"/>
  <c r="DP46" i="19"/>
  <c r="EK46" i="19"/>
  <c r="FF46" i="19"/>
  <c r="GB46" i="19"/>
  <c r="GW46" i="19"/>
  <c r="HR46" i="19"/>
  <c r="IN46" i="19"/>
  <c r="JI46" i="19"/>
  <c r="KD46" i="19"/>
  <c r="KZ46" i="19"/>
  <c r="LU46" i="19"/>
  <c r="MP46" i="19"/>
  <c r="NB47" i="19"/>
  <c r="AH48" i="19"/>
  <c r="BD48" i="19"/>
  <c r="BY48" i="19"/>
  <c r="CZ48" i="19"/>
  <c r="EF48" i="19"/>
  <c r="FM48" i="19"/>
  <c r="HD48" i="19"/>
  <c r="IT48" i="19"/>
  <c r="KK48" i="19"/>
  <c r="MB48" i="19"/>
  <c r="BF50" i="19"/>
  <c r="EN50" i="19"/>
  <c r="HU50" i="19"/>
  <c r="LB50" i="19"/>
  <c r="CY52" i="19"/>
  <c r="JN52" i="19"/>
  <c r="BH54" i="19"/>
  <c r="IF56" i="19"/>
  <c r="NA68" i="19"/>
  <c r="MW68" i="19"/>
  <c r="MS68" i="19"/>
  <c r="MO68" i="19"/>
  <c r="MK68" i="19"/>
  <c r="MG68" i="19"/>
  <c r="MC68" i="19"/>
  <c r="ND68" i="19"/>
  <c r="MZ68" i="19"/>
  <c r="MV68" i="19"/>
  <c r="MR68" i="19"/>
  <c r="MN68" i="19"/>
  <c r="MJ68" i="19"/>
  <c r="MF68" i="19"/>
  <c r="MB68" i="19"/>
  <c r="LX68" i="19"/>
  <c r="LT68" i="19"/>
  <c r="LP68" i="19"/>
  <c r="LL68" i="19"/>
  <c r="LH68" i="19"/>
  <c r="LD68" i="19"/>
  <c r="KZ68" i="19"/>
  <c r="KV68" i="19"/>
  <c r="KR68" i="19"/>
  <c r="KN68" i="19"/>
  <c r="KJ68" i="19"/>
  <c r="KF68" i="19"/>
  <c r="KB68" i="19"/>
  <c r="JX68" i="19"/>
  <c r="JT68" i="19"/>
  <c r="JP68" i="19"/>
  <c r="JL68" i="19"/>
  <c r="JH68" i="19"/>
  <c r="JD68" i="19"/>
  <c r="IZ68" i="19"/>
  <c r="IV68" i="19"/>
  <c r="IR68" i="19"/>
  <c r="IN68" i="19"/>
  <c r="IJ68" i="19"/>
  <c r="IF68" i="19"/>
  <c r="IB68" i="19"/>
  <c r="HX68" i="19"/>
  <c r="HT68" i="19"/>
  <c r="HP68" i="19"/>
  <c r="HL68" i="19"/>
  <c r="HH68" i="19"/>
  <c r="HD68" i="19"/>
  <c r="GZ68" i="19"/>
  <c r="GV68" i="19"/>
  <c r="GR68" i="19"/>
  <c r="GN68" i="19"/>
  <c r="GJ68" i="19"/>
  <c r="GF68" i="19"/>
  <c r="GB68" i="19"/>
  <c r="FX68" i="19"/>
  <c r="FT68" i="19"/>
  <c r="FP68" i="19"/>
  <c r="FL68" i="19"/>
  <c r="FH68" i="19"/>
  <c r="FD68" i="19"/>
  <c r="EZ68" i="19"/>
  <c r="EV68" i="19"/>
  <c r="ER68" i="19"/>
  <c r="EN68" i="19"/>
  <c r="EJ68" i="19"/>
  <c r="EF68" i="19"/>
  <c r="EB68" i="19"/>
  <c r="DX68" i="19"/>
  <c r="DT68" i="19"/>
  <c r="DP68" i="19"/>
  <c r="DL68" i="19"/>
  <c r="DH68" i="19"/>
  <c r="DD68" i="19"/>
  <c r="CZ68" i="19"/>
  <c r="CV68" i="19"/>
  <c r="CR68" i="19"/>
  <c r="CN68" i="19"/>
  <c r="CJ68" i="19"/>
  <c r="CF68" i="19"/>
  <c r="CB68" i="19"/>
  <c r="NC68" i="19"/>
  <c r="MY68" i="19"/>
  <c r="MU68" i="19"/>
  <c r="MQ68" i="19"/>
  <c r="MM68" i="19"/>
  <c r="MI68" i="19"/>
  <c r="ME68" i="19"/>
  <c r="MA68" i="19"/>
  <c r="LW68" i="19"/>
  <c r="LS68" i="19"/>
  <c r="LO68" i="19"/>
  <c r="LK68" i="19"/>
  <c r="LG68" i="19"/>
  <c r="LC68" i="19"/>
  <c r="KY68" i="19"/>
  <c r="KU68" i="19"/>
  <c r="KQ68" i="19"/>
  <c r="KM68" i="19"/>
  <c r="KI68" i="19"/>
  <c r="KE68" i="19"/>
  <c r="KA68" i="19"/>
  <c r="JW68" i="19"/>
  <c r="JS68" i="19"/>
  <c r="JO68" i="19"/>
  <c r="JK68" i="19"/>
  <c r="JG68" i="19"/>
  <c r="JC68" i="19"/>
  <c r="IY68" i="19"/>
  <c r="IU68" i="19"/>
  <c r="IQ68" i="19"/>
  <c r="IM68" i="19"/>
  <c r="II68" i="19"/>
  <c r="IE68" i="19"/>
  <c r="IA68" i="19"/>
  <c r="HW68" i="19"/>
  <c r="HS68" i="19"/>
  <c r="HO68" i="19"/>
  <c r="HK68" i="19"/>
  <c r="HG68" i="19"/>
  <c r="HC68" i="19"/>
  <c r="GY68" i="19"/>
  <c r="GU68" i="19"/>
  <c r="GQ68" i="19"/>
  <c r="GM68" i="19"/>
  <c r="GI68" i="19"/>
  <c r="GE68" i="19"/>
  <c r="GA68" i="19"/>
  <c r="FW68" i="19"/>
  <c r="FS68" i="19"/>
  <c r="FO68" i="19"/>
  <c r="FK68" i="19"/>
  <c r="FG68" i="19"/>
  <c r="FC68" i="19"/>
  <c r="EY68" i="19"/>
  <c r="EU68" i="19"/>
  <c r="EQ68" i="19"/>
  <c r="EM68" i="19"/>
  <c r="EI68" i="19"/>
  <c r="EE68" i="19"/>
  <c r="EA68" i="19"/>
  <c r="DW68" i="19"/>
  <c r="DS68" i="19"/>
  <c r="DO68" i="19"/>
  <c r="DK68" i="19"/>
  <c r="DG68" i="19"/>
  <c r="DC68" i="19"/>
  <c r="CY68" i="19"/>
  <c r="CU68" i="19"/>
  <c r="CQ68" i="19"/>
  <c r="CM68" i="19"/>
  <c r="CI68" i="19"/>
  <c r="CE68" i="19"/>
  <c r="NB68" i="19"/>
  <c r="ML68" i="19"/>
  <c r="LY68" i="19"/>
  <c r="LQ68" i="19"/>
  <c r="LI68" i="19"/>
  <c r="LA68" i="19"/>
  <c r="KS68" i="19"/>
  <c r="KK68" i="19"/>
  <c r="KC68" i="19"/>
  <c r="JU68" i="19"/>
  <c r="JM68" i="19"/>
  <c r="JE68" i="19"/>
  <c r="IW68" i="19"/>
  <c r="IO68" i="19"/>
  <c r="IG68" i="19"/>
  <c r="HY68" i="19"/>
  <c r="HQ68" i="19"/>
  <c r="HI68" i="19"/>
  <c r="HA68" i="19"/>
  <c r="GS68" i="19"/>
  <c r="GK68" i="19"/>
  <c r="GC68" i="19"/>
  <c r="FU68" i="19"/>
  <c r="FM68" i="19"/>
  <c r="FE68" i="19"/>
  <c r="EW68" i="19"/>
  <c r="EO68" i="19"/>
  <c r="EG68" i="19"/>
  <c r="DY68" i="19"/>
  <c r="DQ68" i="19"/>
  <c r="DI68" i="19"/>
  <c r="DA68" i="19"/>
  <c r="CS68" i="19"/>
  <c r="CK68" i="19"/>
  <c r="CC68" i="19"/>
  <c r="BX68" i="19"/>
  <c r="BT68" i="19"/>
  <c r="BP68" i="19"/>
  <c r="BL68" i="19"/>
  <c r="BH68" i="19"/>
  <c r="BD68" i="19"/>
  <c r="AZ68" i="19"/>
  <c r="AV68" i="19"/>
  <c r="AR68" i="19"/>
  <c r="AN68" i="19"/>
  <c r="AJ68" i="19"/>
  <c r="AF68" i="19"/>
  <c r="AB68" i="19"/>
  <c r="X68" i="19"/>
  <c r="MX68" i="19"/>
  <c r="MH68" i="19"/>
  <c r="LV68" i="19"/>
  <c r="LN68" i="19"/>
  <c r="LF68" i="19"/>
  <c r="KX68" i="19"/>
  <c r="KP68" i="19"/>
  <c r="KH68" i="19"/>
  <c r="JZ68" i="19"/>
  <c r="JR68" i="19"/>
  <c r="JJ68" i="19"/>
  <c r="JB68" i="19"/>
  <c r="IT68" i="19"/>
  <c r="IL68" i="19"/>
  <c r="ID68" i="19"/>
  <c r="HV68" i="19"/>
  <c r="HN68" i="19"/>
  <c r="HF68" i="19"/>
  <c r="GX68" i="19"/>
  <c r="GP68" i="19"/>
  <c r="GH68" i="19"/>
  <c r="FZ68" i="19"/>
  <c r="FR68" i="19"/>
  <c r="FJ68" i="19"/>
  <c r="FB68" i="19"/>
  <c r="ET68" i="19"/>
  <c r="EL68" i="19"/>
  <c r="ED68" i="19"/>
  <c r="DV68" i="19"/>
  <c r="DN68" i="19"/>
  <c r="DF68" i="19"/>
  <c r="CX68" i="19"/>
  <c r="CP68" i="19"/>
  <c r="CH68" i="19"/>
  <c r="CA68" i="19"/>
  <c r="BW68" i="19"/>
  <c r="BS68" i="19"/>
  <c r="BO68" i="19"/>
  <c r="BK68" i="19"/>
  <c r="BG68" i="19"/>
  <c r="BC68" i="19"/>
  <c r="AY68" i="19"/>
  <c r="AU68" i="19"/>
  <c r="AQ68" i="19"/>
  <c r="AM68" i="19"/>
  <c r="AI68" i="19"/>
  <c r="AE68" i="19"/>
  <c r="AA68" i="19"/>
  <c r="MT68" i="19"/>
  <c r="MD68" i="19"/>
  <c r="LU68" i="19"/>
  <c r="LM68" i="19"/>
  <c r="LE68" i="19"/>
  <c r="KW68" i="19"/>
  <c r="KO68" i="19"/>
  <c r="KG68" i="19"/>
  <c r="JY68" i="19"/>
  <c r="JQ68" i="19"/>
  <c r="JI68" i="19"/>
  <c r="JA68" i="19"/>
  <c r="IS68" i="19"/>
  <c r="IK68" i="19"/>
  <c r="IC68" i="19"/>
  <c r="HU68" i="19"/>
  <c r="HM68" i="19"/>
  <c r="HE68" i="19"/>
  <c r="GW68" i="19"/>
  <c r="GO68" i="19"/>
  <c r="GG68" i="19"/>
  <c r="FY68" i="19"/>
  <c r="FQ68" i="19"/>
  <c r="FI68" i="19"/>
  <c r="FA68" i="19"/>
  <c r="ES68" i="19"/>
  <c r="EK68" i="19"/>
  <c r="EC68" i="19"/>
  <c r="DU68" i="19"/>
  <c r="DM68" i="19"/>
  <c r="DE68" i="19"/>
  <c r="CW68" i="19"/>
  <c r="CO68" i="19"/>
  <c r="CG68" i="19"/>
  <c r="BZ68" i="19"/>
  <c r="BV68" i="19"/>
  <c r="BR68" i="19"/>
  <c r="BN68" i="19"/>
  <c r="BJ68" i="19"/>
  <c r="BF68" i="19"/>
  <c r="BB68" i="19"/>
  <c r="AX68" i="19"/>
  <c r="AT68" i="19"/>
  <c r="AP68" i="19"/>
  <c r="AL68" i="19"/>
  <c r="AH68" i="19"/>
  <c r="AD68" i="19"/>
  <c r="Z68" i="19"/>
  <c r="LJ68" i="19"/>
  <c r="KD68" i="19"/>
  <c r="IX68" i="19"/>
  <c r="HR68" i="19"/>
  <c r="GL68" i="19"/>
  <c r="FF68" i="19"/>
  <c r="DZ68" i="19"/>
  <c r="CT68" i="19"/>
  <c r="BU68" i="19"/>
  <c r="BE68" i="19"/>
  <c r="AO68" i="19"/>
  <c r="Y68" i="19"/>
  <c r="MP68" i="19"/>
  <c r="LB68" i="19"/>
  <c r="JV68" i="19"/>
  <c r="IP68" i="19"/>
  <c r="HJ68" i="19"/>
  <c r="GD68" i="19"/>
  <c r="EX68" i="19"/>
  <c r="DR68" i="19"/>
  <c r="CL68" i="19"/>
  <c r="BQ68" i="19"/>
  <c r="BA68" i="19"/>
  <c r="AK68" i="19"/>
  <c r="LZ68" i="19"/>
  <c r="KT68" i="19"/>
  <c r="JN68" i="19"/>
  <c r="IH68" i="19"/>
  <c r="HB68" i="19"/>
  <c r="FV68" i="19"/>
  <c r="EP68" i="19"/>
  <c r="DJ68" i="19"/>
  <c r="CD68" i="19"/>
  <c r="BM68" i="19"/>
  <c r="AW68" i="19"/>
  <c r="AG68" i="19"/>
  <c r="A68" i="19"/>
  <c r="KL68" i="19"/>
  <c r="FN68" i="19"/>
  <c r="BI68" i="19"/>
  <c r="JF68" i="19"/>
  <c r="EH68" i="19"/>
  <c r="AS68" i="19"/>
  <c r="HZ68" i="19"/>
  <c r="DB68" i="19"/>
  <c r="AC68" i="19"/>
  <c r="GT68" i="19"/>
  <c r="BY68" i="19"/>
  <c r="NB34" i="19"/>
  <c r="MX34" i="19"/>
  <c r="MT34" i="19"/>
  <c r="MP34" i="19"/>
  <c r="ML34" i="19"/>
  <c r="MH34" i="19"/>
  <c r="MD34" i="19"/>
  <c r="LZ34" i="19"/>
  <c r="LZ70" i="19" s="1"/>
  <c r="LV34" i="19"/>
  <c r="LR34" i="19"/>
  <c r="LN34" i="19"/>
  <c r="LJ34" i="19"/>
  <c r="LF34" i="19"/>
  <c r="LB34" i="19"/>
  <c r="KX34" i="19"/>
  <c r="KT34" i="19"/>
  <c r="KT70" i="19" s="1"/>
  <c r="M155" i="19" s="1"/>
  <c r="KP34" i="19"/>
  <c r="KL34" i="19"/>
  <c r="KH34" i="19"/>
  <c r="KD34" i="19"/>
  <c r="KD70" i="19" s="1"/>
  <c r="L152" i="19" s="1"/>
  <c r="JZ34" i="19"/>
  <c r="JV34" i="19"/>
  <c r="JR34" i="19"/>
  <c r="JN34" i="19"/>
  <c r="JJ34" i="19"/>
  <c r="JF34" i="19"/>
  <c r="JB34" i="19"/>
  <c r="IX34" i="19"/>
  <c r="IX70" i="19" s="1"/>
  <c r="O167" i="19" s="1"/>
  <c r="IT34" i="19"/>
  <c r="IP34" i="19"/>
  <c r="IL34" i="19"/>
  <c r="IH34" i="19"/>
  <c r="IH70" i="19" s="1"/>
  <c r="N160" i="19" s="1"/>
  <c r="ID34" i="19"/>
  <c r="HZ34" i="19"/>
  <c r="HV34" i="19"/>
  <c r="HR34" i="19"/>
  <c r="HN34" i="19"/>
  <c r="HJ34" i="19"/>
  <c r="HF34" i="19"/>
  <c r="HB34" i="19"/>
  <c r="HB70" i="19" s="1"/>
  <c r="L139" i="19" s="1"/>
  <c r="GX34" i="19"/>
  <c r="GT34" i="19"/>
  <c r="GP34" i="19"/>
  <c r="GL34" i="19"/>
  <c r="GL70" i="19" s="1"/>
  <c r="K136" i="19" s="1"/>
  <c r="GH34" i="19"/>
  <c r="GD34" i="19"/>
  <c r="GD70" i="19" s="1"/>
  <c r="M191" i="19" s="1"/>
  <c r="FZ34" i="19"/>
  <c r="FV34" i="19"/>
  <c r="FR34" i="19"/>
  <c r="FN34" i="19"/>
  <c r="FJ34" i="19"/>
  <c r="FF34" i="19"/>
  <c r="FB34" i="19"/>
  <c r="EX34" i="19"/>
  <c r="ET34" i="19"/>
  <c r="EP34" i="19"/>
  <c r="EL34" i="19"/>
  <c r="EH34" i="19"/>
  <c r="ED34" i="19"/>
  <c r="DZ34" i="19"/>
  <c r="DZ70" i="19" s="1"/>
  <c r="L126" i="19" s="1"/>
  <c r="DV34" i="19"/>
  <c r="DV70" i="19" s="1"/>
  <c r="M127" i="19" s="1"/>
  <c r="DR34" i="19"/>
  <c r="DN34" i="19"/>
  <c r="DJ34" i="19"/>
  <c r="DJ70" i="19" s="1"/>
  <c r="K129" i="19" s="1"/>
  <c r="DF34" i="19"/>
  <c r="DB34" i="19"/>
  <c r="CX34" i="19"/>
  <c r="CT34" i="19"/>
  <c r="CT70" i="19" s="1"/>
  <c r="O115" i="19" s="1"/>
  <c r="CP34" i="19"/>
  <c r="CL34" i="19"/>
  <c r="CH34" i="19"/>
  <c r="CD34" i="19"/>
  <c r="CD70" i="19" s="1"/>
  <c r="N118" i="19" s="1"/>
  <c r="BZ34" i="19"/>
  <c r="BV34" i="19"/>
  <c r="BR34" i="19"/>
  <c r="BN34" i="19"/>
  <c r="BJ34" i="19"/>
  <c r="BJ70" i="19" s="1"/>
  <c r="N86" i="19" s="1"/>
  <c r="BF34" i="19"/>
  <c r="BB34" i="19"/>
  <c r="AX34" i="19"/>
  <c r="AX70" i="19" s="1"/>
  <c r="L83" i="19" s="1"/>
  <c r="L107" i="19" s="1"/>
  <c r="AT34" i="19"/>
  <c r="AP34" i="19"/>
  <c r="AL34" i="19"/>
  <c r="AH34" i="19"/>
  <c r="AH70" i="19" s="1"/>
  <c r="K80" i="19" s="1"/>
  <c r="AD34" i="19"/>
  <c r="Z34" i="19"/>
  <c r="BZ70" i="19"/>
  <c r="O119" i="19" s="1"/>
  <c r="HN70" i="19"/>
  <c r="N141" i="19" s="1"/>
  <c r="MP33" i="19"/>
  <c r="MP70" i="19" s="1"/>
  <c r="MU33" i="19"/>
  <c r="MZ33" i="19"/>
  <c r="A34" i="19"/>
  <c r="Y34" i="19"/>
  <c r="Y70" i="19" s="1"/>
  <c r="L78" i="19" s="1"/>
  <c r="L92" i="19" s="1"/>
  <c r="AE34" i="19"/>
  <c r="AJ34" i="19"/>
  <c r="AO34" i="19"/>
  <c r="AO70" i="19" s="1"/>
  <c r="M81" i="19" s="1"/>
  <c r="M101" i="19" s="1"/>
  <c r="AU34" i="19"/>
  <c r="AU70" i="19" s="1"/>
  <c r="N82" i="19" s="1"/>
  <c r="N104" i="19" s="1"/>
  <c r="AZ34" i="19"/>
  <c r="BE34" i="19"/>
  <c r="BK34" i="19"/>
  <c r="BP34" i="19"/>
  <c r="BU34" i="19"/>
  <c r="CA34" i="19"/>
  <c r="CF34" i="19"/>
  <c r="CK34" i="19"/>
  <c r="CQ34" i="19"/>
  <c r="CV34" i="19"/>
  <c r="DA34" i="19"/>
  <c r="DG34" i="19"/>
  <c r="DG70" i="19" s="1"/>
  <c r="M130" i="19" s="1"/>
  <c r="DL34" i="19"/>
  <c r="DQ34" i="19"/>
  <c r="DW34" i="19"/>
  <c r="EB34" i="19"/>
  <c r="EB70" i="19" s="1"/>
  <c r="N126" i="19" s="1"/>
  <c r="EG34" i="19"/>
  <c r="EG70" i="19" s="1"/>
  <c r="N88" i="19" s="1"/>
  <c r="EM34" i="19"/>
  <c r="ER34" i="19"/>
  <c r="EW34" i="19"/>
  <c r="FC34" i="19"/>
  <c r="FH34" i="19"/>
  <c r="FM34" i="19"/>
  <c r="FM70" i="19" s="1"/>
  <c r="K187" i="19" s="1"/>
  <c r="FS34" i="19"/>
  <c r="FS70" i="19" s="1"/>
  <c r="L189" i="19" s="1"/>
  <c r="FX34" i="19"/>
  <c r="GC34" i="19"/>
  <c r="GI34" i="19"/>
  <c r="GN34" i="19"/>
  <c r="GS34" i="19"/>
  <c r="GS70" i="19" s="1"/>
  <c r="GY34" i="19"/>
  <c r="HD34" i="19"/>
  <c r="HI34" i="19"/>
  <c r="HO34" i="19"/>
  <c r="HT34" i="19"/>
  <c r="HY34" i="19"/>
  <c r="IE34" i="19"/>
  <c r="IE70" i="19" s="1"/>
  <c r="K160" i="19" s="1"/>
  <c r="IJ34" i="19"/>
  <c r="IO34" i="19"/>
  <c r="IU34" i="19"/>
  <c r="IZ34" i="19"/>
  <c r="JE34" i="19"/>
  <c r="JE70" i="19" s="1"/>
  <c r="L165" i="19" s="1"/>
  <c r="JK34" i="19"/>
  <c r="JP34" i="19"/>
  <c r="JU34" i="19"/>
  <c r="KA34" i="19"/>
  <c r="KF34" i="19"/>
  <c r="KK34" i="19"/>
  <c r="KQ34" i="19"/>
  <c r="KQ70" i="19" s="1"/>
  <c r="O154" i="19" s="1"/>
  <c r="KV34" i="19"/>
  <c r="LA34" i="19"/>
  <c r="LG34" i="19"/>
  <c r="LL34" i="19"/>
  <c r="LQ34" i="19"/>
  <c r="LQ70" i="19" s="1"/>
  <c r="LW34" i="19"/>
  <c r="MB34" i="19"/>
  <c r="MG34" i="19"/>
  <c r="MM34" i="19"/>
  <c r="MR34" i="19"/>
  <c r="MW34" i="19"/>
  <c r="NC34" i="19"/>
  <c r="MZ35" i="19"/>
  <c r="X36" i="19"/>
  <c r="AN36" i="19"/>
  <c r="BD36" i="19"/>
  <c r="BT36" i="19"/>
  <c r="CJ36" i="19"/>
  <c r="CZ36" i="19"/>
  <c r="DP36" i="19"/>
  <c r="EF36" i="19"/>
  <c r="EV36" i="19"/>
  <c r="FL36" i="19"/>
  <c r="GB36" i="19"/>
  <c r="GR36" i="19"/>
  <c r="HH36" i="19"/>
  <c r="HX36" i="19"/>
  <c r="IN36" i="19"/>
  <c r="JD36" i="19"/>
  <c r="JT36" i="19"/>
  <c r="KJ36" i="19"/>
  <c r="KZ36" i="19"/>
  <c r="LP36" i="19"/>
  <c r="MF36" i="19"/>
  <c r="MV36" i="19"/>
  <c r="ND37" i="19"/>
  <c r="AB38" i="19"/>
  <c r="AR38" i="19"/>
  <c r="BH38" i="19"/>
  <c r="BX38" i="19"/>
  <c r="CN38" i="19"/>
  <c r="DD38" i="19"/>
  <c r="DT38" i="19"/>
  <c r="EJ38" i="19"/>
  <c r="EZ38" i="19"/>
  <c r="FP38" i="19"/>
  <c r="GF38" i="19"/>
  <c r="GV38" i="19"/>
  <c r="HL38" i="19"/>
  <c r="IB38" i="19"/>
  <c r="IR38" i="19"/>
  <c r="JH38" i="19"/>
  <c r="JX38" i="19"/>
  <c r="KN38" i="19"/>
  <c r="LD38" i="19"/>
  <c r="LT38" i="19"/>
  <c r="MJ38" i="19"/>
  <c r="MZ38" i="19"/>
  <c r="MR39" i="19"/>
  <c r="AF40" i="19"/>
  <c r="AV40" i="19"/>
  <c r="BL40" i="19"/>
  <c r="CB40" i="19"/>
  <c r="CR40" i="19"/>
  <c r="DH40" i="19"/>
  <c r="DX40" i="19"/>
  <c r="EN40" i="19"/>
  <c r="FD40" i="19"/>
  <c r="FT40" i="19"/>
  <c r="GJ40" i="19"/>
  <c r="GZ40" i="19"/>
  <c r="HP40" i="19"/>
  <c r="IF40" i="19"/>
  <c r="IV40" i="19"/>
  <c r="JL40" i="19"/>
  <c r="KB40" i="19"/>
  <c r="KR40" i="19"/>
  <c r="LH40" i="19"/>
  <c r="LX40" i="19"/>
  <c r="MN40" i="19"/>
  <c r="ND40" i="19"/>
  <c r="MV41" i="19"/>
  <c r="AJ42" i="19"/>
  <c r="AZ42" i="19"/>
  <c r="BP42" i="19"/>
  <c r="CF42" i="19"/>
  <c r="CV42" i="19"/>
  <c r="DL42" i="19"/>
  <c r="EB42" i="19"/>
  <c r="ER42" i="19"/>
  <c r="FH42" i="19"/>
  <c r="FX42" i="19"/>
  <c r="GN42" i="19"/>
  <c r="HD42" i="19"/>
  <c r="HT42" i="19"/>
  <c r="IJ42" i="19"/>
  <c r="IZ42" i="19"/>
  <c r="JP42" i="19"/>
  <c r="KF42" i="19"/>
  <c r="KV42" i="19"/>
  <c r="LL42" i="19"/>
  <c r="MB42" i="19"/>
  <c r="MR42" i="19"/>
  <c r="MZ43" i="19"/>
  <c r="X44" i="19"/>
  <c r="AN44" i="19"/>
  <c r="BD44" i="19"/>
  <c r="BT44" i="19"/>
  <c r="CJ44" i="19"/>
  <c r="CZ44" i="19"/>
  <c r="DP44" i="19"/>
  <c r="EF44" i="19"/>
  <c r="EV44" i="19"/>
  <c r="FL44" i="19"/>
  <c r="GB44" i="19"/>
  <c r="GR44" i="19"/>
  <c r="HH44" i="19"/>
  <c r="HX44" i="19"/>
  <c r="IS44" i="19"/>
  <c r="JN44" i="19"/>
  <c r="KJ44" i="19"/>
  <c r="LE44" i="19"/>
  <c r="LZ44" i="19"/>
  <c r="MV44" i="19"/>
  <c r="AN46" i="19"/>
  <c r="BI46" i="19"/>
  <c r="CD46" i="19"/>
  <c r="CZ46" i="19"/>
  <c r="DU46" i="19"/>
  <c r="EP46" i="19"/>
  <c r="FL46" i="19"/>
  <c r="GG46" i="19"/>
  <c r="HB46" i="19"/>
  <c r="HX46" i="19"/>
  <c r="IS46" i="19"/>
  <c r="JN46" i="19"/>
  <c r="KJ46" i="19"/>
  <c r="LE46" i="19"/>
  <c r="LZ46" i="19"/>
  <c r="MV46" i="19"/>
  <c r="AN48" i="19"/>
  <c r="BI48" i="19"/>
  <c r="CD48" i="19"/>
  <c r="DH48" i="19"/>
  <c r="EN48" i="19"/>
  <c r="FX48" i="19"/>
  <c r="HN48" i="19"/>
  <c r="JE48" i="19"/>
  <c r="KV48" i="19"/>
  <c r="ML48" i="19"/>
  <c r="A50" i="19"/>
  <c r="CB50" i="19"/>
  <c r="FI50" i="19"/>
  <c r="IP50" i="19"/>
  <c r="LX50" i="19"/>
  <c r="EP52" i="19"/>
  <c r="LD52" i="19"/>
  <c r="MQ53" i="19"/>
  <c r="GF54" i="19"/>
  <c r="ND56" i="19"/>
  <c r="NA69" i="19"/>
  <c r="MW69" i="19"/>
  <c r="MS69" i="19"/>
  <c r="A69" i="19"/>
  <c r="ND69" i="19"/>
  <c r="MZ69" i="19"/>
  <c r="MV69" i="19"/>
  <c r="MR69" i="19"/>
  <c r="NC69" i="19"/>
  <c r="MY69" i="19"/>
  <c r="MU69" i="19"/>
  <c r="MQ69" i="19"/>
  <c r="M69" i="19"/>
  <c r="MP69" i="19"/>
  <c r="NB69" i="19"/>
  <c r="MX69" i="19"/>
  <c r="MT69" i="19"/>
  <c r="ND67" i="19"/>
  <c r="MZ67" i="19"/>
  <c r="MV67" i="19"/>
  <c r="MR67" i="19"/>
  <c r="NC67" i="19"/>
  <c r="MY67" i="19"/>
  <c r="MU67" i="19"/>
  <c r="MQ67" i="19"/>
  <c r="M67" i="19"/>
  <c r="NB67" i="19"/>
  <c r="MX67" i="19"/>
  <c r="MT67" i="19"/>
  <c r="MP67" i="19"/>
  <c r="MW67" i="19"/>
  <c r="A67" i="19"/>
  <c r="MS67" i="19"/>
  <c r="NA67" i="19"/>
  <c r="DF70" i="19"/>
  <c r="L130" i="19" s="1"/>
  <c r="HR70" i="19"/>
  <c r="M142" i="19" s="1"/>
  <c r="LV70" i="19"/>
  <c r="BO70" i="19"/>
  <c r="N121" i="19" s="1"/>
  <c r="EI70" i="19"/>
  <c r="K181" i="19" s="1"/>
  <c r="KM70" i="19"/>
  <c r="K154" i="19" s="1"/>
  <c r="M33" i="19"/>
  <c r="MQ33" i="19"/>
  <c r="MV33" i="19"/>
  <c r="NA33" i="19"/>
  <c r="AA34" i="19"/>
  <c r="AA70" i="19" s="1"/>
  <c r="N78" i="19" s="1"/>
  <c r="N92" i="19" s="1"/>
  <c r="AF34" i="19"/>
  <c r="AK34" i="19"/>
  <c r="AQ34" i="19"/>
  <c r="AQ70" i="19" s="1"/>
  <c r="O81" i="19" s="1"/>
  <c r="O101" i="19" s="1"/>
  <c r="AV34" i="19"/>
  <c r="AV70" i="19" s="1"/>
  <c r="O82" i="19" s="1"/>
  <c r="O104" i="19" s="1"/>
  <c r="BA34" i="19"/>
  <c r="BG34" i="19"/>
  <c r="BL34" i="19"/>
  <c r="BQ34" i="19"/>
  <c r="BW34" i="19"/>
  <c r="BW70" i="19" s="1"/>
  <c r="L119" i="19" s="1"/>
  <c r="CB34" i="19"/>
  <c r="CG34" i="19"/>
  <c r="CM34" i="19"/>
  <c r="CM70" i="19" s="1"/>
  <c r="M116" i="19" s="1"/>
  <c r="CR34" i="19"/>
  <c r="CW34" i="19"/>
  <c r="DC34" i="19"/>
  <c r="DC70" i="19" s="1"/>
  <c r="N131" i="19" s="1"/>
  <c r="DH34" i="19"/>
  <c r="DH70" i="19" s="1"/>
  <c r="N130" i="19" s="1"/>
  <c r="DM34" i="19"/>
  <c r="DS34" i="19"/>
  <c r="DX34" i="19"/>
  <c r="EC34" i="19"/>
  <c r="EI34" i="19"/>
  <c r="EN34" i="19"/>
  <c r="ES34" i="19"/>
  <c r="EY34" i="19"/>
  <c r="EY70" i="19" s="1"/>
  <c r="L184" i="19" s="1"/>
  <c r="FD34" i="19"/>
  <c r="FI34" i="19"/>
  <c r="FO34" i="19"/>
  <c r="FT34" i="19"/>
  <c r="FT70" i="19" s="1"/>
  <c r="M189" i="19" s="1"/>
  <c r="FY34" i="19"/>
  <c r="GE34" i="19"/>
  <c r="GJ34" i="19"/>
  <c r="GO34" i="19"/>
  <c r="GU34" i="19"/>
  <c r="GU70" i="19" s="1"/>
  <c r="GZ34" i="19"/>
  <c r="HE34" i="19"/>
  <c r="HK34" i="19"/>
  <c r="HK70" i="19" s="1"/>
  <c r="K141" i="19" s="1"/>
  <c r="HP34" i="19"/>
  <c r="HU34" i="19"/>
  <c r="IA34" i="19"/>
  <c r="IA70" i="19" s="1"/>
  <c r="IF34" i="19"/>
  <c r="IK34" i="19"/>
  <c r="IQ34" i="19"/>
  <c r="IV34" i="19"/>
  <c r="JA34" i="19"/>
  <c r="JG34" i="19"/>
  <c r="JL34" i="19"/>
  <c r="JQ34" i="19"/>
  <c r="JW34" i="19"/>
  <c r="JW70" i="19" s="1"/>
  <c r="O150" i="19" s="1"/>
  <c r="KB34" i="19"/>
  <c r="KG34" i="19"/>
  <c r="KM34" i="19"/>
  <c r="KR34" i="19"/>
  <c r="KR70" i="19" s="1"/>
  <c r="K155" i="19" s="1"/>
  <c r="KW34" i="19"/>
  <c r="LC34" i="19"/>
  <c r="LH34" i="19"/>
  <c r="LM34" i="19"/>
  <c r="LS34" i="19"/>
  <c r="LS70" i="19" s="1"/>
  <c r="LX34" i="19"/>
  <c r="MC34" i="19"/>
  <c r="MI34" i="19"/>
  <c r="MI70" i="19" s="1"/>
  <c r="MN34" i="19"/>
  <c r="MS34" i="19"/>
  <c r="MY34" i="19"/>
  <c r="MY70" i="19" s="1"/>
  <c r="ND34" i="19"/>
  <c r="ND35" i="19"/>
  <c r="AB36" i="19"/>
  <c r="AR36" i="19"/>
  <c r="BH36" i="19"/>
  <c r="BX36" i="19"/>
  <c r="CN36" i="19"/>
  <c r="DD36" i="19"/>
  <c r="DT36" i="19"/>
  <c r="DT70" i="19" s="1"/>
  <c r="K127" i="19" s="1"/>
  <c r="EJ36" i="19"/>
  <c r="EJ70" i="19" s="1"/>
  <c r="L181" i="19" s="1"/>
  <c r="EZ36" i="19"/>
  <c r="FP36" i="19"/>
  <c r="GF36" i="19"/>
  <c r="GV36" i="19"/>
  <c r="HL36" i="19"/>
  <c r="IB36" i="19"/>
  <c r="IR36" i="19"/>
  <c r="JH36" i="19"/>
  <c r="JX36" i="19"/>
  <c r="KN36" i="19"/>
  <c r="LD36" i="19"/>
  <c r="LT36" i="19"/>
  <c r="MJ36" i="19"/>
  <c r="MZ36" i="19"/>
  <c r="MR37" i="19"/>
  <c r="AF38" i="19"/>
  <c r="AV38" i="19"/>
  <c r="BL38" i="19"/>
  <c r="CB38" i="19"/>
  <c r="CR38" i="19"/>
  <c r="DH38" i="19"/>
  <c r="DX38" i="19"/>
  <c r="EN38" i="19"/>
  <c r="FD38" i="19"/>
  <c r="FT38" i="19"/>
  <c r="GJ38" i="19"/>
  <c r="GJ70" i="19" s="1"/>
  <c r="N135" i="19" s="1"/>
  <c r="GZ38" i="19"/>
  <c r="HP38" i="19"/>
  <c r="IF38" i="19"/>
  <c r="IV38" i="19"/>
  <c r="JL38" i="19"/>
  <c r="KB38" i="19"/>
  <c r="KR38" i="19"/>
  <c r="LH38" i="19"/>
  <c r="LX38" i="19"/>
  <c r="MN38" i="19"/>
  <c r="ND38" i="19"/>
  <c r="MV39" i="19"/>
  <c r="AJ40" i="19"/>
  <c r="AZ40" i="19"/>
  <c r="BP40" i="19"/>
  <c r="CF40" i="19"/>
  <c r="CV40" i="19"/>
  <c r="DL40" i="19"/>
  <c r="EB40" i="19"/>
  <c r="ER40" i="19"/>
  <c r="FH40" i="19"/>
  <c r="FX40" i="19"/>
  <c r="GN40" i="19"/>
  <c r="HD40" i="19"/>
  <c r="HT40" i="19"/>
  <c r="IJ40" i="19"/>
  <c r="IZ40" i="19"/>
  <c r="JP40" i="19"/>
  <c r="KF40" i="19"/>
  <c r="KV40" i="19"/>
  <c r="LL40" i="19"/>
  <c r="MB40" i="19"/>
  <c r="MR40" i="19"/>
  <c r="MZ41" i="19"/>
  <c r="X42" i="19"/>
  <c r="AN42" i="19"/>
  <c r="BD42" i="19"/>
  <c r="BT42" i="19"/>
  <c r="CJ42" i="19"/>
  <c r="CZ42" i="19"/>
  <c r="DP42" i="19"/>
  <c r="EF42" i="19"/>
  <c r="EV42" i="19"/>
  <c r="FL42" i="19"/>
  <c r="GB42" i="19"/>
  <c r="GR42" i="19"/>
  <c r="HH42" i="19"/>
  <c r="HX42" i="19"/>
  <c r="IN42" i="19"/>
  <c r="JD42" i="19"/>
  <c r="JT42" i="19"/>
  <c r="KJ42" i="19"/>
  <c r="KZ42" i="19"/>
  <c r="LP42" i="19"/>
  <c r="MF42" i="19"/>
  <c r="MV42" i="19"/>
  <c r="ND43" i="19"/>
  <c r="AB44" i="19"/>
  <c r="AR44" i="19"/>
  <c r="BH44" i="19"/>
  <c r="BX44" i="19"/>
  <c r="CN44" i="19"/>
  <c r="DD44" i="19"/>
  <c r="DT44" i="19"/>
  <c r="EJ44" i="19"/>
  <c r="EZ44" i="19"/>
  <c r="FP44" i="19"/>
  <c r="GF44" i="19"/>
  <c r="GV44" i="19"/>
  <c r="HL44" i="19"/>
  <c r="IC44" i="19"/>
  <c r="IX44" i="19"/>
  <c r="JT44" i="19"/>
  <c r="KO44" i="19"/>
  <c r="LJ44" i="19"/>
  <c r="MF44" i="19"/>
  <c r="NA44" i="19"/>
  <c r="MR45" i="19"/>
  <c r="X46" i="19"/>
  <c r="AS46" i="19"/>
  <c r="BN46" i="19"/>
  <c r="CJ46" i="19"/>
  <c r="DE46" i="19"/>
  <c r="DZ46" i="19"/>
  <c r="EV46" i="19"/>
  <c r="FQ46" i="19"/>
  <c r="GL46" i="19"/>
  <c r="HH46" i="19"/>
  <c r="IC46" i="19"/>
  <c r="IX46" i="19"/>
  <c r="JT46" i="19"/>
  <c r="KO46" i="19"/>
  <c r="LJ46" i="19"/>
  <c r="MF46" i="19"/>
  <c r="NA46" i="19"/>
  <c r="MR47" i="19"/>
  <c r="X48" i="19"/>
  <c r="AS48" i="19"/>
  <c r="BN48" i="19"/>
  <c r="CJ48" i="19"/>
  <c r="DP48" i="19"/>
  <c r="EV48" i="19"/>
  <c r="GH48" i="19"/>
  <c r="HY48" i="19"/>
  <c r="JP48" i="19"/>
  <c r="LF48" i="19"/>
  <c r="MW48" i="19"/>
  <c r="CW50" i="19"/>
  <c r="GD50" i="19"/>
  <c r="JL50" i="19"/>
  <c r="MS50" i="19"/>
  <c r="AB52" i="19"/>
  <c r="GF52" i="19"/>
  <c r="MU52" i="19"/>
  <c r="LD54" i="19"/>
  <c r="DP58" i="19"/>
  <c r="LS69" i="19"/>
  <c r="LW69" i="19"/>
  <c r="MA69" i="19"/>
  <c r="ME69" i="19"/>
  <c r="MI69" i="19"/>
  <c r="MM69" i="19"/>
  <c r="LT69" i="19"/>
  <c r="LX69" i="19"/>
  <c r="MB69" i="19"/>
  <c r="MF69" i="19"/>
  <c r="MJ69" i="19"/>
  <c r="E70" i="19"/>
  <c r="M308" i="19"/>
  <c r="V217" i="19"/>
  <c r="U217" i="19"/>
  <c r="T216" i="19"/>
  <c r="T217" i="19" s="1"/>
  <c r="L169" i="19"/>
  <c r="L124" i="19"/>
  <c r="GF70" i="19" l="1"/>
  <c r="O191" i="19" s="1"/>
  <c r="FP70" i="19"/>
  <c r="N187" i="19" s="1"/>
  <c r="LH70" i="19"/>
  <c r="L158" i="19" s="1"/>
  <c r="IV70" i="19"/>
  <c r="M167" i="19" s="1"/>
  <c r="BL70" i="19"/>
  <c r="K121" i="19" s="1"/>
  <c r="NA70" i="19"/>
  <c r="MB70" i="19"/>
  <c r="JP70" i="19"/>
  <c r="M163" i="19" s="1"/>
  <c r="HD70" i="19"/>
  <c r="N139" i="19" s="1"/>
  <c r="CF70" i="19"/>
  <c r="K117" i="19" s="1"/>
  <c r="BB70" i="19"/>
  <c r="K84" i="19" s="1"/>
  <c r="K85" i="19" s="1"/>
  <c r="K87" i="19" s="1"/>
  <c r="CH70" i="19"/>
  <c r="M117" i="19" s="1"/>
  <c r="DN70" i="19"/>
  <c r="O129" i="19" s="1"/>
  <c r="HV70" i="19"/>
  <c r="JB70" i="19"/>
  <c r="N164" i="19" s="1"/>
  <c r="N171" i="19" s="1"/>
  <c r="KO70" i="19"/>
  <c r="M154" i="19" s="1"/>
  <c r="IC70" i="19"/>
  <c r="FQ70" i="19"/>
  <c r="O187" i="19" s="1"/>
  <c r="DE70" i="19"/>
  <c r="K130" i="19" s="1"/>
  <c r="AS70" i="19"/>
  <c r="L82" i="19" s="1"/>
  <c r="L104" i="19" s="1"/>
  <c r="X70" i="19"/>
  <c r="K78" i="19" s="1"/>
  <c r="EP70" i="19"/>
  <c r="M182" i="19" s="1"/>
  <c r="LJ70" i="19"/>
  <c r="N158" i="19" s="1"/>
  <c r="BT70" i="19"/>
  <c r="N120" i="19" s="1"/>
  <c r="AR70" i="19"/>
  <c r="K82" i="19" s="1"/>
  <c r="LL70" i="19"/>
  <c r="K159" i="19" s="1"/>
  <c r="P159" i="19" s="1"/>
  <c r="IZ70" i="19"/>
  <c r="L164" i="19" s="1"/>
  <c r="BP70" i="19"/>
  <c r="O121" i="19" s="1"/>
  <c r="JX70" i="19"/>
  <c r="K151" i="19" s="1"/>
  <c r="HL70" i="19"/>
  <c r="L141" i="19" s="1"/>
  <c r="CN70" i="19"/>
  <c r="N116" i="19" s="1"/>
  <c r="AB70" i="19"/>
  <c r="O78" i="19" s="1"/>
  <c r="LX70" i="19"/>
  <c r="LC70" i="19"/>
  <c r="L157" i="19" s="1"/>
  <c r="KG70" i="19"/>
  <c r="O152" i="19" s="1"/>
  <c r="JL70" i="19"/>
  <c r="N162" i="19" s="1"/>
  <c r="N173" i="19" s="1"/>
  <c r="IQ70" i="19"/>
  <c r="M166" i="19" s="1"/>
  <c r="HU70" i="19"/>
  <c r="K143" i="19" s="1"/>
  <c r="GZ70" i="19"/>
  <c r="O138" i="19" s="1"/>
  <c r="GE70" i="19"/>
  <c r="N191" i="19" s="1"/>
  <c r="FI70" i="19"/>
  <c r="L186" i="19" s="1"/>
  <c r="EN70" i="19"/>
  <c r="K182" i="19" s="1"/>
  <c r="K188" i="19" s="1"/>
  <c r="K190" i="19" s="1"/>
  <c r="DS70" i="19"/>
  <c r="O128" i="19" s="1"/>
  <c r="CW70" i="19"/>
  <c r="M132" i="19" s="1"/>
  <c r="CB70" i="19"/>
  <c r="L118" i="19" s="1"/>
  <c r="BG70" i="19"/>
  <c r="K86" i="19" s="1"/>
  <c r="P86" i="19" s="1"/>
  <c r="Q189" i="19" s="1"/>
  <c r="AK70" i="19"/>
  <c r="N80" i="19" s="1"/>
  <c r="N98" i="19" s="1"/>
  <c r="MV70" i="19"/>
  <c r="AN70" i="19"/>
  <c r="L81" i="19" s="1"/>
  <c r="L101" i="19" s="1"/>
  <c r="ER70" i="19"/>
  <c r="O182" i="19" s="1"/>
  <c r="O188" i="19" s="1"/>
  <c r="O190" i="19" s="1"/>
  <c r="O192" i="19" s="1"/>
  <c r="DX70" i="19"/>
  <c r="O127" i="19" s="1"/>
  <c r="KN70" i="19"/>
  <c r="L154" i="19" s="1"/>
  <c r="L175" i="19" s="1"/>
  <c r="IB70" i="19"/>
  <c r="DD70" i="19"/>
  <c r="O131" i="19" s="1"/>
  <c r="MF70" i="19"/>
  <c r="HH70" i="19"/>
  <c r="EV70" i="19"/>
  <c r="N183" i="19" s="1"/>
  <c r="CJ70" i="19"/>
  <c r="O117" i="19" s="1"/>
  <c r="P117" i="19" s="1"/>
  <c r="MR70" i="19"/>
  <c r="LW70" i="19"/>
  <c r="LA70" i="19"/>
  <c r="O156" i="19" s="1"/>
  <c r="KF70" i="19"/>
  <c r="N152" i="19" s="1"/>
  <c r="N177" i="19" s="1"/>
  <c r="JK70" i="19"/>
  <c r="M162" i="19" s="1"/>
  <c r="IO70" i="19"/>
  <c r="K166" i="19" s="1"/>
  <c r="HT70" i="19"/>
  <c r="O142" i="19" s="1"/>
  <c r="GY70" i="19"/>
  <c r="N138" i="19" s="1"/>
  <c r="N140" i="19" s="1"/>
  <c r="GC70" i="19"/>
  <c r="L191" i="19" s="1"/>
  <c r="FH70" i="19"/>
  <c r="K186" i="19" s="1"/>
  <c r="EM70" i="19"/>
  <c r="O181" i="19" s="1"/>
  <c r="DQ70" i="19"/>
  <c r="M128" i="19" s="1"/>
  <c r="M133" i="19" s="1"/>
  <c r="CV70" i="19"/>
  <c r="L132" i="19" s="1"/>
  <c r="CA70" i="19"/>
  <c r="K118" i="19" s="1"/>
  <c r="BE70" i="19"/>
  <c r="N84" i="19" s="1"/>
  <c r="N110" i="19" s="1"/>
  <c r="AJ70" i="19"/>
  <c r="M80" i="19" s="1"/>
  <c r="M98" i="19" s="1"/>
  <c r="MZ70" i="19"/>
  <c r="LE70" i="19"/>
  <c r="N157" i="19" s="1"/>
  <c r="IS70" i="19"/>
  <c r="O166" i="19" s="1"/>
  <c r="HX70" i="19"/>
  <c r="GG70" i="19"/>
  <c r="K135" i="19" s="1"/>
  <c r="DU70" i="19"/>
  <c r="L127" i="19" s="1"/>
  <c r="BI70" i="19"/>
  <c r="M86" i="19" s="1"/>
  <c r="ND70" i="19"/>
  <c r="BQ70" i="19"/>
  <c r="K120" i="19" s="1"/>
  <c r="CG70" i="19"/>
  <c r="L117" i="19" s="1"/>
  <c r="EC70" i="19"/>
  <c r="O126" i="19" s="1"/>
  <c r="ES70" i="19"/>
  <c r="K183" i="19" s="1"/>
  <c r="GO70" i="19"/>
  <c r="N136" i="19" s="1"/>
  <c r="N137" i="19" s="1"/>
  <c r="HE70" i="19"/>
  <c r="O139" i="19" s="1"/>
  <c r="JA70" i="19"/>
  <c r="M164" i="19" s="1"/>
  <c r="JQ70" i="19"/>
  <c r="N163" i="19" s="1"/>
  <c r="P163" i="19" s="1"/>
  <c r="LM70" i="19"/>
  <c r="L159" i="19" s="1"/>
  <c r="MC70" i="19"/>
  <c r="AM70" i="19"/>
  <c r="K81" i="19" s="1"/>
  <c r="BC70" i="19"/>
  <c r="L84" i="19" s="1"/>
  <c r="L110" i="19" s="1"/>
  <c r="BS70" i="19"/>
  <c r="M120" i="19" s="1"/>
  <c r="CI70" i="19"/>
  <c r="N117" i="19" s="1"/>
  <c r="CY70" i="19"/>
  <c r="O132" i="19" s="1"/>
  <c r="DO70" i="19"/>
  <c r="K128" i="19" s="1"/>
  <c r="P128" i="19" s="1"/>
  <c r="EE70" i="19"/>
  <c r="L88" i="19" s="1"/>
  <c r="EU70" i="19"/>
  <c r="M183" i="19" s="1"/>
  <c r="FK70" i="19"/>
  <c r="N186" i="19" s="1"/>
  <c r="GA70" i="19"/>
  <c r="GQ70" i="19"/>
  <c r="HG70" i="19"/>
  <c r="HW70" i="19"/>
  <c r="IM70" i="19"/>
  <c r="N161" i="19" s="1"/>
  <c r="N172" i="19" s="1"/>
  <c r="JC70" i="19"/>
  <c r="O164" i="19" s="1"/>
  <c r="JS70" i="19"/>
  <c r="K150" i="19" s="1"/>
  <c r="KI70" i="19"/>
  <c r="L153" i="19" s="1"/>
  <c r="KY70" i="19"/>
  <c r="M156" i="19" s="1"/>
  <c r="LO70" i="19"/>
  <c r="N159" i="19" s="1"/>
  <c r="ME70" i="19"/>
  <c r="MU70" i="19"/>
  <c r="FF70" i="19"/>
  <c r="N185" i="19" s="1"/>
  <c r="P185" i="19" s="1"/>
  <c r="FV70" i="19"/>
  <c r="O189" i="19" s="1"/>
  <c r="JN70" i="19"/>
  <c r="K163" i="19" s="1"/>
  <c r="JF70" i="19"/>
  <c r="M165" i="19" s="1"/>
  <c r="LR70" i="19"/>
  <c r="IW70" i="19"/>
  <c r="N167" i="19" s="1"/>
  <c r="LI70" i="19"/>
  <c r="M158" i="19" s="1"/>
  <c r="BV70" i="19"/>
  <c r="K119" i="19" s="1"/>
  <c r="EH70" i="19"/>
  <c r="O88" i="19" s="1"/>
  <c r="P88" i="19" s="1"/>
  <c r="Q191" i="19" s="1"/>
  <c r="GT70" i="19"/>
  <c r="AW70" i="19"/>
  <c r="K83" i="19" s="1"/>
  <c r="BR70" i="19"/>
  <c r="L120" i="19" s="1"/>
  <c r="DI70" i="19"/>
  <c r="O130" i="19" s="1"/>
  <c r="ED70" i="19"/>
  <c r="K88" i="19" s="1"/>
  <c r="FU70" i="19"/>
  <c r="N189" i="19" s="1"/>
  <c r="LN70" i="19"/>
  <c r="M159" i="19" s="1"/>
  <c r="HZ70" i="19"/>
  <c r="IP70" i="19"/>
  <c r="L166" i="19" s="1"/>
  <c r="CL70" i="19"/>
  <c r="L116" i="19" s="1"/>
  <c r="DB70" i="19"/>
  <c r="M131" i="19" s="1"/>
  <c r="EX70" i="19"/>
  <c r="K184" i="19" s="1"/>
  <c r="P184" i="19" s="1"/>
  <c r="GK70" i="19"/>
  <c r="O135" i="19" s="1"/>
  <c r="HF70" i="19"/>
  <c r="FN70" i="19"/>
  <c r="L187" i="19" s="1"/>
  <c r="IL70" i="19"/>
  <c r="M161" i="19" s="1"/>
  <c r="M147" i="19" s="1"/>
  <c r="GR70" i="19"/>
  <c r="HJ70" i="19"/>
  <c r="MH70" i="19"/>
  <c r="IJ70" i="19"/>
  <c r="K161" i="19" s="1"/>
  <c r="P161" i="19" s="1"/>
  <c r="EA70" i="19"/>
  <c r="M126" i="19" s="1"/>
  <c r="Z70" i="19"/>
  <c r="M78" i="19" s="1"/>
  <c r="CX70" i="19"/>
  <c r="N132" i="19" s="1"/>
  <c r="GM70" i="19"/>
  <c r="L136" i="19" s="1"/>
  <c r="P136" i="19" s="1"/>
  <c r="HC70" i="19"/>
  <c r="M139" i="19" s="1"/>
  <c r="IY70" i="19"/>
  <c r="K164" i="19" s="1"/>
  <c r="JO70" i="19"/>
  <c r="L163" i="19" s="1"/>
  <c r="LK70" i="19"/>
  <c r="O158" i="19" s="1"/>
  <c r="MA70" i="19"/>
  <c r="BM70" i="19"/>
  <c r="L121" i="19" s="1"/>
  <c r="CE70" i="19"/>
  <c r="O118" i="19" s="1"/>
  <c r="EQ70" i="19"/>
  <c r="N182" i="19" s="1"/>
  <c r="NC70" i="19"/>
  <c r="BN70" i="19"/>
  <c r="M121" i="19" s="1"/>
  <c r="P121" i="19" s="1"/>
  <c r="CZ70" i="19"/>
  <c r="K131" i="19" s="1"/>
  <c r="MK70" i="19"/>
  <c r="LD70" i="19"/>
  <c r="M157" i="19" s="1"/>
  <c r="MW70" i="19"/>
  <c r="JT70" i="19"/>
  <c r="L150" i="19" s="1"/>
  <c r="GN70" i="19"/>
  <c r="M136" i="19" s="1"/>
  <c r="IF70" i="19"/>
  <c r="L160" i="19" s="1"/>
  <c r="MJ70" i="19"/>
  <c r="EZ70" i="19"/>
  <c r="M184" i="19" s="1"/>
  <c r="FX70" i="19"/>
  <c r="LT70" i="19"/>
  <c r="JH70" i="19"/>
  <c r="O165" i="19" s="1"/>
  <c r="P165" i="19" s="1"/>
  <c r="GV70" i="19"/>
  <c r="K138" i="19" s="1"/>
  <c r="BX70" i="19"/>
  <c r="M119" i="19" s="1"/>
  <c r="P119" i="19" s="1"/>
  <c r="MN70" i="19"/>
  <c r="KW70" i="19"/>
  <c r="K156" i="19" s="1"/>
  <c r="KB70" i="19"/>
  <c r="O151" i="19" s="1"/>
  <c r="IK70" i="19"/>
  <c r="L161" i="19" s="1"/>
  <c r="L172" i="19" s="1"/>
  <c r="HP70" i="19"/>
  <c r="K142" i="19" s="1"/>
  <c r="FY70" i="19"/>
  <c r="FD70" i="19"/>
  <c r="L185" i="19" s="1"/>
  <c r="DM70" i="19"/>
  <c r="N129" i="19" s="1"/>
  <c r="P129" i="19" s="1"/>
  <c r="CR70" i="19"/>
  <c r="M115" i="19" s="1"/>
  <c r="BA70" i="19"/>
  <c r="O83" i="19" s="1"/>
  <c r="O107" i="19" s="1"/>
  <c r="AF70" i="19"/>
  <c r="N79" i="19" s="1"/>
  <c r="N95" i="19" s="1"/>
  <c r="MQ70" i="19"/>
  <c r="EF70" i="19"/>
  <c r="M88" i="19" s="1"/>
  <c r="MM70" i="19"/>
  <c r="KV70" i="19"/>
  <c r="O155" i="19" s="1"/>
  <c r="KA70" i="19"/>
  <c r="N151" i="19" s="1"/>
  <c r="N174" i="19" s="1"/>
  <c r="HO70" i="19"/>
  <c r="O141" i="19" s="1"/>
  <c r="FC70" i="19"/>
  <c r="K185" i="19" s="1"/>
  <c r="DL70" i="19"/>
  <c r="M129" i="19" s="1"/>
  <c r="CQ70" i="19"/>
  <c r="L115" i="19" s="1"/>
  <c r="L122" i="19" s="1"/>
  <c r="AE70" i="19"/>
  <c r="M79" i="19" s="1"/>
  <c r="M95" i="19" s="1"/>
  <c r="AD70" i="19"/>
  <c r="L79" i="19" s="1"/>
  <c r="CP70" i="19"/>
  <c r="K115" i="19" s="1"/>
  <c r="FB70" i="19"/>
  <c r="O184" i="19" s="1"/>
  <c r="FR70" i="19"/>
  <c r="K189" i="19" s="1"/>
  <c r="GH70" i="19"/>
  <c r="L135" i="19" s="1"/>
  <c r="GX70" i="19"/>
  <c r="M138" i="19" s="1"/>
  <c r="ID70" i="19"/>
  <c r="JJ70" i="19"/>
  <c r="L162" i="19" s="1"/>
  <c r="JZ70" i="19"/>
  <c r="M151" i="19" s="1"/>
  <c r="M174" i="19" s="1"/>
  <c r="KP70" i="19"/>
  <c r="N154" i="19" s="1"/>
  <c r="LF70" i="19"/>
  <c r="O157" i="19" s="1"/>
  <c r="O147" i="19" s="1"/>
  <c r="ML70" i="19"/>
  <c r="NB70" i="19"/>
  <c r="BU70" i="19"/>
  <c r="O120" i="19" s="1"/>
  <c r="AZ70" i="19"/>
  <c r="N83" i="19" s="1"/>
  <c r="N107" i="19" s="1"/>
  <c r="CK70" i="19"/>
  <c r="K116" i="19" s="1"/>
  <c r="EW70" i="19"/>
  <c r="O183" i="19" s="1"/>
  <c r="HI70" i="19"/>
  <c r="JU70" i="19"/>
  <c r="M150" i="19" s="1"/>
  <c r="M173" i="19" s="1"/>
  <c r="KJ70" i="19"/>
  <c r="M153" i="19" s="1"/>
  <c r="MG70" i="19"/>
  <c r="BH70" i="19"/>
  <c r="L86" i="19" s="1"/>
  <c r="KK70" i="19"/>
  <c r="N153" i="19" s="1"/>
  <c r="LU70" i="19"/>
  <c r="KZ70" i="19"/>
  <c r="N156" i="19" s="1"/>
  <c r="KE70" i="19"/>
  <c r="M152" i="19" s="1"/>
  <c r="JI70" i="19"/>
  <c r="K162" i="19" s="1"/>
  <c r="K173" i="19" s="1"/>
  <c r="IN70" i="19"/>
  <c r="O161" i="19" s="1"/>
  <c r="HS70" i="19"/>
  <c r="N142" i="19" s="1"/>
  <c r="N143" i="19" s="1"/>
  <c r="GW70" i="19"/>
  <c r="L138" i="19" s="1"/>
  <c r="GB70" i="19"/>
  <c r="K191" i="19" s="1"/>
  <c r="P191" i="19" s="1"/>
  <c r="FG70" i="19"/>
  <c r="O185" i="19" s="1"/>
  <c r="EK70" i="19"/>
  <c r="M181" i="19" s="1"/>
  <c r="DP70" i="19"/>
  <c r="L128" i="19" s="1"/>
  <c r="CU70" i="19"/>
  <c r="K132" i="19" s="1"/>
  <c r="P132" i="19" s="1"/>
  <c r="BY70" i="19"/>
  <c r="N119" i="19" s="1"/>
  <c r="BD70" i="19"/>
  <c r="M84" i="19" s="1"/>
  <c r="M110" i="19" s="1"/>
  <c r="AI70" i="19"/>
  <c r="L80" i="19" s="1"/>
  <c r="L98" i="19" s="1"/>
  <c r="MT70" i="19"/>
  <c r="MX70" i="19"/>
  <c r="AL70" i="19"/>
  <c r="O80" i="19" s="1"/>
  <c r="O98" i="19" s="1"/>
  <c r="FZ70" i="19"/>
  <c r="JR70" i="19"/>
  <c r="O163" i="19" s="1"/>
  <c r="O174" i="19" s="1"/>
  <c r="KH70" i="19"/>
  <c r="K153" i="19" s="1"/>
  <c r="K147" i="19" s="1"/>
  <c r="BK70" i="19"/>
  <c r="O86" i="19" s="1"/>
  <c r="DW70" i="19"/>
  <c r="N127" i="19" s="1"/>
  <c r="P127" i="19" s="1"/>
  <c r="GI70" i="19"/>
  <c r="M135" i="19" s="1"/>
  <c r="P135" i="19" s="1"/>
  <c r="IU70" i="19"/>
  <c r="L167" i="19" s="1"/>
  <c r="LG70" i="19"/>
  <c r="K158" i="19" s="1"/>
  <c r="P158" i="19" s="1"/>
  <c r="LB70" i="19"/>
  <c r="K157" i="19" s="1"/>
  <c r="IG70" i="19"/>
  <c r="M160" i="19" s="1"/>
  <c r="P160" i="19" s="1"/>
  <c r="KS70" i="19"/>
  <c r="L155" i="19" s="1"/>
  <c r="BF70" i="19"/>
  <c r="O84" i="19" s="1"/>
  <c r="O110" i="19" s="1"/>
  <c r="DR70" i="19"/>
  <c r="N128" i="19" s="1"/>
  <c r="AG70" i="19"/>
  <c r="O79" i="19" s="1"/>
  <c r="O95" i="19" s="1"/>
  <c r="CS70" i="19"/>
  <c r="N115" i="19" s="1"/>
  <c r="FE70" i="19"/>
  <c r="M185" i="19" s="1"/>
  <c r="HQ70" i="19"/>
  <c r="L142" i="19" s="1"/>
  <c r="KC70" i="19"/>
  <c r="K152" i="19" s="1"/>
  <c r="K149" i="19" s="1"/>
  <c r="MO70" i="19"/>
  <c r="DY70" i="19"/>
  <c r="K126" i="19" s="1"/>
  <c r="K133" i="19" s="1"/>
  <c r="CC70" i="19"/>
  <c r="M118" i="19" s="1"/>
  <c r="EO70" i="19"/>
  <c r="L182" i="19" s="1"/>
  <c r="L188" i="19" s="1"/>
  <c r="L190" i="19" s="1"/>
  <c r="L192" i="19" s="1"/>
  <c r="HA70" i="19"/>
  <c r="K139" i="19" s="1"/>
  <c r="JM70" i="19"/>
  <c r="O162" i="19" s="1"/>
  <c r="LY70" i="19"/>
  <c r="P141" i="19"/>
  <c r="P154" i="19"/>
  <c r="O175" i="19"/>
  <c r="L177" i="19"/>
  <c r="M176" i="19"/>
  <c r="N176" i="19"/>
  <c r="O171" i="19"/>
  <c r="M143" i="19"/>
  <c r="O122" i="19"/>
  <c r="O137" i="19"/>
  <c r="L133" i="19"/>
  <c r="K171" i="19"/>
  <c r="K98" i="19"/>
  <c r="P80" i="19"/>
  <c r="Q183" i="19" s="1"/>
  <c r="K110" i="19"/>
  <c r="P130" i="19"/>
  <c r="P78" i="19"/>
  <c r="Q181" i="19" s="1"/>
  <c r="K92" i="19"/>
  <c r="O149" i="19"/>
  <c r="P82" i="19"/>
  <c r="P104" i="19" s="1"/>
  <c r="K104" i="19"/>
  <c r="L173" i="19"/>
  <c r="L149" i="19"/>
  <c r="L171" i="19"/>
  <c r="K174" i="19"/>
  <c r="P151" i="19"/>
  <c r="O92" i="19"/>
  <c r="P166" i="19"/>
  <c r="P118" i="19"/>
  <c r="O178" i="19"/>
  <c r="P183" i="19"/>
  <c r="P81" i="19"/>
  <c r="K101" i="19"/>
  <c r="P150" i="19"/>
  <c r="K107" i="19"/>
  <c r="M172" i="19"/>
  <c r="M92" i="19"/>
  <c r="P164" i="19"/>
  <c r="K176" i="19"/>
  <c r="P155" i="19"/>
  <c r="L174" i="19"/>
  <c r="K95" i="19"/>
  <c r="P79" i="19"/>
  <c r="P95" i="19" s="1"/>
  <c r="L143" i="19"/>
  <c r="N85" i="19"/>
  <c r="N87" i="19" s="1"/>
  <c r="N89" i="19" s="1"/>
  <c r="N195" i="19" s="1"/>
  <c r="P186" i="19"/>
  <c r="K137" i="19"/>
  <c r="P187" i="19"/>
  <c r="P120" i="19"/>
  <c r="O133" i="19"/>
  <c r="L178" i="19"/>
  <c r="K140" i="19"/>
  <c r="P156" i="19"/>
  <c r="K175" i="19"/>
  <c r="P142" i="19"/>
  <c r="P167" i="19"/>
  <c r="N188" i="19"/>
  <c r="N190" i="19" s="1"/>
  <c r="N192" i="19" s="1"/>
  <c r="O143" i="19"/>
  <c r="L95" i="19"/>
  <c r="L85" i="19"/>
  <c r="L87" i="19" s="1"/>
  <c r="L89" i="19" s="1"/>
  <c r="L195" i="19" s="1"/>
  <c r="K122" i="19"/>
  <c r="P189" i="19"/>
  <c r="L137" i="19"/>
  <c r="M140" i="19"/>
  <c r="P116" i="19"/>
  <c r="M178" i="19"/>
  <c r="N178" i="19"/>
  <c r="M177" i="19"/>
  <c r="O172" i="19"/>
  <c r="L140" i="19"/>
  <c r="M188" i="19"/>
  <c r="M190" i="19" s="1"/>
  <c r="M192" i="19" s="1"/>
  <c r="P153" i="19"/>
  <c r="P157" i="19"/>
  <c r="L176" i="19"/>
  <c r="N122" i="19"/>
  <c r="P152" i="19"/>
  <c r="P126" i="19"/>
  <c r="P139" i="19"/>
  <c r="O173" i="19"/>
  <c r="P181" i="19"/>
  <c r="P98" i="19"/>
  <c r="Q182" i="19"/>
  <c r="Q185" i="19"/>
  <c r="P92" i="19"/>
  <c r="Q184" i="19"/>
  <c r="P101" i="19"/>
  <c r="P122" i="19" l="1"/>
  <c r="P133" i="19"/>
  <c r="N147" i="19"/>
  <c r="P138" i="19"/>
  <c r="P182" i="19"/>
  <c r="N149" i="19"/>
  <c r="P84" i="19"/>
  <c r="Q187" i="19" s="1"/>
  <c r="N175" i="19"/>
  <c r="O176" i="19"/>
  <c r="P176" i="19" s="1"/>
  <c r="M149" i="19"/>
  <c r="P115" i="19"/>
  <c r="L147" i="19"/>
  <c r="P147" i="19" s="1"/>
  <c r="K172" i="19"/>
  <c r="O85" i="19"/>
  <c r="O87" i="19" s="1"/>
  <c r="O89" i="19" s="1"/>
  <c r="O195" i="19" s="1"/>
  <c r="N133" i="19"/>
  <c r="P131" i="19"/>
  <c r="M137" i="19"/>
  <c r="P137" i="19" s="1"/>
  <c r="P162" i="19"/>
  <c r="M122" i="19"/>
  <c r="K177" i="19"/>
  <c r="P177" i="19" s="1"/>
  <c r="M171" i="19"/>
  <c r="K178" i="19"/>
  <c r="P175" i="19"/>
  <c r="P174" i="19"/>
  <c r="M85" i="19"/>
  <c r="M87" i="19" s="1"/>
  <c r="M89" i="19" s="1"/>
  <c r="M195" i="19" s="1"/>
  <c r="P83" i="19"/>
  <c r="P171" i="19"/>
  <c r="O140" i="19"/>
  <c r="P140" i="19" s="1"/>
  <c r="O177" i="19"/>
  <c r="M175" i="19"/>
  <c r="P149" i="19"/>
  <c r="P178" i="19"/>
  <c r="P173" i="19"/>
  <c r="P188" i="19"/>
  <c r="P85" i="19"/>
  <c r="P143" i="19"/>
  <c r="P172" i="19"/>
  <c r="P110" i="19"/>
  <c r="L111" i="19" s="1"/>
  <c r="L112" i="19" s="1"/>
  <c r="P190" i="19"/>
  <c r="K192" i="19"/>
  <c r="P192" i="19" s="1"/>
  <c r="P102" i="19"/>
  <c r="P103" i="19" s="1"/>
  <c r="M102" i="19"/>
  <c r="M103" i="19" s="1"/>
  <c r="L102" i="19"/>
  <c r="L103" i="19" s="1"/>
  <c r="N102" i="19"/>
  <c r="N103" i="19" s="1"/>
  <c r="O102" i="19"/>
  <c r="O103" i="19" s="1"/>
  <c r="K102" i="19"/>
  <c r="K103" i="19" s="1"/>
  <c r="P96" i="19"/>
  <c r="P97" i="19" s="1"/>
  <c r="N96" i="19"/>
  <c r="N97" i="19" s="1"/>
  <c r="M96" i="19"/>
  <c r="M97" i="19" s="1"/>
  <c r="K96" i="19"/>
  <c r="K97" i="19" s="1"/>
  <c r="O96" i="19"/>
  <c r="O97" i="19" s="1"/>
  <c r="L96" i="19"/>
  <c r="L97" i="19" s="1"/>
  <c r="P111" i="19"/>
  <c r="P112" i="19" s="1"/>
  <c r="K111" i="19"/>
  <c r="K112" i="19" s="1"/>
  <c r="N111" i="19"/>
  <c r="N112" i="19" s="1"/>
  <c r="M111" i="19"/>
  <c r="M112" i="19" s="1"/>
  <c r="O111" i="19"/>
  <c r="O112" i="19" s="1"/>
  <c r="P99" i="19"/>
  <c r="P100" i="19" s="1"/>
  <c r="O99" i="19"/>
  <c r="O100" i="19" s="1"/>
  <c r="K99" i="19"/>
  <c r="K100" i="19" s="1"/>
  <c r="L99" i="19"/>
  <c r="L100" i="19" s="1"/>
  <c r="N99" i="19"/>
  <c r="N100" i="19" s="1"/>
  <c r="M99" i="19"/>
  <c r="M100" i="19" s="1"/>
  <c r="P105" i="19"/>
  <c r="P106" i="19" s="1"/>
  <c r="M105" i="19"/>
  <c r="M106" i="19" s="1"/>
  <c r="L105" i="19"/>
  <c r="L106" i="19" s="1"/>
  <c r="O105" i="19"/>
  <c r="O106" i="19" s="1"/>
  <c r="K105" i="19"/>
  <c r="K106" i="19" s="1"/>
  <c r="N105" i="19"/>
  <c r="N106" i="19" s="1"/>
  <c r="P93" i="19"/>
  <c r="P94" i="19" s="1"/>
  <c r="M93" i="19"/>
  <c r="M94" i="19" s="1"/>
  <c r="K93" i="19"/>
  <c r="K94" i="19" s="1"/>
  <c r="O93" i="19"/>
  <c r="O94" i="19" s="1"/>
  <c r="L93" i="19"/>
  <c r="L94" i="19" s="1"/>
  <c r="N93" i="19"/>
  <c r="N94" i="19" s="1"/>
  <c r="K89" i="19"/>
  <c r="P87" i="19"/>
  <c r="Q186" i="19" l="1"/>
  <c r="P107" i="19"/>
  <c r="G94" i="19"/>
  <c r="G103" i="19"/>
  <c r="K195" i="19"/>
  <c r="P89" i="19"/>
  <c r="G112" i="19"/>
  <c r="G106" i="19"/>
  <c r="G100" i="19"/>
  <c r="G97" i="19"/>
  <c r="L108" i="19" l="1"/>
  <c r="L109" i="19" s="1"/>
  <c r="O108" i="19"/>
  <c r="O109" i="19" s="1"/>
  <c r="P108" i="19"/>
  <c r="P109" i="19" s="1"/>
  <c r="N108" i="19"/>
  <c r="N109" i="19" s="1"/>
  <c r="K108" i="19"/>
  <c r="K109" i="19" s="1"/>
  <c r="M108" i="19"/>
  <c r="M109" i="19" s="1"/>
  <c r="J70" i="19"/>
  <c r="J71" i="19"/>
  <c r="G109" i="19" l="1"/>
  <c r="A1" i="17" l="1"/>
  <c r="A14" i="3"/>
  <c r="B2" i="18"/>
  <c r="Q13" i="3"/>
  <c r="R13" i="3"/>
  <c r="S13" i="3"/>
  <c r="Q14" i="3"/>
  <c r="R14" i="3"/>
  <c r="S14" i="3"/>
  <c r="Q16" i="3"/>
  <c r="R16" i="3"/>
  <c r="S16" i="3"/>
  <c r="Q18" i="3"/>
  <c r="R18" i="3"/>
  <c r="S18" i="3"/>
  <c r="T18" i="3"/>
  <c r="U18" i="3"/>
  <c r="R15" i="3" l="1"/>
  <c r="Q15" i="3"/>
  <c r="T14" i="3"/>
  <c r="V18" i="3"/>
  <c r="S15" i="3"/>
  <c r="T13" i="3"/>
  <c r="V15" i="3"/>
  <c r="U15" i="3"/>
  <c r="V14" i="3"/>
  <c r="U14" i="3"/>
  <c r="V13" i="3"/>
  <c r="U13" i="3"/>
  <c r="G3" i="18"/>
  <c r="G25" i="9"/>
  <c r="V16" i="3" l="1"/>
  <c r="T15" i="3"/>
  <c r="T16" i="3" s="1"/>
  <c r="U16" i="3"/>
  <c r="N8" i="18"/>
  <c r="O8" i="18"/>
  <c r="K53" i="11" l="1"/>
  <c r="T1" i="17"/>
  <c r="A1" i="11"/>
  <c r="S158" i="17"/>
  <c r="S148" i="17"/>
  <c r="S147" i="17"/>
  <c r="S126" i="17"/>
  <c r="P123" i="17"/>
  <c r="P122" i="17"/>
  <c r="S112" i="17"/>
  <c r="S103" i="17"/>
  <c r="S102" i="17"/>
  <c r="S92" i="17"/>
  <c r="S69" i="17"/>
  <c r="S53" i="17"/>
  <c r="F49" i="17"/>
  <c r="E49" i="17"/>
  <c r="B49" i="17"/>
  <c r="NE48" i="17"/>
  <c r="F48" i="17"/>
  <c r="E48" i="17"/>
  <c r="ND47" i="17"/>
  <c r="NC47" i="17"/>
  <c r="NB47" i="17"/>
  <c r="NA47" i="17"/>
  <c r="MZ47" i="17"/>
  <c r="MY47" i="17"/>
  <c r="MX47" i="17"/>
  <c r="MW47" i="17"/>
  <c r="MV47" i="17"/>
  <c r="MU47" i="17"/>
  <c r="MT47" i="17"/>
  <c r="MS47" i="17"/>
  <c r="MR47" i="17"/>
  <c r="MQ47" i="17"/>
  <c r="MP47" i="17"/>
  <c r="MO47" i="17"/>
  <c r="MN47" i="17"/>
  <c r="MM47" i="17"/>
  <c r="ML47" i="17"/>
  <c r="MK47" i="17"/>
  <c r="MJ47" i="17"/>
  <c r="MI47" i="17"/>
  <c r="MH47" i="17"/>
  <c r="MG47" i="17"/>
  <c r="MF47" i="17"/>
  <c r="ME47" i="17"/>
  <c r="MD47" i="17"/>
  <c r="MC47" i="17"/>
  <c r="MB47" i="17"/>
  <c r="MA47" i="17"/>
  <c r="LZ47" i="17"/>
  <c r="LY47" i="17"/>
  <c r="LX47" i="17"/>
  <c r="LW47" i="17"/>
  <c r="LV47" i="17"/>
  <c r="LU47" i="17"/>
  <c r="LT47" i="17"/>
  <c r="LS47" i="17"/>
  <c r="LR47" i="17"/>
  <c r="LQ47" i="17"/>
  <c r="LP47" i="17"/>
  <c r="LO47" i="17"/>
  <c r="LN47" i="17"/>
  <c r="LM47" i="17"/>
  <c r="LL47" i="17"/>
  <c r="LK47" i="17"/>
  <c r="LJ47" i="17"/>
  <c r="LI47" i="17"/>
  <c r="LH47" i="17"/>
  <c r="LG47" i="17"/>
  <c r="LF47" i="17"/>
  <c r="LE47" i="17"/>
  <c r="LD47" i="17"/>
  <c r="LC47" i="17"/>
  <c r="LB47" i="17"/>
  <c r="LA47" i="17"/>
  <c r="KZ47" i="17"/>
  <c r="KY47" i="17"/>
  <c r="KX47" i="17"/>
  <c r="KW47" i="17"/>
  <c r="KV47" i="17"/>
  <c r="KU47" i="17"/>
  <c r="KT47" i="17"/>
  <c r="KS47" i="17"/>
  <c r="KR47" i="17"/>
  <c r="KQ47" i="17"/>
  <c r="KP47" i="17"/>
  <c r="KO47" i="17"/>
  <c r="KN47" i="17"/>
  <c r="KM47" i="17"/>
  <c r="KL47" i="17"/>
  <c r="KK47" i="17"/>
  <c r="KJ47" i="17"/>
  <c r="KI47" i="17"/>
  <c r="KH47" i="17"/>
  <c r="KG47" i="17"/>
  <c r="KF47" i="17"/>
  <c r="KE47" i="17"/>
  <c r="KD47" i="17"/>
  <c r="KC47" i="17"/>
  <c r="KB47" i="17"/>
  <c r="KA47" i="17"/>
  <c r="JZ47" i="17"/>
  <c r="JY47" i="17"/>
  <c r="JX47" i="17"/>
  <c r="JW47" i="17"/>
  <c r="JV47" i="17"/>
  <c r="JU47" i="17"/>
  <c r="JT47" i="17"/>
  <c r="JS47" i="17"/>
  <c r="JR47" i="17"/>
  <c r="JQ47" i="17"/>
  <c r="JP47" i="17"/>
  <c r="JO47" i="17"/>
  <c r="JN47" i="17"/>
  <c r="JM47" i="17"/>
  <c r="JL47" i="17"/>
  <c r="JK47" i="17"/>
  <c r="JJ47" i="17"/>
  <c r="JI47" i="17"/>
  <c r="JH47" i="17"/>
  <c r="JG47" i="17"/>
  <c r="JF47" i="17"/>
  <c r="JE47" i="17"/>
  <c r="JD47" i="17"/>
  <c r="JC47" i="17"/>
  <c r="JB47" i="17"/>
  <c r="JA47" i="17"/>
  <c r="IZ47" i="17"/>
  <c r="IY47" i="17"/>
  <c r="IX47" i="17"/>
  <c r="IW47" i="17"/>
  <c r="IV47" i="17"/>
  <c r="IU47" i="17"/>
  <c r="IT47" i="17"/>
  <c r="IS47" i="17"/>
  <c r="IR47" i="17"/>
  <c r="IQ47" i="17"/>
  <c r="IP47" i="17"/>
  <c r="IO47" i="17"/>
  <c r="IN47" i="17"/>
  <c r="IM47" i="17"/>
  <c r="IL47" i="17"/>
  <c r="IK47" i="17"/>
  <c r="IJ47" i="17"/>
  <c r="II47" i="17"/>
  <c r="IH47" i="17"/>
  <c r="IG47" i="17"/>
  <c r="IF47" i="17"/>
  <c r="IE47" i="17"/>
  <c r="ID47" i="17"/>
  <c r="IC47" i="17"/>
  <c r="IB47" i="17"/>
  <c r="IA47" i="17"/>
  <c r="HZ47" i="17"/>
  <c r="HY47" i="17"/>
  <c r="HX47" i="17"/>
  <c r="HW47" i="17"/>
  <c r="HV47" i="17"/>
  <c r="HU47" i="17"/>
  <c r="HT47" i="17"/>
  <c r="HS47" i="17"/>
  <c r="HR47" i="17"/>
  <c r="HQ47" i="17"/>
  <c r="HP47" i="17"/>
  <c r="HO47" i="17"/>
  <c r="HN47" i="17"/>
  <c r="HM47" i="17"/>
  <c r="HL47" i="17"/>
  <c r="HK47" i="17"/>
  <c r="HJ47" i="17"/>
  <c r="HI47" i="17"/>
  <c r="HH47" i="17"/>
  <c r="HG47" i="17"/>
  <c r="HF47" i="17"/>
  <c r="HE47" i="17"/>
  <c r="HD47" i="17"/>
  <c r="HC47" i="17"/>
  <c r="HB47" i="17"/>
  <c r="HA47" i="17"/>
  <c r="GZ47" i="17"/>
  <c r="GY47" i="17"/>
  <c r="GX47" i="17"/>
  <c r="GW47" i="17"/>
  <c r="GV47" i="17"/>
  <c r="GU47" i="17"/>
  <c r="GT47" i="17"/>
  <c r="GS47" i="17"/>
  <c r="GR47" i="17"/>
  <c r="GQ47" i="17"/>
  <c r="GP47" i="17"/>
  <c r="GO47" i="17"/>
  <c r="GN47" i="17"/>
  <c r="GM47" i="17"/>
  <c r="GL47" i="17"/>
  <c r="GK47" i="17"/>
  <c r="GJ47" i="17"/>
  <c r="GI47" i="17"/>
  <c r="GH47" i="17"/>
  <c r="GG47" i="17"/>
  <c r="GF47" i="17"/>
  <c r="GE47" i="17"/>
  <c r="GD47" i="17"/>
  <c r="GC47" i="17"/>
  <c r="GB47" i="17"/>
  <c r="GA47" i="17"/>
  <c r="FZ47" i="17"/>
  <c r="FY47" i="17"/>
  <c r="FX47" i="17"/>
  <c r="FW47" i="17"/>
  <c r="FV47" i="17"/>
  <c r="FU47" i="17"/>
  <c r="FT47" i="17"/>
  <c r="FS47" i="17"/>
  <c r="FR47" i="17"/>
  <c r="FQ47" i="17"/>
  <c r="FP47" i="17"/>
  <c r="FO47" i="17"/>
  <c r="FN47" i="17"/>
  <c r="FM47" i="17"/>
  <c r="FL47" i="17"/>
  <c r="FK47" i="17"/>
  <c r="FJ47" i="17"/>
  <c r="FI47" i="17"/>
  <c r="FH47" i="17"/>
  <c r="FG47" i="17"/>
  <c r="FF47" i="17"/>
  <c r="FE47" i="17"/>
  <c r="FD47" i="17"/>
  <c r="FC47" i="17"/>
  <c r="FB47" i="17"/>
  <c r="FA47" i="17"/>
  <c r="EZ47" i="17"/>
  <c r="EY47" i="17"/>
  <c r="EX47" i="17"/>
  <c r="EW47" i="17"/>
  <c r="EV47" i="17"/>
  <c r="EU47" i="17"/>
  <c r="ET47" i="17"/>
  <c r="ES47" i="17"/>
  <c r="ER47" i="17"/>
  <c r="EQ47" i="17"/>
  <c r="EP47" i="17"/>
  <c r="EO47" i="17"/>
  <c r="EN47" i="17"/>
  <c r="EM47" i="17"/>
  <c r="EL47" i="17"/>
  <c r="EK47" i="17"/>
  <c r="EJ47" i="17"/>
  <c r="EI47" i="17"/>
  <c r="EH47" i="17"/>
  <c r="EG47" i="17"/>
  <c r="EF47" i="17"/>
  <c r="EE47" i="17"/>
  <c r="ED47" i="17"/>
  <c r="EC47" i="17"/>
  <c r="EB47" i="17"/>
  <c r="EA47" i="17"/>
  <c r="DZ47" i="17"/>
  <c r="DY47" i="17"/>
  <c r="DX47" i="17"/>
  <c r="DW47" i="17"/>
  <c r="DV47" i="17"/>
  <c r="DU47" i="17"/>
  <c r="DT47" i="17"/>
  <c r="DS47" i="17"/>
  <c r="DR47" i="17"/>
  <c r="DQ47" i="17"/>
  <c r="DP47" i="17"/>
  <c r="DO47" i="17"/>
  <c r="DN47" i="17"/>
  <c r="DM47" i="17"/>
  <c r="DL47" i="17"/>
  <c r="DK47" i="17"/>
  <c r="DJ47" i="17"/>
  <c r="DI47" i="17"/>
  <c r="DH47" i="17"/>
  <c r="DG47" i="17"/>
  <c r="DF47" i="17"/>
  <c r="DE47" i="17"/>
  <c r="DD47" i="17"/>
  <c r="DC47" i="17"/>
  <c r="DB47" i="17"/>
  <c r="DA47" i="17"/>
  <c r="CZ47" i="17"/>
  <c r="CY47" i="17"/>
  <c r="CX47" i="17"/>
  <c r="CW47" i="17"/>
  <c r="CV47" i="17"/>
  <c r="CU47" i="17"/>
  <c r="CT47" i="17"/>
  <c r="CS47" i="17"/>
  <c r="CR47" i="17"/>
  <c r="CQ47" i="17"/>
  <c r="CP47" i="17"/>
  <c r="CO47" i="17"/>
  <c r="CN47" i="17"/>
  <c r="CM47" i="17"/>
  <c r="CL47" i="17"/>
  <c r="CK47" i="17"/>
  <c r="CJ47" i="17"/>
  <c r="CI47" i="17"/>
  <c r="CH47" i="17"/>
  <c r="CG47" i="17"/>
  <c r="CF47" i="17"/>
  <c r="CE47" i="17"/>
  <c r="CD47" i="17"/>
  <c r="CC47" i="17"/>
  <c r="CB47" i="17"/>
  <c r="CA47" i="17"/>
  <c r="BZ47" i="17"/>
  <c r="BY47" i="17"/>
  <c r="BX47" i="17"/>
  <c r="BW47" i="17"/>
  <c r="BV47" i="17"/>
  <c r="BU47" i="17"/>
  <c r="BT47" i="17"/>
  <c r="BS47" i="17"/>
  <c r="BR47" i="17"/>
  <c r="BQ47" i="17"/>
  <c r="BP47" i="17"/>
  <c r="BO47" i="17"/>
  <c r="BN47" i="17"/>
  <c r="BM47" i="17"/>
  <c r="BL47" i="17"/>
  <c r="BK47" i="17"/>
  <c r="BJ47" i="17"/>
  <c r="BI47" i="17"/>
  <c r="BH47" i="17"/>
  <c r="BG47" i="17"/>
  <c r="BF47" i="17"/>
  <c r="BE47" i="17"/>
  <c r="BD47" i="17"/>
  <c r="BC47" i="17"/>
  <c r="BB47" i="17"/>
  <c r="BA47" i="17"/>
  <c r="AZ47" i="17"/>
  <c r="AY47" i="17"/>
  <c r="AX47" i="17"/>
  <c r="AW47" i="17"/>
  <c r="AV47" i="17"/>
  <c r="AU47" i="17"/>
  <c r="AT47" i="17"/>
  <c r="AS47" i="17"/>
  <c r="AR47" i="17"/>
  <c r="AQ47" i="17"/>
  <c r="AP47" i="17"/>
  <c r="AO47" i="17"/>
  <c r="AN47" i="17"/>
  <c r="AM47" i="17"/>
  <c r="AL47" i="17"/>
  <c r="AK47" i="17"/>
  <c r="AJ47" i="17"/>
  <c r="AI47" i="17"/>
  <c r="AH47" i="17"/>
  <c r="AG47" i="17"/>
  <c r="AF47" i="17"/>
  <c r="AE47" i="17"/>
  <c r="AD47" i="17"/>
  <c r="AC47" i="17"/>
  <c r="AB47" i="17"/>
  <c r="AA47" i="17"/>
  <c r="Z47" i="17"/>
  <c r="Y47" i="17"/>
  <c r="X47" i="17"/>
  <c r="A47" i="17"/>
  <c r="ND46" i="17"/>
  <c r="NC46" i="17"/>
  <c r="NB46" i="17"/>
  <c r="NA46" i="17"/>
  <c r="MZ46" i="17"/>
  <c r="MY46" i="17"/>
  <c r="MX46" i="17"/>
  <c r="MW46" i="17"/>
  <c r="MV46" i="17"/>
  <c r="MU46" i="17"/>
  <c r="MT46" i="17"/>
  <c r="MS46" i="17"/>
  <c r="MR46" i="17"/>
  <c r="MQ46" i="17"/>
  <c r="MP46" i="17"/>
  <c r="MO46" i="17"/>
  <c r="MN46" i="17"/>
  <c r="MM46" i="17"/>
  <c r="ML46" i="17"/>
  <c r="MK46" i="17"/>
  <c r="MJ46" i="17"/>
  <c r="MI46" i="17"/>
  <c r="MH46" i="17"/>
  <c r="MG46" i="17"/>
  <c r="MF46" i="17"/>
  <c r="ME46" i="17"/>
  <c r="MD46" i="17"/>
  <c r="MC46" i="17"/>
  <c r="MB46" i="17"/>
  <c r="MA46" i="17"/>
  <c r="LZ46" i="17"/>
  <c r="LY46" i="17"/>
  <c r="LX46" i="17"/>
  <c r="LW46" i="17"/>
  <c r="LV46" i="17"/>
  <c r="LU46" i="17"/>
  <c r="LT46" i="17"/>
  <c r="LS46" i="17"/>
  <c r="LR46" i="17"/>
  <c r="LQ46" i="17"/>
  <c r="LP46" i="17"/>
  <c r="LO46" i="17"/>
  <c r="LN46" i="17"/>
  <c r="LM46" i="17"/>
  <c r="LL46" i="17"/>
  <c r="LK46" i="17"/>
  <c r="LJ46" i="17"/>
  <c r="LI46" i="17"/>
  <c r="LH46" i="17"/>
  <c r="LG46" i="17"/>
  <c r="LF46" i="17"/>
  <c r="LE46" i="17"/>
  <c r="LD46" i="17"/>
  <c r="LC46" i="17"/>
  <c r="LB46" i="17"/>
  <c r="LA46" i="17"/>
  <c r="KZ46" i="17"/>
  <c r="KY46" i="17"/>
  <c r="KX46" i="17"/>
  <c r="KW46" i="17"/>
  <c r="KV46" i="17"/>
  <c r="KU46" i="17"/>
  <c r="KT46" i="17"/>
  <c r="KS46" i="17"/>
  <c r="KR46" i="17"/>
  <c r="KQ46" i="17"/>
  <c r="KP46" i="17"/>
  <c r="KO46" i="17"/>
  <c r="KN46" i="17"/>
  <c r="KM46" i="17"/>
  <c r="KL46" i="17"/>
  <c r="KK46" i="17"/>
  <c r="KJ46" i="17"/>
  <c r="KI46" i="17"/>
  <c r="KH46" i="17"/>
  <c r="KG46" i="17"/>
  <c r="KF46" i="17"/>
  <c r="KE46" i="17"/>
  <c r="KD46" i="17"/>
  <c r="KC46" i="17"/>
  <c r="KB46" i="17"/>
  <c r="KA46" i="17"/>
  <c r="JZ46" i="17"/>
  <c r="JY46" i="17"/>
  <c r="JX46" i="17"/>
  <c r="JW46" i="17"/>
  <c r="JV46" i="17"/>
  <c r="JU46" i="17"/>
  <c r="JT46" i="17"/>
  <c r="JS46" i="17"/>
  <c r="JR46" i="17"/>
  <c r="JQ46" i="17"/>
  <c r="JP46" i="17"/>
  <c r="JO46" i="17"/>
  <c r="JN46" i="17"/>
  <c r="JM46" i="17"/>
  <c r="JL46" i="17"/>
  <c r="JK46" i="17"/>
  <c r="JJ46" i="17"/>
  <c r="JI46" i="17"/>
  <c r="JH46" i="17"/>
  <c r="JG46" i="17"/>
  <c r="JF46" i="17"/>
  <c r="JE46" i="17"/>
  <c r="JD46" i="17"/>
  <c r="JC46" i="17"/>
  <c r="JB46" i="17"/>
  <c r="JA46" i="17"/>
  <c r="IZ46" i="17"/>
  <c r="IY46" i="17"/>
  <c r="IX46" i="17"/>
  <c r="IW46" i="17"/>
  <c r="IV46" i="17"/>
  <c r="IU46" i="17"/>
  <c r="IT46" i="17"/>
  <c r="IS46" i="17"/>
  <c r="IR46" i="17"/>
  <c r="IQ46" i="17"/>
  <c r="IP46" i="17"/>
  <c r="IO46" i="17"/>
  <c r="IN46" i="17"/>
  <c r="IM46" i="17"/>
  <c r="IL46" i="17"/>
  <c r="IK46" i="17"/>
  <c r="IJ46" i="17"/>
  <c r="II46" i="17"/>
  <c r="IH46" i="17"/>
  <c r="IG46" i="17"/>
  <c r="IF46" i="17"/>
  <c r="IE46" i="17"/>
  <c r="ID46" i="17"/>
  <c r="IC46" i="17"/>
  <c r="IB46" i="17"/>
  <c r="IA46" i="17"/>
  <c r="HZ46" i="17"/>
  <c r="HY46" i="17"/>
  <c r="HX46" i="17"/>
  <c r="HW46" i="17"/>
  <c r="HV46" i="17"/>
  <c r="HU46" i="17"/>
  <c r="HT46" i="17"/>
  <c r="HS46" i="17"/>
  <c r="HR46" i="17"/>
  <c r="HQ46" i="17"/>
  <c r="HP46" i="17"/>
  <c r="HO46" i="17"/>
  <c r="HN46" i="17"/>
  <c r="HM46" i="17"/>
  <c r="HL46" i="17"/>
  <c r="HK46" i="17"/>
  <c r="HJ46" i="17"/>
  <c r="HI46" i="17"/>
  <c r="HH46" i="17"/>
  <c r="HG46" i="17"/>
  <c r="HF46" i="17"/>
  <c r="HE46" i="17"/>
  <c r="HD46" i="17"/>
  <c r="HC46" i="17"/>
  <c r="HB46" i="17"/>
  <c r="HA46" i="17"/>
  <c r="GZ46" i="17"/>
  <c r="GY46" i="17"/>
  <c r="GX46" i="17"/>
  <c r="GW46" i="17"/>
  <c r="GV46" i="17"/>
  <c r="GU46" i="17"/>
  <c r="GT46" i="17"/>
  <c r="GS46" i="17"/>
  <c r="GR46" i="17"/>
  <c r="GQ46" i="17"/>
  <c r="GP46" i="17"/>
  <c r="GO46" i="17"/>
  <c r="GN46" i="17"/>
  <c r="GM46" i="17"/>
  <c r="GL46" i="17"/>
  <c r="GK46" i="17"/>
  <c r="GJ46" i="17"/>
  <c r="GI46" i="17"/>
  <c r="GH46" i="17"/>
  <c r="GG46" i="17"/>
  <c r="GF46" i="17"/>
  <c r="GE46" i="17"/>
  <c r="GD46" i="17"/>
  <c r="GC46" i="17"/>
  <c r="GB46" i="17"/>
  <c r="GA46" i="17"/>
  <c r="FZ46" i="17"/>
  <c r="FY46" i="17"/>
  <c r="FX46" i="17"/>
  <c r="FW46" i="17"/>
  <c r="FV46" i="17"/>
  <c r="FU46" i="17"/>
  <c r="FT46" i="17"/>
  <c r="FS46" i="17"/>
  <c r="FR46" i="17"/>
  <c r="FQ46" i="17"/>
  <c r="FP46" i="17"/>
  <c r="FO46" i="17"/>
  <c r="FN46" i="17"/>
  <c r="FM46" i="17"/>
  <c r="FL46" i="17"/>
  <c r="FK46" i="17"/>
  <c r="FJ46" i="17"/>
  <c r="FI46" i="17"/>
  <c r="FH46" i="17"/>
  <c r="FG46" i="17"/>
  <c r="FF46" i="17"/>
  <c r="FE46" i="17"/>
  <c r="FD46" i="17"/>
  <c r="FC46" i="17"/>
  <c r="FB46" i="17"/>
  <c r="FA46" i="17"/>
  <c r="EZ46" i="17"/>
  <c r="EY46" i="17"/>
  <c r="EX46" i="17"/>
  <c r="EW46" i="17"/>
  <c r="EV46" i="17"/>
  <c r="EU46" i="17"/>
  <c r="ET46" i="17"/>
  <c r="ES46" i="17"/>
  <c r="ER46" i="17"/>
  <c r="EQ46" i="17"/>
  <c r="EP46" i="17"/>
  <c r="EO46" i="17"/>
  <c r="EN46" i="17"/>
  <c r="EM46" i="17"/>
  <c r="EL46" i="17"/>
  <c r="EK46" i="17"/>
  <c r="EJ46" i="17"/>
  <c r="EI46" i="17"/>
  <c r="EH46" i="17"/>
  <c r="EG46" i="17"/>
  <c r="EF46" i="17"/>
  <c r="EE46" i="17"/>
  <c r="ED46" i="17"/>
  <c r="EC46" i="17"/>
  <c r="EB46" i="17"/>
  <c r="EA46" i="17"/>
  <c r="DZ46" i="17"/>
  <c r="DY46" i="17"/>
  <c r="DX46" i="17"/>
  <c r="DW46" i="17"/>
  <c r="DV46" i="17"/>
  <c r="DU46" i="17"/>
  <c r="DT46" i="17"/>
  <c r="DS46" i="17"/>
  <c r="DR46" i="17"/>
  <c r="DQ46" i="17"/>
  <c r="DP46" i="17"/>
  <c r="DO46" i="17"/>
  <c r="DN46" i="17"/>
  <c r="DM46" i="17"/>
  <c r="DL46" i="17"/>
  <c r="DK46" i="17"/>
  <c r="DJ46" i="17"/>
  <c r="DI46" i="17"/>
  <c r="DH46" i="17"/>
  <c r="DG46" i="17"/>
  <c r="DF46" i="17"/>
  <c r="DE46" i="17"/>
  <c r="DD46" i="17"/>
  <c r="DC46" i="17"/>
  <c r="DB46" i="17"/>
  <c r="DA46" i="17"/>
  <c r="CZ46" i="17"/>
  <c r="CY46" i="17"/>
  <c r="CX46" i="17"/>
  <c r="CW46" i="17"/>
  <c r="CV46" i="17"/>
  <c r="CU46" i="17"/>
  <c r="CT46" i="17"/>
  <c r="CS46" i="17"/>
  <c r="CR46" i="17"/>
  <c r="CQ46" i="17"/>
  <c r="CP46" i="17"/>
  <c r="CO46" i="17"/>
  <c r="CN46" i="17"/>
  <c r="CM46" i="17"/>
  <c r="CL46" i="17"/>
  <c r="CK46" i="17"/>
  <c r="CJ46" i="17"/>
  <c r="CI46" i="17"/>
  <c r="CH46" i="17"/>
  <c r="CG46" i="17"/>
  <c r="CF46" i="17"/>
  <c r="CE46" i="17"/>
  <c r="CD46" i="17"/>
  <c r="CC46" i="17"/>
  <c r="CB46" i="17"/>
  <c r="CA46" i="17"/>
  <c r="BZ46" i="17"/>
  <c r="BY46" i="17"/>
  <c r="BX46" i="17"/>
  <c r="BW46" i="17"/>
  <c r="BV46" i="17"/>
  <c r="BU46" i="17"/>
  <c r="BT46" i="17"/>
  <c r="BS46" i="17"/>
  <c r="BR46" i="17"/>
  <c r="BQ46" i="17"/>
  <c r="BP46" i="17"/>
  <c r="BO46" i="17"/>
  <c r="BN46" i="17"/>
  <c r="BM46" i="17"/>
  <c r="BL46" i="17"/>
  <c r="BK46" i="17"/>
  <c r="BJ46" i="17"/>
  <c r="BI46" i="17"/>
  <c r="BH46" i="17"/>
  <c r="BG46" i="17"/>
  <c r="BF46" i="17"/>
  <c r="BE46" i="17"/>
  <c r="BD46" i="17"/>
  <c r="BC46" i="17"/>
  <c r="BB46" i="17"/>
  <c r="BA46" i="17"/>
  <c r="AZ46" i="17"/>
  <c r="AY46" i="17"/>
  <c r="AX46" i="17"/>
  <c r="AW46" i="17"/>
  <c r="AV46" i="17"/>
  <c r="AU46" i="17"/>
  <c r="AT46" i="17"/>
  <c r="AS46" i="17"/>
  <c r="AR46" i="17"/>
  <c r="AQ46" i="17"/>
  <c r="AP46" i="17"/>
  <c r="AO46" i="17"/>
  <c r="AN46" i="17"/>
  <c r="AM46" i="17"/>
  <c r="AL46" i="17"/>
  <c r="AK46" i="17"/>
  <c r="AJ46" i="17"/>
  <c r="AI46" i="17"/>
  <c r="AH46" i="17"/>
  <c r="AG46" i="17"/>
  <c r="AF46" i="17"/>
  <c r="AE46" i="17"/>
  <c r="AD46" i="17"/>
  <c r="AC46" i="17"/>
  <c r="AB46" i="17"/>
  <c r="AA46" i="17"/>
  <c r="Z46" i="17"/>
  <c r="Y46" i="17"/>
  <c r="X46" i="17"/>
  <c r="A46" i="17"/>
  <c r="ND45" i="17"/>
  <c r="NC45" i="17"/>
  <c r="NB45" i="17"/>
  <c r="NA45" i="17"/>
  <c r="MZ45" i="17"/>
  <c r="MY45" i="17"/>
  <c r="MX45" i="17"/>
  <c r="MW45" i="17"/>
  <c r="MV45" i="17"/>
  <c r="MU45" i="17"/>
  <c r="MT45" i="17"/>
  <c r="MS45" i="17"/>
  <c r="MR45" i="17"/>
  <c r="MQ45" i="17"/>
  <c r="MP45" i="17"/>
  <c r="MO45" i="17"/>
  <c r="MN45" i="17"/>
  <c r="MM45" i="17"/>
  <c r="ML45" i="17"/>
  <c r="MK45" i="17"/>
  <c r="MJ45" i="17"/>
  <c r="MI45" i="17"/>
  <c r="MH45" i="17"/>
  <c r="MG45" i="17"/>
  <c r="MF45" i="17"/>
  <c r="ME45" i="17"/>
  <c r="MD45" i="17"/>
  <c r="MC45" i="17"/>
  <c r="MB45" i="17"/>
  <c r="MA45" i="17"/>
  <c r="LZ45" i="17"/>
  <c r="LY45" i="17"/>
  <c r="LX45" i="17"/>
  <c r="LW45" i="17"/>
  <c r="LV45" i="17"/>
  <c r="LU45" i="17"/>
  <c r="LT45" i="17"/>
  <c r="LS45" i="17"/>
  <c r="LR45" i="17"/>
  <c r="LQ45" i="17"/>
  <c r="LP45" i="17"/>
  <c r="LO45" i="17"/>
  <c r="LN45" i="17"/>
  <c r="LM45" i="17"/>
  <c r="LL45" i="17"/>
  <c r="LK45" i="17"/>
  <c r="LJ45" i="17"/>
  <c r="LI45" i="17"/>
  <c r="LH45" i="17"/>
  <c r="LG45" i="17"/>
  <c r="LF45" i="17"/>
  <c r="LE45" i="17"/>
  <c r="LD45" i="17"/>
  <c r="LC45" i="17"/>
  <c r="LB45" i="17"/>
  <c r="LA45" i="17"/>
  <c r="KZ45" i="17"/>
  <c r="KY45" i="17"/>
  <c r="KX45" i="17"/>
  <c r="KW45" i="17"/>
  <c r="KV45" i="17"/>
  <c r="KU45" i="17"/>
  <c r="KT45" i="17"/>
  <c r="KS45" i="17"/>
  <c r="KR45" i="17"/>
  <c r="KQ45" i="17"/>
  <c r="KP45" i="17"/>
  <c r="KO45" i="17"/>
  <c r="KN45" i="17"/>
  <c r="KM45" i="17"/>
  <c r="KL45" i="17"/>
  <c r="KK45" i="17"/>
  <c r="KJ45" i="17"/>
  <c r="KI45" i="17"/>
  <c r="KH45" i="17"/>
  <c r="KG45" i="17"/>
  <c r="KF45" i="17"/>
  <c r="KE45" i="17"/>
  <c r="KD45" i="17"/>
  <c r="KC45" i="17"/>
  <c r="KB45" i="17"/>
  <c r="KA45" i="17"/>
  <c r="JZ45" i="17"/>
  <c r="JY45" i="17"/>
  <c r="JX45" i="17"/>
  <c r="JW45" i="17"/>
  <c r="JV45" i="17"/>
  <c r="JU45" i="17"/>
  <c r="JT45" i="17"/>
  <c r="JS45" i="17"/>
  <c r="JR45" i="17"/>
  <c r="JQ45" i="17"/>
  <c r="JP45" i="17"/>
  <c r="JO45" i="17"/>
  <c r="JN45" i="17"/>
  <c r="JM45" i="17"/>
  <c r="JL45" i="17"/>
  <c r="JK45" i="17"/>
  <c r="JJ45" i="17"/>
  <c r="JI45" i="17"/>
  <c r="JH45" i="17"/>
  <c r="JG45" i="17"/>
  <c r="JF45" i="17"/>
  <c r="JE45" i="17"/>
  <c r="JD45" i="17"/>
  <c r="JC45" i="17"/>
  <c r="JB45" i="17"/>
  <c r="JA45" i="17"/>
  <c r="IZ45" i="17"/>
  <c r="IY45" i="17"/>
  <c r="IX45" i="17"/>
  <c r="IW45" i="17"/>
  <c r="IV45" i="17"/>
  <c r="IU45" i="17"/>
  <c r="IT45" i="17"/>
  <c r="IS45" i="17"/>
  <c r="IR45" i="17"/>
  <c r="IQ45" i="17"/>
  <c r="IP45" i="17"/>
  <c r="IO45" i="17"/>
  <c r="IN45" i="17"/>
  <c r="IM45" i="17"/>
  <c r="IL45" i="17"/>
  <c r="IK45" i="17"/>
  <c r="IJ45" i="17"/>
  <c r="II45" i="17"/>
  <c r="IH45" i="17"/>
  <c r="IG45" i="17"/>
  <c r="IF45" i="17"/>
  <c r="IE45" i="17"/>
  <c r="ID45" i="17"/>
  <c r="IC45" i="17"/>
  <c r="IB45" i="17"/>
  <c r="IA45" i="17"/>
  <c r="HZ45" i="17"/>
  <c r="HY45" i="17"/>
  <c r="HX45" i="17"/>
  <c r="HW45" i="17"/>
  <c r="HV45" i="17"/>
  <c r="HU45" i="17"/>
  <c r="HT45" i="17"/>
  <c r="HS45" i="17"/>
  <c r="HR45" i="17"/>
  <c r="HQ45" i="17"/>
  <c r="HP45" i="17"/>
  <c r="HO45" i="17"/>
  <c r="HN45" i="17"/>
  <c r="HM45" i="17"/>
  <c r="HL45" i="17"/>
  <c r="HK45" i="17"/>
  <c r="HJ45" i="17"/>
  <c r="HI45" i="17"/>
  <c r="HH45" i="17"/>
  <c r="HG45" i="17"/>
  <c r="HF45" i="17"/>
  <c r="HE45" i="17"/>
  <c r="HD45" i="17"/>
  <c r="HC45" i="17"/>
  <c r="HB45" i="17"/>
  <c r="HA45" i="17"/>
  <c r="GZ45" i="17"/>
  <c r="GY45" i="17"/>
  <c r="GX45" i="17"/>
  <c r="GW45" i="17"/>
  <c r="GV45" i="17"/>
  <c r="GU45" i="17"/>
  <c r="GT45" i="17"/>
  <c r="GS45" i="17"/>
  <c r="GR45" i="17"/>
  <c r="GQ45" i="17"/>
  <c r="GP45" i="17"/>
  <c r="GO45" i="17"/>
  <c r="GN45" i="17"/>
  <c r="GM45" i="17"/>
  <c r="GL45" i="17"/>
  <c r="GK45" i="17"/>
  <c r="GJ45" i="17"/>
  <c r="GI45" i="17"/>
  <c r="GH45" i="17"/>
  <c r="GG45" i="17"/>
  <c r="GF45" i="17"/>
  <c r="GE45" i="17"/>
  <c r="GD45" i="17"/>
  <c r="GC45" i="17"/>
  <c r="GB45" i="17"/>
  <c r="GA45" i="17"/>
  <c r="FZ45" i="17"/>
  <c r="FY45" i="17"/>
  <c r="FX45" i="17"/>
  <c r="FW45" i="17"/>
  <c r="FV45" i="17"/>
  <c r="FU45" i="17"/>
  <c r="FT45" i="17"/>
  <c r="FS45" i="17"/>
  <c r="FR45" i="17"/>
  <c r="FQ45" i="17"/>
  <c r="FP45" i="17"/>
  <c r="FO45" i="17"/>
  <c r="FN45" i="17"/>
  <c r="FM45" i="17"/>
  <c r="FL45" i="17"/>
  <c r="FK45" i="17"/>
  <c r="FJ45" i="17"/>
  <c r="FI45" i="17"/>
  <c r="FH45" i="17"/>
  <c r="FG45" i="17"/>
  <c r="FF45" i="17"/>
  <c r="FE45" i="17"/>
  <c r="FD45" i="17"/>
  <c r="FC45" i="17"/>
  <c r="FB45" i="17"/>
  <c r="FA45" i="17"/>
  <c r="EZ45" i="17"/>
  <c r="EY45" i="17"/>
  <c r="EX45" i="17"/>
  <c r="EW45" i="17"/>
  <c r="EV45" i="17"/>
  <c r="EU45" i="17"/>
  <c r="ET45" i="17"/>
  <c r="ES45" i="17"/>
  <c r="ER45" i="17"/>
  <c r="EQ45" i="17"/>
  <c r="EP45" i="17"/>
  <c r="EO45" i="17"/>
  <c r="EN45" i="17"/>
  <c r="EM45" i="17"/>
  <c r="EL45" i="17"/>
  <c r="EK45" i="17"/>
  <c r="EJ45" i="17"/>
  <c r="EI45" i="17"/>
  <c r="EH45" i="17"/>
  <c r="EG45" i="17"/>
  <c r="EF45" i="17"/>
  <c r="EE45" i="17"/>
  <c r="ED45" i="17"/>
  <c r="EC45" i="17"/>
  <c r="EB45" i="17"/>
  <c r="EA45" i="17"/>
  <c r="DZ45" i="17"/>
  <c r="DY45" i="17"/>
  <c r="DX45" i="17"/>
  <c r="DW45" i="17"/>
  <c r="DV45" i="17"/>
  <c r="DU45" i="17"/>
  <c r="DT45" i="17"/>
  <c r="DS45" i="17"/>
  <c r="DR45" i="17"/>
  <c r="DQ45" i="17"/>
  <c r="DP45" i="17"/>
  <c r="DO45" i="17"/>
  <c r="DN45" i="17"/>
  <c r="DM45" i="17"/>
  <c r="DL45" i="17"/>
  <c r="DK45" i="17"/>
  <c r="DJ45" i="17"/>
  <c r="DI45" i="17"/>
  <c r="DH45" i="17"/>
  <c r="DG45" i="17"/>
  <c r="DF45" i="17"/>
  <c r="DE45" i="17"/>
  <c r="DD45" i="17"/>
  <c r="DC45" i="17"/>
  <c r="DB45" i="17"/>
  <c r="DA45" i="17"/>
  <c r="CZ45" i="17"/>
  <c r="CY45" i="17"/>
  <c r="CX45" i="17"/>
  <c r="CW45" i="17"/>
  <c r="CV45" i="17"/>
  <c r="CU45" i="17"/>
  <c r="CT45" i="17"/>
  <c r="CS45" i="17"/>
  <c r="CR45" i="17"/>
  <c r="CQ45" i="17"/>
  <c r="CP45" i="17"/>
  <c r="CO45" i="17"/>
  <c r="CN45" i="17"/>
  <c r="CM45" i="17"/>
  <c r="CL45" i="17"/>
  <c r="CK45" i="17"/>
  <c r="CJ45" i="17"/>
  <c r="CI45" i="17"/>
  <c r="CH45" i="17"/>
  <c r="CG45" i="17"/>
  <c r="CF45" i="17"/>
  <c r="CE45" i="17"/>
  <c r="CD45" i="17"/>
  <c r="CC45" i="17"/>
  <c r="CB45" i="17"/>
  <c r="CA45" i="17"/>
  <c r="BZ45" i="17"/>
  <c r="BY45" i="17"/>
  <c r="BX45" i="17"/>
  <c r="BW45" i="17"/>
  <c r="BV45" i="17"/>
  <c r="BU45" i="17"/>
  <c r="BT45" i="17"/>
  <c r="BS45" i="17"/>
  <c r="BR45" i="17"/>
  <c r="BQ45" i="17"/>
  <c r="BP45" i="17"/>
  <c r="BO45" i="17"/>
  <c r="BN45" i="17"/>
  <c r="BM45" i="17"/>
  <c r="BL45" i="17"/>
  <c r="BK45" i="17"/>
  <c r="BJ45" i="17"/>
  <c r="BI45" i="17"/>
  <c r="BH45" i="17"/>
  <c r="BG45" i="17"/>
  <c r="BF45" i="17"/>
  <c r="BE45" i="17"/>
  <c r="BD45" i="17"/>
  <c r="BC45" i="17"/>
  <c r="BB45" i="17"/>
  <c r="BA45" i="17"/>
  <c r="AZ45" i="17"/>
  <c r="AY45" i="17"/>
  <c r="AX45" i="17"/>
  <c r="AW45" i="17"/>
  <c r="AV45" i="17"/>
  <c r="AU45" i="17"/>
  <c r="AT45" i="17"/>
  <c r="AS45" i="17"/>
  <c r="AR45" i="17"/>
  <c r="AQ45" i="17"/>
  <c r="AP45" i="17"/>
  <c r="AO45" i="17"/>
  <c r="AN45" i="17"/>
  <c r="AM45" i="17"/>
  <c r="AL45" i="17"/>
  <c r="AK45" i="17"/>
  <c r="AJ45" i="17"/>
  <c r="AI45" i="17"/>
  <c r="AH45" i="17"/>
  <c r="AG45" i="17"/>
  <c r="AF45" i="17"/>
  <c r="AE45" i="17"/>
  <c r="AD45" i="17"/>
  <c r="AC45" i="17"/>
  <c r="AB45" i="17"/>
  <c r="AA45" i="17"/>
  <c r="Z45" i="17"/>
  <c r="Y45" i="17"/>
  <c r="X45" i="17"/>
  <c r="A45" i="17"/>
  <c r="ND44" i="17"/>
  <c r="NC44" i="17"/>
  <c r="NB44" i="17"/>
  <c r="NA44" i="17"/>
  <c r="MZ44" i="17"/>
  <c r="MY44" i="17"/>
  <c r="MX44" i="17"/>
  <c r="MW44" i="17"/>
  <c r="MV44" i="17"/>
  <c r="MU44" i="17"/>
  <c r="MT44" i="17"/>
  <c r="MS44" i="17"/>
  <c r="MR44" i="17"/>
  <c r="MQ44" i="17"/>
  <c r="MP44" i="17"/>
  <c r="MO44" i="17"/>
  <c r="MN44" i="17"/>
  <c r="MM44" i="17"/>
  <c r="ML44" i="17"/>
  <c r="MK44" i="17"/>
  <c r="MJ44" i="17"/>
  <c r="MI44" i="17"/>
  <c r="MH44" i="17"/>
  <c r="MG44" i="17"/>
  <c r="MF44" i="17"/>
  <c r="ME44" i="17"/>
  <c r="MD44" i="17"/>
  <c r="MC44" i="17"/>
  <c r="MB44" i="17"/>
  <c r="MA44" i="17"/>
  <c r="LZ44" i="17"/>
  <c r="LY44" i="17"/>
  <c r="LX44" i="17"/>
  <c r="LW44" i="17"/>
  <c r="LV44" i="17"/>
  <c r="LU44" i="17"/>
  <c r="LT44" i="17"/>
  <c r="LS44" i="17"/>
  <c r="LR44" i="17"/>
  <c r="LQ44" i="17"/>
  <c r="LP44" i="17"/>
  <c r="LO44" i="17"/>
  <c r="LN44" i="17"/>
  <c r="LM44" i="17"/>
  <c r="LL44" i="17"/>
  <c r="LK44" i="17"/>
  <c r="LJ44" i="17"/>
  <c r="LI44" i="17"/>
  <c r="LH44" i="17"/>
  <c r="LG44" i="17"/>
  <c r="LF44" i="17"/>
  <c r="LE44" i="17"/>
  <c r="LD44" i="17"/>
  <c r="LC44" i="17"/>
  <c r="LB44" i="17"/>
  <c r="LA44" i="17"/>
  <c r="KZ44" i="17"/>
  <c r="KY44" i="17"/>
  <c r="KX44" i="17"/>
  <c r="KW44" i="17"/>
  <c r="KV44" i="17"/>
  <c r="KU44" i="17"/>
  <c r="KT44" i="17"/>
  <c r="KS44" i="17"/>
  <c r="KR44" i="17"/>
  <c r="KQ44" i="17"/>
  <c r="KP44" i="17"/>
  <c r="KO44" i="17"/>
  <c r="KN44" i="17"/>
  <c r="KM44" i="17"/>
  <c r="KL44" i="17"/>
  <c r="KK44" i="17"/>
  <c r="KJ44" i="17"/>
  <c r="KI44" i="17"/>
  <c r="KH44" i="17"/>
  <c r="KG44" i="17"/>
  <c r="KF44" i="17"/>
  <c r="KE44" i="17"/>
  <c r="KD44" i="17"/>
  <c r="KC44" i="17"/>
  <c r="KB44" i="17"/>
  <c r="KA44" i="17"/>
  <c r="JZ44" i="17"/>
  <c r="JY44" i="17"/>
  <c r="JX44" i="17"/>
  <c r="JW44" i="17"/>
  <c r="JV44" i="17"/>
  <c r="JU44" i="17"/>
  <c r="JT44" i="17"/>
  <c r="JS44" i="17"/>
  <c r="JR44" i="17"/>
  <c r="JQ44" i="17"/>
  <c r="JP44" i="17"/>
  <c r="JO44" i="17"/>
  <c r="JN44" i="17"/>
  <c r="JM44" i="17"/>
  <c r="JL44" i="17"/>
  <c r="JK44" i="17"/>
  <c r="JJ44" i="17"/>
  <c r="JI44" i="17"/>
  <c r="JH44" i="17"/>
  <c r="JG44" i="17"/>
  <c r="JF44" i="17"/>
  <c r="JE44" i="17"/>
  <c r="JD44" i="17"/>
  <c r="JC44" i="17"/>
  <c r="JB44" i="17"/>
  <c r="JA44" i="17"/>
  <c r="IZ44" i="17"/>
  <c r="IY44" i="17"/>
  <c r="IX44" i="17"/>
  <c r="IW44" i="17"/>
  <c r="IV44" i="17"/>
  <c r="IU44" i="17"/>
  <c r="IT44" i="17"/>
  <c r="IS44" i="17"/>
  <c r="IR44" i="17"/>
  <c r="IQ44" i="17"/>
  <c r="IP44" i="17"/>
  <c r="IO44" i="17"/>
  <c r="IN44" i="17"/>
  <c r="IM44" i="17"/>
  <c r="IL44" i="17"/>
  <c r="IK44" i="17"/>
  <c r="IJ44" i="17"/>
  <c r="II44" i="17"/>
  <c r="IH44" i="17"/>
  <c r="IG44" i="17"/>
  <c r="IF44" i="17"/>
  <c r="IE44" i="17"/>
  <c r="ID44" i="17"/>
  <c r="IC44" i="17"/>
  <c r="IB44" i="17"/>
  <c r="IA44" i="17"/>
  <c r="HZ44" i="17"/>
  <c r="HY44" i="17"/>
  <c r="HX44" i="17"/>
  <c r="HW44" i="17"/>
  <c r="HV44" i="17"/>
  <c r="HU44" i="17"/>
  <c r="HT44" i="17"/>
  <c r="HS44" i="17"/>
  <c r="HR44" i="17"/>
  <c r="HQ44" i="17"/>
  <c r="HP44" i="17"/>
  <c r="HO44" i="17"/>
  <c r="HN44" i="17"/>
  <c r="HM44" i="17"/>
  <c r="HL44" i="17"/>
  <c r="HK44" i="17"/>
  <c r="HJ44" i="17"/>
  <c r="HI44" i="17"/>
  <c r="HH44" i="17"/>
  <c r="HG44" i="17"/>
  <c r="HF44" i="17"/>
  <c r="HE44" i="17"/>
  <c r="HD44" i="17"/>
  <c r="HC44" i="17"/>
  <c r="HB44" i="17"/>
  <c r="HA44" i="17"/>
  <c r="GZ44" i="17"/>
  <c r="GY44" i="17"/>
  <c r="GX44" i="17"/>
  <c r="GW44" i="17"/>
  <c r="GV44" i="17"/>
  <c r="GU44" i="17"/>
  <c r="GT44" i="17"/>
  <c r="GS44" i="17"/>
  <c r="GR44" i="17"/>
  <c r="GQ44" i="17"/>
  <c r="GP44" i="17"/>
  <c r="GO44" i="17"/>
  <c r="GN44" i="17"/>
  <c r="GM44" i="17"/>
  <c r="GL44" i="17"/>
  <c r="GK44" i="17"/>
  <c r="GJ44" i="17"/>
  <c r="GI44" i="17"/>
  <c r="GH44" i="17"/>
  <c r="GG44" i="17"/>
  <c r="GF44" i="17"/>
  <c r="GE44" i="17"/>
  <c r="GD44" i="17"/>
  <c r="GC44" i="17"/>
  <c r="GB44" i="17"/>
  <c r="GA44" i="17"/>
  <c r="FZ44" i="17"/>
  <c r="FY44" i="17"/>
  <c r="FX44" i="17"/>
  <c r="FW44" i="17"/>
  <c r="FV44" i="17"/>
  <c r="FU44" i="17"/>
  <c r="FT44" i="17"/>
  <c r="FS44" i="17"/>
  <c r="FR44" i="17"/>
  <c r="FQ44" i="17"/>
  <c r="FP44" i="17"/>
  <c r="FO44" i="17"/>
  <c r="FN44" i="17"/>
  <c r="FM44" i="17"/>
  <c r="FL44" i="17"/>
  <c r="FK44" i="17"/>
  <c r="FJ44" i="17"/>
  <c r="FI44" i="17"/>
  <c r="FH44" i="17"/>
  <c r="FG44" i="17"/>
  <c r="FF44" i="17"/>
  <c r="FE44" i="17"/>
  <c r="FD44" i="17"/>
  <c r="FC44" i="17"/>
  <c r="FB44" i="17"/>
  <c r="FA44" i="17"/>
  <c r="EZ44" i="17"/>
  <c r="EY44" i="17"/>
  <c r="EX44" i="17"/>
  <c r="EW44" i="17"/>
  <c r="EV44" i="17"/>
  <c r="EU44" i="17"/>
  <c r="ET44" i="17"/>
  <c r="ES44" i="17"/>
  <c r="ER44" i="17"/>
  <c r="EQ44" i="17"/>
  <c r="EP44" i="17"/>
  <c r="EO44" i="17"/>
  <c r="EN44" i="17"/>
  <c r="EM44" i="17"/>
  <c r="EL44" i="17"/>
  <c r="EK44" i="17"/>
  <c r="EJ44" i="17"/>
  <c r="EI44" i="17"/>
  <c r="EH44" i="17"/>
  <c r="EG44" i="17"/>
  <c r="EF44" i="17"/>
  <c r="EE44" i="17"/>
  <c r="ED44" i="17"/>
  <c r="EC44" i="17"/>
  <c r="EB44" i="17"/>
  <c r="EA44" i="17"/>
  <c r="DZ44" i="17"/>
  <c r="DY44" i="17"/>
  <c r="DX44" i="17"/>
  <c r="DW44" i="17"/>
  <c r="DV44" i="17"/>
  <c r="DU44" i="17"/>
  <c r="DT44" i="17"/>
  <c r="DS44" i="17"/>
  <c r="DR44" i="17"/>
  <c r="DQ44" i="17"/>
  <c r="DP44" i="17"/>
  <c r="DO44" i="17"/>
  <c r="DN44" i="17"/>
  <c r="DM44" i="17"/>
  <c r="DL44" i="17"/>
  <c r="DK44" i="17"/>
  <c r="DJ44" i="17"/>
  <c r="DI44" i="17"/>
  <c r="DH44" i="17"/>
  <c r="DG44" i="17"/>
  <c r="DF44" i="17"/>
  <c r="DE44" i="17"/>
  <c r="DD44" i="17"/>
  <c r="DC44" i="17"/>
  <c r="DB44" i="17"/>
  <c r="DA44" i="17"/>
  <c r="CZ44" i="17"/>
  <c r="CY44" i="17"/>
  <c r="CX44" i="17"/>
  <c r="CW44" i="17"/>
  <c r="CV44" i="17"/>
  <c r="CU44" i="17"/>
  <c r="CT44" i="17"/>
  <c r="CS44" i="17"/>
  <c r="CR44" i="17"/>
  <c r="CQ44" i="17"/>
  <c r="CP44" i="17"/>
  <c r="CO44" i="17"/>
  <c r="CN44" i="17"/>
  <c r="CM44" i="17"/>
  <c r="CL44" i="17"/>
  <c r="CK44" i="17"/>
  <c r="CJ44" i="17"/>
  <c r="CI44" i="17"/>
  <c r="CH44" i="17"/>
  <c r="CG44" i="17"/>
  <c r="CF44" i="17"/>
  <c r="CE44" i="17"/>
  <c r="CD44" i="17"/>
  <c r="CC44" i="17"/>
  <c r="CB44" i="17"/>
  <c r="CA44" i="17"/>
  <c r="BZ44" i="17"/>
  <c r="BY44" i="17"/>
  <c r="BX44" i="17"/>
  <c r="BW44" i="17"/>
  <c r="BV44" i="17"/>
  <c r="BU44" i="17"/>
  <c r="BT44" i="17"/>
  <c r="BS44" i="17"/>
  <c r="BR44" i="17"/>
  <c r="BQ44" i="17"/>
  <c r="BP44" i="17"/>
  <c r="BO44" i="17"/>
  <c r="BN44" i="17"/>
  <c r="BM44" i="17"/>
  <c r="BL44" i="17"/>
  <c r="BK44" i="17"/>
  <c r="BJ44" i="17"/>
  <c r="BI44" i="17"/>
  <c r="BH44" i="17"/>
  <c r="BG44" i="17"/>
  <c r="BF44" i="17"/>
  <c r="BE44" i="17"/>
  <c r="BD44" i="17"/>
  <c r="BC44" i="17"/>
  <c r="BB44" i="17"/>
  <c r="BA44" i="17"/>
  <c r="AZ44" i="17"/>
  <c r="AY44" i="17"/>
  <c r="AX44" i="17"/>
  <c r="AW44" i="17"/>
  <c r="AV44" i="17"/>
  <c r="AU44" i="17"/>
  <c r="AT44" i="17"/>
  <c r="AS44" i="17"/>
  <c r="AR44" i="17"/>
  <c r="AQ44" i="17"/>
  <c r="AP44" i="17"/>
  <c r="AO44" i="17"/>
  <c r="AN44" i="17"/>
  <c r="AM44" i="17"/>
  <c r="AL44" i="17"/>
  <c r="AK44" i="17"/>
  <c r="AJ44" i="17"/>
  <c r="AI44" i="17"/>
  <c r="AH44" i="17"/>
  <c r="AG44" i="17"/>
  <c r="AF44" i="17"/>
  <c r="AE44" i="17"/>
  <c r="AD44" i="17"/>
  <c r="AC44" i="17"/>
  <c r="AB44" i="17"/>
  <c r="AA44" i="17"/>
  <c r="Z44" i="17"/>
  <c r="Y44" i="17"/>
  <c r="X44" i="17"/>
  <c r="A44" i="17"/>
  <c r="ND43" i="17"/>
  <c r="NC43" i="17"/>
  <c r="NB43" i="17"/>
  <c r="NA43" i="17"/>
  <c r="MZ43" i="17"/>
  <c r="MY43" i="17"/>
  <c r="MX43" i="17"/>
  <c r="MW43" i="17"/>
  <c r="MV43" i="17"/>
  <c r="MU43" i="17"/>
  <c r="MT43" i="17"/>
  <c r="MS43" i="17"/>
  <c r="MR43" i="17"/>
  <c r="MQ43" i="17"/>
  <c r="MP43" i="17"/>
  <c r="MO43" i="17"/>
  <c r="MN43" i="17"/>
  <c r="MM43" i="17"/>
  <c r="ML43" i="17"/>
  <c r="MK43" i="17"/>
  <c r="MJ43" i="17"/>
  <c r="MI43" i="17"/>
  <c r="MH43" i="17"/>
  <c r="MG43" i="17"/>
  <c r="MF43" i="17"/>
  <c r="ME43" i="17"/>
  <c r="MD43" i="17"/>
  <c r="MC43" i="17"/>
  <c r="MB43" i="17"/>
  <c r="MA43" i="17"/>
  <c r="LZ43" i="17"/>
  <c r="LY43" i="17"/>
  <c r="LX43" i="17"/>
  <c r="LW43" i="17"/>
  <c r="LV43" i="17"/>
  <c r="LU43" i="17"/>
  <c r="LT43" i="17"/>
  <c r="LS43" i="17"/>
  <c r="LR43" i="17"/>
  <c r="LQ43" i="17"/>
  <c r="LP43" i="17"/>
  <c r="LO43" i="17"/>
  <c r="LN43" i="17"/>
  <c r="LM43" i="17"/>
  <c r="LL43" i="17"/>
  <c r="LK43" i="17"/>
  <c r="LJ43" i="17"/>
  <c r="LI43" i="17"/>
  <c r="LH43" i="17"/>
  <c r="LG43" i="17"/>
  <c r="LF43" i="17"/>
  <c r="LE43" i="17"/>
  <c r="LD43" i="17"/>
  <c r="LC43" i="17"/>
  <c r="LB43" i="17"/>
  <c r="LA43" i="17"/>
  <c r="KZ43" i="17"/>
  <c r="KY43" i="17"/>
  <c r="KX43" i="17"/>
  <c r="KW43" i="17"/>
  <c r="KV43" i="17"/>
  <c r="KU43" i="17"/>
  <c r="KT43" i="17"/>
  <c r="KS43" i="17"/>
  <c r="KR43" i="17"/>
  <c r="KQ43" i="17"/>
  <c r="KP43" i="17"/>
  <c r="KO43" i="17"/>
  <c r="KN43" i="17"/>
  <c r="KM43" i="17"/>
  <c r="KL43" i="17"/>
  <c r="KK43" i="17"/>
  <c r="KJ43" i="17"/>
  <c r="KI43" i="17"/>
  <c r="KH43" i="17"/>
  <c r="KG43" i="17"/>
  <c r="KF43" i="17"/>
  <c r="KE43" i="17"/>
  <c r="KD43" i="17"/>
  <c r="KC43" i="17"/>
  <c r="KB43" i="17"/>
  <c r="KA43" i="17"/>
  <c r="JZ43" i="17"/>
  <c r="JY43" i="17"/>
  <c r="JX43" i="17"/>
  <c r="JW43" i="17"/>
  <c r="JV43" i="17"/>
  <c r="JU43" i="17"/>
  <c r="JT43" i="17"/>
  <c r="JS43" i="17"/>
  <c r="JR43" i="17"/>
  <c r="JQ43" i="17"/>
  <c r="JP43" i="17"/>
  <c r="JO43" i="17"/>
  <c r="JN43" i="17"/>
  <c r="JM43" i="17"/>
  <c r="JL43" i="17"/>
  <c r="JK43" i="17"/>
  <c r="JJ43" i="17"/>
  <c r="JI43" i="17"/>
  <c r="JH43" i="17"/>
  <c r="JG43" i="17"/>
  <c r="JF43" i="17"/>
  <c r="JE43" i="17"/>
  <c r="JD43" i="17"/>
  <c r="JC43" i="17"/>
  <c r="JB43" i="17"/>
  <c r="JA43" i="17"/>
  <c r="IZ43" i="17"/>
  <c r="IY43" i="17"/>
  <c r="IX43" i="17"/>
  <c r="IW43" i="17"/>
  <c r="IV43" i="17"/>
  <c r="IU43" i="17"/>
  <c r="IT43" i="17"/>
  <c r="IS43" i="17"/>
  <c r="IR43" i="17"/>
  <c r="IQ43" i="17"/>
  <c r="IP43" i="17"/>
  <c r="IO43" i="17"/>
  <c r="IN43" i="17"/>
  <c r="IM43" i="17"/>
  <c r="IL43" i="17"/>
  <c r="IK43" i="17"/>
  <c r="IJ43" i="17"/>
  <c r="II43" i="17"/>
  <c r="IH43" i="17"/>
  <c r="IG43" i="17"/>
  <c r="IF43" i="17"/>
  <c r="IE43" i="17"/>
  <c r="ID43" i="17"/>
  <c r="IC43" i="17"/>
  <c r="IB43" i="17"/>
  <c r="IA43" i="17"/>
  <c r="HZ43" i="17"/>
  <c r="HY43" i="17"/>
  <c r="HX43" i="17"/>
  <c r="HW43" i="17"/>
  <c r="HV43" i="17"/>
  <c r="HU43" i="17"/>
  <c r="HT43" i="17"/>
  <c r="HS43" i="17"/>
  <c r="HR43" i="17"/>
  <c r="HQ43" i="17"/>
  <c r="HP43" i="17"/>
  <c r="HO43" i="17"/>
  <c r="HN43" i="17"/>
  <c r="HM43" i="17"/>
  <c r="HL43" i="17"/>
  <c r="HK43" i="17"/>
  <c r="HJ43" i="17"/>
  <c r="HI43" i="17"/>
  <c r="HH43" i="17"/>
  <c r="HG43" i="17"/>
  <c r="HF43" i="17"/>
  <c r="HE43" i="17"/>
  <c r="HD43" i="17"/>
  <c r="HC43" i="17"/>
  <c r="HB43" i="17"/>
  <c r="HA43" i="17"/>
  <c r="GZ43" i="17"/>
  <c r="GY43" i="17"/>
  <c r="GX43" i="17"/>
  <c r="GW43" i="17"/>
  <c r="GV43" i="17"/>
  <c r="GU43" i="17"/>
  <c r="GT43" i="17"/>
  <c r="GS43" i="17"/>
  <c r="GR43" i="17"/>
  <c r="GQ43" i="17"/>
  <c r="GP43" i="17"/>
  <c r="GO43" i="17"/>
  <c r="GN43" i="17"/>
  <c r="GM43" i="17"/>
  <c r="GL43" i="17"/>
  <c r="GK43" i="17"/>
  <c r="GJ43" i="17"/>
  <c r="GI43" i="17"/>
  <c r="GH43" i="17"/>
  <c r="GG43" i="17"/>
  <c r="GF43" i="17"/>
  <c r="GE43" i="17"/>
  <c r="GD43" i="17"/>
  <c r="GC43" i="17"/>
  <c r="GB43" i="17"/>
  <c r="GA43" i="17"/>
  <c r="FZ43" i="17"/>
  <c r="FY43" i="17"/>
  <c r="FX43" i="17"/>
  <c r="FW43" i="17"/>
  <c r="FV43" i="17"/>
  <c r="FU43" i="17"/>
  <c r="FT43" i="17"/>
  <c r="FS43" i="17"/>
  <c r="FR43" i="17"/>
  <c r="FQ43" i="17"/>
  <c r="FP43" i="17"/>
  <c r="FO43" i="17"/>
  <c r="FN43" i="17"/>
  <c r="FM43" i="17"/>
  <c r="FL43" i="17"/>
  <c r="FK43" i="17"/>
  <c r="FJ43" i="17"/>
  <c r="FI43" i="17"/>
  <c r="FH43" i="17"/>
  <c r="FG43" i="17"/>
  <c r="FF43" i="17"/>
  <c r="FE43" i="17"/>
  <c r="FD43" i="17"/>
  <c r="FC43" i="17"/>
  <c r="FB43" i="17"/>
  <c r="FA43" i="17"/>
  <c r="EZ43" i="17"/>
  <c r="EY43" i="17"/>
  <c r="EX43" i="17"/>
  <c r="EW43" i="17"/>
  <c r="EV43" i="17"/>
  <c r="EU43" i="17"/>
  <c r="ET43" i="17"/>
  <c r="ES43" i="17"/>
  <c r="ER43" i="17"/>
  <c r="EQ43" i="17"/>
  <c r="EP43" i="17"/>
  <c r="EO43" i="17"/>
  <c r="EN43" i="17"/>
  <c r="EM43" i="17"/>
  <c r="EL43" i="17"/>
  <c r="EK43" i="17"/>
  <c r="EJ43" i="17"/>
  <c r="EI43" i="17"/>
  <c r="EH43" i="17"/>
  <c r="EG43" i="17"/>
  <c r="EF43" i="17"/>
  <c r="EE43" i="17"/>
  <c r="ED43" i="17"/>
  <c r="EC43" i="17"/>
  <c r="EB43" i="17"/>
  <c r="EA43" i="17"/>
  <c r="DZ43" i="17"/>
  <c r="DY43" i="17"/>
  <c r="DX43" i="17"/>
  <c r="DW43" i="17"/>
  <c r="DV43" i="17"/>
  <c r="DU43" i="17"/>
  <c r="DT43" i="17"/>
  <c r="DS43" i="17"/>
  <c r="DR43" i="17"/>
  <c r="DQ43" i="17"/>
  <c r="DP43" i="17"/>
  <c r="DO43" i="17"/>
  <c r="DN43" i="17"/>
  <c r="DM43" i="17"/>
  <c r="DL43" i="17"/>
  <c r="DK43" i="17"/>
  <c r="DJ43" i="17"/>
  <c r="DI43" i="17"/>
  <c r="DH43" i="17"/>
  <c r="DG43" i="17"/>
  <c r="DF43" i="17"/>
  <c r="DE43" i="17"/>
  <c r="DD43" i="17"/>
  <c r="DC43" i="17"/>
  <c r="DB43" i="17"/>
  <c r="DA43" i="17"/>
  <c r="CZ43" i="17"/>
  <c r="CY43" i="17"/>
  <c r="CX43" i="17"/>
  <c r="CW43" i="17"/>
  <c r="CV43" i="17"/>
  <c r="CU43" i="17"/>
  <c r="CT43" i="17"/>
  <c r="CS43" i="17"/>
  <c r="CR43" i="17"/>
  <c r="CQ43" i="17"/>
  <c r="CP43" i="17"/>
  <c r="CO43" i="17"/>
  <c r="CN43" i="17"/>
  <c r="CM43" i="17"/>
  <c r="CL43" i="17"/>
  <c r="CK43" i="17"/>
  <c r="CJ43" i="17"/>
  <c r="CI43" i="17"/>
  <c r="CH43" i="17"/>
  <c r="CG43" i="17"/>
  <c r="CF43" i="17"/>
  <c r="CE43" i="17"/>
  <c r="CD43" i="17"/>
  <c r="CC43" i="17"/>
  <c r="CB43" i="17"/>
  <c r="CA43" i="17"/>
  <c r="BZ43" i="17"/>
  <c r="BY43" i="17"/>
  <c r="BX43" i="17"/>
  <c r="BW43" i="17"/>
  <c r="BV43" i="17"/>
  <c r="BU43" i="17"/>
  <c r="BT43" i="17"/>
  <c r="BS43" i="17"/>
  <c r="BR43" i="17"/>
  <c r="BQ43" i="17"/>
  <c r="BP43" i="17"/>
  <c r="BO43" i="17"/>
  <c r="BN43" i="17"/>
  <c r="BM43" i="17"/>
  <c r="BL43" i="17"/>
  <c r="BK43" i="17"/>
  <c r="BJ43" i="17"/>
  <c r="BI43" i="17"/>
  <c r="BH43" i="17"/>
  <c r="BG43" i="17"/>
  <c r="BF43" i="17"/>
  <c r="BE43" i="17"/>
  <c r="BD43" i="17"/>
  <c r="BC43" i="17"/>
  <c r="BB43" i="17"/>
  <c r="BA43" i="17"/>
  <c r="AZ43" i="17"/>
  <c r="AY43" i="17"/>
  <c r="AX43" i="17"/>
  <c r="AW43" i="17"/>
  <c r="AV43" i="17"/>
  <c r="AU43" i="17"/>
  <c r="AT43" i="17"/>
  <c r="AS43" i="17"/>
  <c r="AR43" i="17"/>
  <c r="AQ43" i="17"/>
  <c r="AP43" i="17"/>
  <c r="AO43" i="17"/>
  <c r="AN43" i="17"/>
  <c r="AM43" i="17"/>
  <c r="AL43" i="17"/>
  <c r="AK43" i="17"/>
  <c r="AJ43" i="17"/>
  <c r="AI43" i="17"/>
  <c r="AH43" i="17"/>
  <c r="AG43" i="17"/>
  <c r="AF43" i="17"/>
  <c r="AE43" i="17"/>
  <c r="AD43" i="17"/>
  <c r="AC43" i="17"/>
  <c r="AB43" i="17"/>
  <c r="AA43" i="17"/>
  <c r="Z43" i="17"/>
  <c r="Y43" i="17"/>
  <c r="X43" i="17"/>
  <c r="A43" i="17"/>
  <c r="ND42" i="17"/>
  <c r="NC42" i="17"/>
  <c r="NB42" i="17"/>
  <c r="NA42" i="17"/>
  <c r="MZ42" i="17"/>
  <c r="MY42" i="17"/>
  <c r="MX42" i="17"/>
  <c r="MW42" i="17"/>
  <c r="MV42" i="17"/>
  <c r="MU42" i="17"/>
  <c r="MT42" i="17"/>
  <c r="MS42" i="17"/>
  <c r="MR42" i="17"/>
  <c r="MQ42" i="17"/>
  <c r="MP42" i="17"/>
  <c r="MO42" i="17"/>
  <c r="MN42" i="17"/>
  <c r="MM42" i="17"/>
  <c r="ML42" i="17"/>
  <c r="MK42" i="17"/>
  <c r="MJ42" i="17"/>
  <c r="MI42" i="17"/>
  <c r="MH42" i="17"/>
  <c r="MG42" i="17"/>
  <c r="MF42" i="17"/>
  <c r="ME42" i="17"/>
  <c r="MD42" i="17"/>
  <c r="MC42" i="17"/>
  <c r="MB42" i="17"/>
  <c r="MA42" i="17"/>
  <c r="LZ42" i="17"/>
  <c r="LY42" i="17"/>
  <c r="LX42" i="17"/>
  <c r="LW42" i="17"/>
  <c r="LV42" i="17"/>
  <c r="LU42" i="17"/>
  <c r="LT42" i="17"/>
  <c r="LS42" i="17"/>
  <c r="LR42" i="17"/>
  <c r="LQ42" i="17"/>
  <c r="LP42" i="17"/>
  <c r="LO42" i="17"/>
  <c r="LN42" i="17"/>
  <c r="LM42" i="17"/>
  <c r="LL42" i="17"/>
  <c r="LK42" i="17"/>
  <c r="LJ42" i="17"/>
  <c r="LI42" i="17"/>
  <c r="LH42" i="17"/>
  <c r="LG42" i="17"/>
  <c r="LF42" i="17"/>
  <c r="LE42" i="17"/>
  <c r="LD42" i="17"/>
  <c r="LC42" i="17"/>
  <c r="LB42" i="17"/>
  <c r="LA42" i="17"/>
  <c r="KZ42" i="17"/>
  <c r="KY42" i="17"/>
  <c r="KX42" i="17"/>
  <c r="KW42" i="17"/>
  <c r="KV42" i="17"/>
  <c r="KU42" i="17"/>
  <c r="KT42" i="17"/>
  <c r="KS42" i="17"/>
  <c r="KR42" i="17"/>
  <c r="KQ42" i="17"/>
  <c r="KP42" i="17"/>
  <c r="KO42" i="17"/>
  <c r="KN42" i="17"/>
  <c r="KM42" i="17"/>
  <c r="KL42" i="17"/>
  <c r="KK42" i="17"/>
  <c r="KJ42" i="17"/>
  <c r="KI42" i="17"/>
  <c r="KH42" i="17"/>
  <c r="KG42" i="17"/>
  <c r="KF42" i="17"/>
  <c r="KE42" i="17"/>
  <c r="KD42" i="17"/>
  <c r="KC42" i="17"/>
  <c r="KB42" i="17"/>
  <c r="KA42" i="17"/>
  <c r="JZ42" i="17"/>
  <c r="JY42" i="17"/>
  <c r="JX42" i="17"/>
  <c r="JW42" i="17"/>
  <c r="JV42" i="17"/>
  <c r="JU42" i="17"/>
  <c r="JT42" i="17"/>
  <c r="JS42" i="17"/>
  <c r="JR42" i="17"/>
  <c r="JQ42" i="17"/>
  <c r="JP42" i="17"/>
  <c r="JO42" i="17"/>
  <c r="JN42" i="17"/>
  <c r="JM42" i="17"/>
  <c r="JL42" i="17"/>
  <c r="JK42" i="17"/>
  <c r="JJ42" i="17"/>
  <c r="JI42" i="17"/>
  <c r="JH42" i="17"/>
  <c r="JG42" i="17"/>
  <c r="JF42" i="17"/>
  <c r="JE42" i="17"/>
  <c r="JD42" i="17"/>
  <c r="JC42" i="17"/>
  <c r="JB42" i="17"/>
  <c r="JA42" i="17"/>
  <c r="IZ42" i="17"/>
  <c r="IY42" i="17"/>
  <c r="IX42" i="17"/>
  <c r="IW42" i="17"/>
  <c r="IV42" i="17"/>
  <c r="IU42" i="17"/>
  <c r="IT42" i="17"/>
  <c r="IS42" i="17"/>
  <c r="IR42" i="17"/>
  <c r="IQ42" i="17"/>
  <c r="IP42" i="17"/>
  <c r="IO42" i="17"/>
  <c r="IN42" i="17"/>
  <c r="IM42" i="17"/>
  <c r="IL42" i="17"/>
  <c r="IK42" i="17"/>
  <c r="IJ42" i="17"/>
  <c r="II42" i="17"/>
  <c r="IH42" i="17"/>
  <c r="IG42" i="17"/>
  <c r="IF42" i="17"/>
  <c r="IE42" i="17"/>
  <c r="ID42" i="17"/>
  <c r="IC42" i="17"/>
  <c r="IB42" i="17"/>
  <c r="IA42" i="17"/>
  <c r="HZ42" i="17"/>
  <c r="HY42" i="17"/>
  <c r="HX42" i="17"/>
  <c r="HW42" i="17"/>
  <c r="HV42" i="17"/>
  <c r="HU42" i="17"/>
  <c r="HT42" i="17"/>
  <c r="HS42" i="17"/>
  <c r="HR42" i="17"/>
  <c r="HQ42" i="17"/>
  <c r="HP42" i="17"/>
  <c r="HO42" i="17"/>
  <c r="HN42" i="17"/>
  <c r="HM42" i="17"/>
  <c r="HL42" i="17"/>
  <c r="HK42" i="17"/>
  <c r="HJ42" i="17"/>
  <c r="HI42" i="17"/>
  <c r="HH42" i="17"/>
  <c r="HG42" i="17"/>
  <c r="HF42" i="17"/>
  <c r="HE42" i="17"/>
  <c r="HD42" i="17"/>
  <c r="HC42" i="17"/>
  <c r="HB42" i="17"/>
  <c r="HA42" i="17"/>
  <c r="GZ42" i="17"/>
  <c r="GY42" i="17"/>
  <c r="GX42" i="17"/>
  <c r="GW42" i="17"/>
  <c r="GV42" i="17"/>
  <c r="GU42" i="17"/>
  <c r="GT42" i="17"/>
  <c r="GS42" i="17"/>
  <c r="GR42" i="17"/>
  <c r="GQ42" i="17"/>
  <c r="GP42" i="17"/>
  <c r="GO42" i="17"/>
  <c r="GN42" i="17"/>
  <c r="GM42" i="17"/>
  <c r="GL42" i="17"/>
  <c r="GK42" i="17"/>
  <c r="GJ42" i="17"/>
  <c r="GI42" i="17"/>
  <c r="GH42" i="17"/>
  <c r="GG42" i="17"/>
  <c r="GF42" i="17"/>
  <c r="GE42" i="17"/>
  <c r="GD42" i="17"/>
  <c r="GC42" i="17"/>
  <c r="GB42" i="17"/>
  <c r="GA42" i="17"/>
  <c r="FZ42" i="17"/>
  <c r="FY42" i="17"/>
  <c r="FX42" i="17"/>
  <c r="FW42" i="17"/>
  <c r="FV42" i="17"/>
  <c r="FU42" i="17"/>
  <c r="FT42" i="17"/>
  <c r="FS42" i="17"/>
  <c r="FR42" i="17"/>
  <c r="FQ42" i="17"/>
  <c r="FP42" i="17"/>
  <c r="FO42" i="17"/>
  <c r="FN42" i="17"/>
  <c r="FM42" i="17"/>
  <c r="FL42" i="17"/>
  <c r="FK42" i="17"/>
  <c r="FJ42" i="17"/>
  <c r="FI42" i="17"/>
  <c r="FH42" i="17"/>
  <c r="FG42" i="17"/>
  <c r="FF42" i="17"/>
  <c r="FE42" i="17"/>
  <c r="FD42" i="17"/>
  <c r="FC42" i="17"/>
  <c r="FB42" i="17"/>
  <c r="FA42" i="17"/>
  <c r="EZ42" i="17"/>
  <c r="EY42" i="17"/>
  <c r="EX42" i="17"/>
  <c r="EW42" i="17"/>
  <c r="EV42" i="17"/>
  <c r="EU42" i="17"/>
  <c r="ET42" i="17"/>
  <c r="ES42" i="17"/>
  <c r="ER42" i="17"/>
  <c r="EQ42" i="17"/>
  <c r="EP42" i="17"/>
  <c r="EO42" i="17"/>
  <c r="EN42" i="17"/>
  <c r="EM42" i="17"/>
  <c r="EL42" i="17"/>
  <c r="EK42" i="17"/>
  <c r="EJ42" i="17"/>
  <c r="EI42" i="17"/>
  <c r="EH42" i="17"/>
  <c r="EG42" i="17"/>
  <c r="EF42" i="17"/>
  <c r="EE42" i="17"/>
  <c r="ED42" i="17"/>
  <c r="EC42" i="17"/>
  <c r="EB42" i="17"/>
  <c r="EA42" i="17"/>
  <c r="DZ42" i="17"/>
  <c r="DY42" i="17"/>
  <c r="DX42" i="17"/>
  <c r="DW42" i="17"/>
  <c r="DV42" i="17"/>
  <c r="DU42" i="17"/>
  <c r="DT42" i="17"/>
  <c r="DS42" i="17"/>
  <c r="DR42" i="17"/>
  <c r="DQ42" i="17"/>
  <c r="DP42" i="17"/>
  <c r="DO42" i="17"/>
  <c r="DN42" i="17"/>
  <c r="DM42" i="17"/>
  <c r="DL42" i="17"/>
  <c r="DK42" i="17"/>
  <c r="DJ42" i="17"/>
  <c r="DI42" i="17"/>
  <c r="DH42" i="17"/>
  <c r="DG42" i="17"/>
  <c r="DF42" i="17"/>
  <c r="DE42" i="17"/>
  <c r="DD42" i="17"/>
  <c r="DC42" i="17"/>
  <c r="DB42" i="17"/>
  <c r="DA42" i="17"/>
  <c r="CZ42" i="17"/>
  <c r="CY42" i="17"/>
  <c r="CX42" i="17"/>
  <c r="CW42" i="17"/>
  <c r="CV42" i="17"/>
  <c r="CU42" i="17"/>
  <c r="CT42" i="17"/>
  <c r="CS42" i="17"/>
  <c r="CR42" i="17"/>
  <c r="CQ42" i="17"/>
  <c r="CP42" i="17"/>
  <c r="CO42" i="17"/>
  <c r="CN42" i="17"/>
  <c r="CM42" i="17"/>
  <c r="CL42" i="17"/>
  <c r="CK42" i="17"/>
  <c r="CJ42" i="17"/>
  <c r="CI42" i="17"/>
  <c r="CH42" i="17"/>
  <c r="CG42" i="17"/>
  <c r="CF42" i="17"/>
  <c r="CE42" i="17"/>
  <c r="CD42" i="17"/>
  <c r="CC42" i="17"/>
  <c r="CB42" i="17"/>
  <c r="CA42" i="17"/>
  <c r="BZ42" i="17"/>
  <c r="BY42" i="17"/>
  <c r="BX42" i="17"/>
  <c r="BW42" i="17"/>
  <c r="BV42" i="17"/>
  <c r="BU42" i="17"/>
  <c r="BT42" i="17"/>
  <c r="BS42" i="17"/>
  <c r="BR42" i="17"/>
  <c r="BQ42" i="17"/>
  <c r="BP42" i="17"/>
  <c r="BO42" i="17"/>
  <c r="BN42" i="17"/>
  <c r="BM42" i="17"/>
  <c r="BL42" i="17"/>
  <c r="BK42" i="17"/>
  <c r="BJ42" i="17"/>
  <c r="BI42" i="17"/>
  <c r="BH42" i="17"/>
  <c r="BG42" i="17"/>
  <c r="BF42" i="17"/>
  <c r="BE42" i="17"/>
  <c r="BD42" i="17"/>
  <c r="BC42" i="17"/>
  <c r="BB42" i="17"/>
  <c r="BA42" i="17"/>
  <c r="AZ42" i="17"/>
  <c r="AY42" i="17"/>
  <c r="AX42" i="17"/>
  <c r="AW42" i="17"/>
  <c r="AV42" i="17"/>
  <c r="AU42" i="17"/>
  <c r="AT42" i="17"/>
  <c r="AS42" i="17"/>
  <c r="AR42" i="17"/>
  <c r="AQ42" i="17"/>
  <c r="AP42" i="17"/>
  <c r="AO42" i="17"/>
  <c r="AN42" i="17"/>
  <c r="AM42" i="17"/>
  <c r="AL42" i="17"/>
  <c r="AK42" i="17"/>
  <c r="AJ42" i="17"/>
  <c r="AI42" i="17"/>
  <c r="AH42" i="17"/>
  <c r="AG42" i="17"/>
  <c r="AF42" i="17"/>
  <c r="AE42" i="17"/>
  <c r="AD42" i="17"/>
  <c r="AC42" i="17"/>
  <c r="AB42" i="17"/>
  <c r="AA42" i="17"/>
  <c r="Z42" i="17"/>
  <c r="Y42" i="17"/>
  <c r="X42" i="17"/>
  <c r="A42" i="17"/>
  <c r="ND41" i="17"/>
  <c r="NC41" i="17"/>
  <c r="NB41" i="17"/>
  <c r="NA41" i="17"/>
  <c r="MZ41" i="17"/>
  <c r="MY41" i="17"/>
  <c r="MX41" i="17"/>
  <c r="MW41" i="17"/>
  <c r="MV41" i="17"/>
  <c r="MU41" i="17"/>
  <c r="MT41" i="17"/>
  <c r="MS41" i="17"/>
  <c r="MR41" i="17"/>
  <c r="MQ41" i="17"/>
  <c r="MP41" i="17"/>
  <c r="MO41" i="17"/>
  <c r="MN41" i="17"/>
  <c r="MM41" i="17"/>
  <c r="ML41" i="17"/>
  <c r="MK41" i="17"/>
  <c r="MJ41" i="17"/>
  <c r="MI41" i="17"/>
  <c r="MH41" i="17"/>
  <c r="MG41" i="17"/>
  <c r="MF41" i="17"/>
  <c r="ME41" i="17"/>
  <c r="MD41" i="17"/>
  <c r="MC41" i="17"/>
  <c r="MB41" i="17"/>
  <c r="MA41" i="17"/>
  <c r="LZ41" i="17"/>
  <c r="LY41" i="17"/>
  <c r="LX41" i="17"/>
  <c r="LW41" i="17"/>
  <c r="LV41" i="17"/>
  <c r="LU41" i="17"/>
  <c r="LT41" i="17"/>
  <c r="LS41" i="17"/>
  <c r="LR41" i="17"/>
  <c r="LQ41" i="17"/>
  <c r="LP41" i="17"/>
  <c r="LO41" i="17"/>
  <c r="LN41" i="17"/>
  <c r="LM41" i="17"/>
  <c r="LL41" i="17"/>
  <c r="LK41" i="17"/>
  <c r="LJ41" i="17"/>
  <c r="LI41" i="17"/>
  <c r="LH41" i="17"/>
  <c r="LG41" i="17"/>
  <c r="LF41" i="17"/>
  <c r="LE41" i="17"/>
  <c r="LD41" i="17"/>
  <c r="LC41" i="17"/>
  <c r="LB41" i="17"/>
  <c r="LA41" i="17"/>
  <c r="KZ41" i="17"/>
  <c r="KY41" i="17"/>
  <c r="KX41" i="17"/>
  <c r="KW41" i="17"/>
  <c r="KV41" i="17"/>
  <c r="KU41" i="17"/>
  <c r="KT41" i="17"/>
  <c r="KS41" i="17"/>
  <c r="KR41" i="17"/>
  <c r="KQ41" i="17"/>
  <c r="KP41" i="17"/>
  <c r="KO41" i="17"/>
  <c r="KN41" i="17"/>
  <c r="KM41" i="17"/>
  <c r="KL41" i="17"/>
  <c r="KK41" i="17"/>
  <c r="KJ41" i="17"/>
  <c r="KI41" i="17"/>
  <c r="KH41" i="17"/>
  <c r="KG41" i="17"/>
  <c r="KF41" i="17"/>
  <c r="KE41" i="17"/>
  <c r="KD41" i="17"/>
  <c r="KC41" i="17"/>
  <c r="KB41" i="17"/>
  <c r="KA41" i="17"/>
  <c r="JZ41" i="17"/>
  <c r="JY41" i="17"/>
  <c r="JX41" i="17"/>
  <c r="JW41" i="17"/>
  <c r="JV41" i="17"/>
  <c r="JU41" i="17"/>
  <c r="JT41" i="17"/>
  <c r="JS41" i="17"/>
  <c r="JR41" i="17"/>
  <c r="JQ41" i="17"/>
  <c r="JP41" i="17"/>
  <c r="JO41" i="17"/>
  <c r="JN41" i="17"/>
  <c r="JM41" i="17"/>
  <c r="JL41" i="17"/>
  <c r="JK41" i="17"/>
  <c r="JJ41" i="17"/>
  <c r="JI41" i="17"/>
  <c r="JH41" i="17"/>
  <c r="JG41" i="17"/>
  <c r="JF41" i="17"/>
  <c r="JE41" i="17"/>
  <c r="JD41" i="17"/>
  <c r="JC41" i="17"/>
  <c r="JB41" i="17"/>
  <c r="JA41" i="17"/>
  <c r="IZ41" i="17"/>
  <c r="IY41" i="17"/>
  <c r="IX41" i="17"/>
  <c r="IW41" i="17"/>
  <c r="IV41" i="17"/>
  <c r="IU41" i="17"/>
  <c r="IT41" i="17"/>
  <c r="IS41" i="17"/>
  <c r="IR41" i="17"/>
  <c r="IQ41" i="17"/>
  <c r="IP41" i="17"/>
  <c r="IO41" i="17"/>
  <c r="IN41" i="17"/>
  <c r="IM41" i="17"/>
  <c r="IL41" i="17"/>
  <c r="IK41" i="17"/>
  <c r="IJ41" i="17"/>
  <c r="II41" i="17"/>
  <c r="IH41" i="17"/>
  <c r="IG41" i="17"/>
  <c r="IF41" i="17"/>
  <c r="IE41" i="17"/>
  <c r="ID41" i="17"/>
  <c r="IC41" i="17"/>
  <c r="IB41" i="17"/>
  <c r="IA41" i="17"/>
  <c r="HZ41" i="17"/>
  <c r="HY41" i="17"/>
  <c r="HX41" i="17"/>
  <c r="HW41" i="17"/>
  <c r="HV41" i="17"/>
  <c r="HU41" i="17"/>
  <c r="HT41" i="17"/>
  <c r="HS41" i="17"/>
  <c r="HR41" i="17"/>
  <c r="HQ41" i="17"/>
  <c r="HP41" i="17"/>
  <c r="HO41" i="17"/>
  <c r="HN41" i="17"/>
  <c r="HM41" i="17"/>
  <c r="HL41" i="17"/>
  <c r="HK41" i="17"/>
  <c r="HJ41" i="17"/>
  <c r="HI41" i="17"/>
  <c r="HH41" i="17"/>
  <c r="HG41" i="17"/>
  <c r="HF41" i="17"/>
  <c r="HE41" i="17"/>
  <c r="HD41" i="17"/>
  <c r="HC41" i="17"/>
  <c r="HB41" i="17"/>
  <c r="HA41" i="17"/>
  <c r="GZ41" i="17"/>
  <c r="GY41" i="17"/>
  <c r="GX41" i="17"/>
  <c r="GW41" i="17"/>
  <c r="GV41" i="17"/>
  <c r="GU41" i="17"/>
  <c r="GT41" i="17"/>
  <c r="GS41" i="17"/>
  <c r="GR41" i="17"/>
  <c r="GQ41" i="17"/>
  <c r="GP41" i="17"/>
  <c r="GO41" i="17"/>
  <c r="GN41" i="17"/>
  <c r="GM41" i="17"/>
  <c r="GL41" i="17"/>
  <c r="GK41" i="17"/>
  <c r="GJ41" i="17"/>
  <c r="GI41" i="17"/>
  <c r="GH41" i="17"/>
  <c r="GG41" i="17"/>
  <c r="GF41" i="17"/>
  <c r="GE41" i="17"/>
  <c r="GD41" i="17"/>
  <c r="GC41" i="17"/>
  <c r="GB41" i="17"/>
  <c r="GA41" i="17"/>
  <c r="FZ41" i="17"/>
  <c r="FY41" i="17"/>
  <c r="FX41" i="17"/>
  <c r="FW41" i="17"/>
  <c r="FV41" i="17"/>
  <c r="FU41" i="17"/>
  <c r="FT41" i="17"/>
  <c r="FS41" i="17"/>
  <c r="FR41" i="17"/>
  <c r="FQ41" i="17"/>
  <c r="FP41" i="17"/>
  <c r="FO41" i="17"/>
  <c r="FN41" i="17"/>
  <c r="FM41" i="17"/>
  <c r="FL41" i="17"/>
  <c r="FK41" i="17"/>
  <c r="FJ41" i="17"/>
  <c r="FI41" i="17"/>
  <c r="FH41" i="17"/>
  <c r="FG41" i="17"/>
  <c r="FF41" i="17"/>
  <c r="FE41" i="17"/>
  <c r="FD41" i="17"/>
  <c r="FC41" i="17"/>
  <c r="FB41" i="17"/>
  <c r="FA41" i="17"/>
  <c r="EZ41" i="17"/>
  <c r="EY41" i="17"/>
  <c r="EX41" i="17"/>
  <c r="EW41" i="17"/>
  <c r="EV41" i="17"/>
  <c r="EU41" i="17"/>
  <c r="ET41" i="17"/>
  <c r="ES41" i="17"/>
  <c r="ER41" i="17"/>
  <c r="EQ41" i="17"/>
  <c r="EP41" i="17"/>
  <c r="EO41" i="17"/>
  <c r="EN41" i="17"/>
  <c r="EM41" i="17"/>
  <c r="EL41" i="17"/>
  <c r="EK41" i="17"/>
  <c r="EJ41" i="17"/>
  <c r="EI41" i="17"/>
  <c r="EH41" i="17"/>
  <c r="EG41" i="17"/>
  <c r="EF41" i="17"/>
  <c r="EE41" i="17"/>
  <c r="ED41" i="17"/>
  <c r="EC41" i="17"/>
  <c r="EB41" i="17"/>
  <c r="EA41" i="17"/>
  <c r="DZ41" i="17"/>
  <c r="DY41" i="17"/>
  <c r="DX41" i="17"/>
  <c r="DW41" i="17"/>
  <c r="DV41" i="17"/>
  <c r="DU41" i="17"/>
  <c r="DT41" i="17"/>
  <c r="DS41" i="17"/>
  <c r="DR41" i="17"/>
  <c r="DQ41" i="17"/>
  <c r="DP41" i="17"/>
  <c r="DO41" i="17"/>
  <c r="DN41" i="17"/>
  <c r="DM41" i="17"/>
  <c r="DL41" i="17"/>
  <c r="DK41" i="17"/>
  <c r="DJ41" i="17"/>
  <c r="DI41" i="17"/>
  <c r="DH41" i="17"/>
  <c r="DG41" i="17"/>
  <c r="DF41" i="17"/>
  <c r="DE41" i="17"/>
  <c r="DD41" i="17"/>
  <c r="DC41" i="17"/>
  <c r="DB41" i="17"/>
  <c r="DA41" i="17"/>
  <c r="CZ41" i="17"/>
  <c r="CY41" i="17"/>
  <c r="CX41" i="17"/>
  <c r="CW41" i="17"/>
  <c r="CV41" i="17"/>
  <c r="CU41" i="17"/>
  <c r="CT41" i="17"/>
  <c r="CS41" i="17"/>
  <c r="CR41" i="17"/>
  <c r="CQ41" i="17"/>
  <c r="CP41" i="17"/>
  <c r="CO41" i="17"/>
  <c r="CN41" i="17"/>
  <c r="CM41" i="17"/>
  <c r="CL41" i="17"/>
  <c r="CK41" i="17"/>
  <c r="CJ41" i="17"/>
  <c r="CI41" i="17"/>
  <c r="CH41" i="17"/>
  <c r="CG41" i="17"/>
  <c r="CF41" i="17"/>
  <c r="CE41" i="17"/>
  <c r="CD41" i="17"/>
  <c r="CC41" i="17"/>
  <c r="CB41" i="17"/>
  <c r="CA41" i="17"/>
  <c r="BZ41" i="17"/>
  <c r="BY41" i="17"/>
  <c r="BX41" i="17"/>
  <c r="BW41" i="17"/>
  <c r="BV41" i="17"/>
  <c r="BU41" i="17"/>
  <c r="BT41" i="17"/>
  <c r="BS41" i="17"/>
  <c r="BR41" i="17"/>
  <c r="BQ41" i="17"/>
  <c r="BP41" i="17"/>
  <c r="BO41" i="17"/>
  <c r="BN41" i="17"/>
  <c r="BM41" i="17"/>
  <c r="BL41" i="17"/>
  <c r="BK41" i="17"/>
  <c r="BJ41" i="17"/>
  <c r="BI41" i="17"/>
  <c r="BH41" i="17"/>
  <c r="BG41" i="17"/>
  <c r="BF41" i="17"/>
  <c r="BE41" i="17"/>
  <c r="BD41" i="17"/>
  <c r="BC41" i="17"/>
  <c r="BB41" i="17"/>
  <c r="BA41" i="17"/>
  <c r="AZ41" i="17"/>
  <c r="AY41" i="17"/>
  <c r="AX41" i="17"/>
  <c r="AW41" i="17"/>
  <c r="AV41" i="17"/>
  <c r="AU41" i="17"/>
  <c r="AT41" i="17"/>
  <c r="AS41" i="17"/>
  <c r="AR41" i="17"/>
  <c r="AQ41" i="17"/>
  <c r="AP41" i="17"/>
  <c r="AO41" i="17"/>
  <c r="AN41" i="17"/>
  <c r="AM41" i="17"/>
  <c r="AL41" i="17"/>
  <c r="AK41" i="17"/>
  <c r="AJ41" i="17"/>
  <c r="AI41" i="17"/>
  <c r="AH41" i="17"/>
  <c r="AG41" i="17"/>
  <c r="AF41" i="17"/>
  <c r="AE41" i="17"/>
  <c r="AD41" i="17"/>
  <c r="AC41" i="17"/>
  <c r="AB41" i="17"/>
  <c r="AA41" i="17"/>
  <c r="Z41" i="17"/>
  <c r="Y41" i="17"/>
  <c r="X41" i="17"/>
  <c r="A41" i="17"/>
  <c r="ND40" i="17"/>
  <c r="NC40" i="17"/>
  <c r="NB40" i="17"/>
  <c r="NA40" i="17"/>
  <c r="MZ40" i="17"/>
  <c r="MY40" i="17"/>
  <c r="MX40" i="17"/>
  <c r="MW40" i="17"/>
  <c r="MV40" i="17"/>
  <c r="MU40" i="17"/>
  <c r="MT40" i="17"/>
  <c r="MS40" i="17"/>
  <c r="MR40" i="17"/>
  <c r="MQ40" i="17"/>
  <c r="MP40" i="17"/>
  <c r="MO40" i="17"/>
  <c r="MN40" i="17"/>
  <c r="MM40" i="17"/>
  <c r="ML40" i="17"/>
  <c r="MK40" i="17"/>
  <c r="MJ40" i="17"/>
  <c r="MI40" i="17"/>
  <c r="MH40" i="17"/>
  <c r="MG40" i="17"/>
  <c r="MF40" i="17"/>
  <c r="ME40" i="17"/>
  <c r="MD40" i="17"/>
  <c r="MC40" i="17"/>
  <c r="MB40" i="17"/>
  <c r="MA40" i="17"/>
  <c r="LZ40" i="17"/>
  <c r="LY40" i="17"/>
  <c r="LX40" i="17"/>
  <c r="LW40" i="17"/>
  <c r="LV40" i="17"/>
  <c r="LU40" i="17"/>
  <c r="LT40" i="17"/>
  <c r="LS40" i="17"/>
  <c r="LR40" i="17"/>
  <c r="LQ40" i="17"/>
  <c r="LP40" i="17"/>
  <c r="LO40" i="17"/>
  <c r="LN40" i="17"/>
  <c r="LM40" i="17"/>
  <c r="LL40" i="17"/>
  <c r="LK40" i="17"/>
  <c r="LJ40" i="17"/>
  <c r="LI40" i="17"/>
  <c r="LH40" i="17"/>
  <c r="LG40" i="17"/>
  <c r="LF40" i="17"/>
  <c r="LE40" i="17"/>
  <c r="LD40" i="17"/>
  <c r="LC40" i="17"/>
  <c r="LB40" i="17"/>
  <c r="LA40" i="17"/>
  <c r="KZ40" i="17"/>
  <c r="KY40" i="17"/>
  <c r="KX40" i="17"/>
  <c r="KW40" i="17"/>
  <c r="KV40" i="17"/>
  <c r="KU40" i="17"/>
  <c r="KT40" i="17"/>
  <c r="KS40" i="17"/>
  <c r="KR40" i="17"/>
  <c r="KQ40" i="17"/>
  <c r="KP40" i="17"/>
  <c r="KO40" i="17"/>
  <c r="KN40" i="17"/>
  <c r="KM40" i="17"/>
  <c r="KL40" i="17"/>
  <c r="KK40" i="17"/>
  <c r="KJ40" i="17"/>
  <c r="KI40" i="17"/>
  <c r="KH40" i="17"/>
  <c r="KG40" i="17"/>
  <c r="KF40" i="17"/>
  <c r="KE40" i="17"/>
  <c r="KD40" i="17"/>
  <c r="KC40" i="17"/>
  <c r="KB40" i="17"/>
  <c r="KA40" i="17"/>
  <c r="JZ40" i="17"/>
  <c r="JY40" i="17"/>
  <c r="JX40" i="17"/>
  <c r="JW40" i="17"/>
  <c r="JV40" i="17"/>
  <c r="JU40" i="17"/>
  <c r="JT40" i="17"/>
  <c r="JS40" i="17"/>
  <c r="JR40" i="17"/>
  <c r="JQ40" i="17"/>
  <c r="JP40" i="17"/>
  <c r="JO40" i="17"/>
  <c r="JN40" i="17"/>
  <c r="JM40" i="17"/>
  <c r="JL40" i="17"/>
  <c r="JK40" i="17"/>
  <c r="JJ40" i="17"/>
  <c r="JI40" i="17"/>
  <c r="JH40" i="17"/>
  <c r="JG40" i="17"/>
  <c r="JF40" i="17"/>
  <c r="JE40" i="17"/>
  <c r="JD40" i="17"/>
  <c r="JC40" i="17"/>
  <c r="JB40" i="17"/>
  <c r="JA40" i="17"/>
  <c r="IZ40" i="17"/>
  <c r="IY40" i="17"/>
  <c r="IX40" i="17"/>
  <c r="IW40" i="17"/>
  <c r="IV40" i="17"/>
  <c r="IU40" i="17"/>
  <c r="IT40" i="17"/>
  <c r="IS40" i="17"/>
  <c r="IR40" i="17"/>
  <c r="IQ40" i="17"/>
  <c r="IP40" i="17"/>
  <c r="IO40" i="17"/>
  <c r="IN40" i="17"/>
  <c r="IM40" i="17"/>
  <c r="IL40" i="17"/>
  <c r="IK40" i="17"/>
  <c r="IJ40" i="17"/>
  <c r="II40" i="17"/>
  <c r="IH40" i="17"/>
  <c r="IG40" i="17"/>
  <c r="IF40" i="17"/>
  <c r="IE40" i="17"/>
  <c r="ID40" i="17"/>
  <c r="IC40" i="17"/>
  <c r="IB40" i="17"/>
  <c r="IA40" i="17"/>
  <c r="HZ40" i="17"/>
  <c r="HY40" i="17"/>
  <c r="HX40" i="17"/>
  <c r="HW40" i="17"/>
  <c r="HV40" i="17"/>
  <c r="HU40" i="17"/>
  <c r="HT40" i="17"/>
  <c r="HS40" i="17"/>
  <c r="HR40" i="17"/>
  <c r="HQ40" i="17"/>
  <c r="HP40" i="17"/>
  <c r="HO40" i="17"/>
  <c r="HN40" i="17"/>
  <c r="HM40" i="17"/>
  <c r="HL40" i="17"/>
  <c r="HK40" i="17"/>
  <c r="HJ40" i="17"/>
  <c r="HI40" i="17"/>
  <c r="HH40" i="17"/>
  <c r="HG40" i="17"/>
  <c r="HF40" i="17"/>
  <c r="HE40" i="17"/>
  <c r="HD40" i="17"/>
  <c r="HC40" i="17"/>
  <c r="HB40" i="17"/>
  <c r="HA40" i="17"/>
  <c r="GZ40" i="17"/>
  <c r="GY40" i="17"/>
  <c r="GX40" i="17"/>
  <c r="GW40" i="17"/>
  <c r="GV40" i="17"/>
  <c r="GU40" i="17"/>
  <c r="GT40" i="17"/>
  <c r="GS40" i="17"/>
  <c r="GR40" i="17"/>
  <c r="GQ40" i="17"/>
  <c r="GP40" i="17"/>
  <c r="GO40" i="17"/>
  <c r="GN40" i="17"/>
  <c r="GM40" i="17"/>
  <c r="GL40" i="17"/>
  <c r="GK40" i="17"/>
  <c r="GJ40" i="17"/>
  <c r="GI40" i="17"/>
  <c r="GH40" i="17"/>
  <c r="GG40" i="17"/>
  <c r="GF40" i="17"/>
  <c r="GE40" i="17"/>
  <c r="GD40" i="17"/>
  <c r="GC40" i="17"/>
  <c r="GB40" i="17"/>
  <c r="GA40" i="17"/>
  <c r="FZ40" i="17"/>
  <c r="FY40" i="17"/>
  <c r="FX40" i="17"/>
  <c r="FW40" i="17"/>
  <c r="FV40" i="17"/>
  <c r="FU40" i="17"/>
  <c r="FT40" i="17"/>
  <c r="FS40" i="17"/>
  <c r="FR40" i="17"/>
  <c r="FQ40" i="17"/>
  <c r="FP40" i="17"/>
  <c r="FO40" i="17"/>
  <c r="FN40" i="17"/>
  <c r="FM40" i="17"/>
  <c r="FL40" i="17"/>
  <c r="FK40" i="17"/>
  <c r="FJ40" i="17"/>
  <c r="FI40" i="17"/>
  <c r="FH40" i="17"/>
  <c r="FG40" i="17"/>
  <c r="FF40" i="17"/>
  <c r="FE40" i="17"/>
  <c r="FD40" i="17"/>
  <c r="FC40" i="17"/>
  <c r="FB40" i="17"/>
  <c r="FA40" i="17"/>
  <c r="EZ40" i="17"/>
  <c r="EY40" i="17"/>
  <c r="EX40" i="17"/>
  <c r="EW40" i="17"/>
  <c r="EV40" i="17"/>
  <c r="EU40" i="17"/>
  <c r="ET40" i="17"/>
  <c r="ES40" i="17"/>
  <c r="ER40" i="17"/>
  <c r="EQ40" i="17"/>
  <c r="EP40" i="17"/>
  <c r="EO40" i="17"/>
  <c r="EN40" i="17"/>
  <c r="EM40" i="17"/>
  <c r="EL40" i="17"/>
  <c r="EK40" i="17"/>
  <c r="EJ40" i="17"/>
  <c r="EI40" i="17"/>
  <c r="EH40" i="17"/>
  <c r="EG40" i="17"/>
  <c r="EF40" i="17"/>
  <c r="EE40" i="17"/>
  <c r="ED40" i="17"/>
  <c r="EC40" i="17"/>
  <c r="EB40" i="17"/>
  <c r="EA40" i="17"/>
  <c r="DZ40" i="17"/>
  <c r="DY40" i="17"/>
  <c r="DX40" i="17"/>
  <c r="DW40" i="17"/>
  <c r="DV40" i="17"/>
  <c r="DU40" i="17"/>
  <c r="DT40" i="17"/>
  <c r="DS40" i="17"/>
  <c r="DR40" i="17"/>
  <c r="DQ40" i="17"/>
  <c r="DP40" i="17"/>
  <c r="DO40" i="17"/>
  <c r="DN40" i="17"/>
  <c r="DM40" i="17"/>
  <c r="DL40" i="17"/>
  <c r="DK40" i="17"/>
  <c r="DJ40" i="17"/>
  <c r="DI40" i="17"/>
  <c r="DH40" i="17"/>
  <c r="DG40" i="17"/>
  <c r="DF40" i="17"/>
  <c r="DE40" i="17"/>
  <c r="DD40" i="17"/>
  <c r="DC40" i="17"/>
  <c r="DB40" i="17"/>
  <c r="DA40" i="17"/>
  <c r="CZ40" i="17"/>
  <c r="CY40" i="17"/>
  <c r="CX40" i="17"/>
  <c r="CW40" i="17"/>
  <c r="CV40" i="17"/>
  <c r="CU40" i="17"/>
  <c r="CT40" i="17"/>
  <c r="CS40" i="17"/>
  <c r="CR40" i="17"/>
  <c r="CQ40" i="17"/>
  <c r="CP40" i="17"/>
  <c r="CO40" i="17"/>
  <c r="CN40" i="17"/>
  <c r="CM40" i="17"/>
  <c r="CL40" i="17"/>
  <c r="CK40" i="17"/>
  <c r="CJ40" i="17"/>
  <c r="CI40" i="17"/>
  <c r="CH40" i="17"/>
  <c r="CG40" i="17"/>
  <c r="CF40" i="17"/>
  <c r="CE40" i="17"/>
  <c r="CD40" i="17"/>
  <c r="CC40" i="17"/>
  <c r="CB40" i="17"/>
  <c r="CA40" i="17"/>
  <c r="BZ40" i="17"/>
  <c r="BY40" i="17"/>
  <c r="BX40" i="17"/>
  <c r="BW40" i="17"/>
  <c r="BV40" i="17"/>
  <c r="BU40" i="17"/>
  <c r="BT40" i="17"/>
  <c r="BS40" i="17"/>
  <c r="BR40" i="17"/>
  <c r="BQ40" i="17"/>
  <c r="BP40" i="17"/>
  <c r="BO40" i="17"/>
  <c r="BN40" i="17"/>
  <c r="BM40" i="17"/>
  <c r="BL40" i="17"/>
  <c r="BK40" i="17"/>
  <c r="BJ40" i="17"/>
  <c r="BI40" i="17"/>
  <c r="BH40" i="17"/>
  <c r="BG40" i="17"/>
  <c r="BF40" i="17"/>
  <c r="BE40" i="17"/>
  <c r="BD40" i="17"/>
  <c r="BC40" i="17"/>
  <c r="BB40" i="17"/>
  <c r="BA40" i="17"/>
  <c r="AZ40" i="17"/>
  <c r="AY40" i="17"/>
  <c r="AX40" i="17"/>
  <c r="AW40" i="17"/>
  <c r="AV40" i="17"/>
  <c r="AU40" i="17"/>
  <c r="AT40" i="17"/>
  <c r="AS40" i="17"/>
  <c r="AR40" i="17"/>
  <c r="AQ40" i="17"/>
  <c r="AP40" i="17"/>
  <c r="AO40" i="17"/>
  <c r="AN40" i="17"/>
  <c r="AM40" i="17"/>
  <c r="AL40" i="17"/>
  <c r="AK40" i="17"/>
  <c r="AJ40" i="17"/>
  <c r="AI40" i="17"/>
  <c r="AH40" i="17"/>
  <c r="AG40" i="17"/>
  <c r="AF40" i="17"/>
  <c r="AE40" i="17"/>
  <c r="AD40" i="17"/>
  <c r="AC40" i="17"/>
  <c r="AB40" i="17"/>
  <c r="AA40" i="17"/>
  <c r="Z40" i="17"/>
  <c r="Y40" i="17"/>
  <c r="X40" i="17"/>
  <c r="A40" i="17"/>
  <c r="ND39" i="17"/>
  <c r="NC39" i="17"/>
  <c r="NB39" i="17"/>
  <c r="NA39" i="17"/>
  <c r="MZ39" i="17"/>
  <c r="MY39" i="17"/>
  <c r="MX39" i="17"/>
  <c r="MW39" i="17"/>
  <c r="MV39" i="17"/>
  <c r="MU39" i="17"/>
  <c r="MT39" i="17"/>
  <c r="MS39" i="17"/>
  <c r="MR39" i="17"/>
  <c r="MQ39" i="17"/>
  <c r="MP39" i="17"/>
  <c r="MO39" i="17"/>
  <c r="MN39" i="17"/>
  <c r="MM39" i="17"/>
  <c r="ML39" i="17"/>
  <c r="MK39" i="17"/>
  <c r="MJ39" i="17"/>
  <c r="MI39" i="17"/>
  <c r="MH39" i="17"/>
  <c r="MG39" i="17"/>
  <c r="MF39" i="17"/>
  <c r="ME39" i="17"/>
  <c r="MD39" i="17"/>
  <c r="MC39" i="17"/>
  <c r="MB39" i="17"/>
  <c r="MA39" i="17"/>
  <c r="LZ39" i="17"/>
  <c r="LY39" i="17"/>
  <c r="LX39" i="17"/>
  <c r="LW39" i="17"/>
  <c r="LV39" i="17"/>
  <c r="LU39" i="17"/>
  <c r="LT39" i="17"/>
  <c r="LS39" i="17"/>
  <c r="LR39" i="17"/>
  <c r="LQ39" i="17"/>
  <c r="LP39" i="17"/>
  <c r="LO39" i="17"/>
  <c r="LN39" i="17"/>
  <c r="LM39" i="17"/>
  <c r="LL39" i="17"/>
  <c r="LK39" i="17"/>
  <c r="LJ39" i="17"/>
  <c r="LI39" i="17"/>
  <c r="LH39" i="17"/>
  <c r="LG39" i="17"/>
  <c r="LF39" i="17"/>
  <c r="LE39" i="17"/>
  <c r="LD39" i="17"/>
  <c r="LC39" i="17"/>
  <c r="LB39" i="17"/>
  <c r="LA39" i="17"/>
  <c r="KZ39" i="17"/>
  <c r="KY39" i="17"/>
  <c r="KX39" i="17"/>
  <c r="KW39" i="17"/>
  <c r="KV39" i="17"/>
  <c r="KU39" i="17"/>
  <c r="KT39" i="17"/>
  <c r="KS39" i="17"/>
  <c r="KR39" i="17"/>
  <c r="KQ39" i="17"/>
  <c r="KP39" i="17"/>
  <c r="KO39" i="17"/>
  <c r="KN39" i="17"/>
  <c r="KM39" i="17"/>
  <c r="KL39" i="17"/>
  <c r="KK39" i="17"/>
  <c r="KJ39" i="17"/>
  <c r="KI39" i="17"/>
  <c r="KH39" i="17"/>
  <c r="KG39" i="17"/>
  <c r="KF39" i="17"/>
  <c r="KE39" i="17"/>
  <c r="KD39" i="17"/>
  <c r="KC39" i="17"/>
  <c r="KB39" i="17"/>
  <c r="KA39" i="17"/>
  <c r="JZ39" i="17"/>
  <c r="JY39" i="17"/>
  <c r="JX39" i="17"/>
  <c r="JW39" i="17"/>
  <c r="JV39" i="17"/>
  <c r="JU39" i="17"/>
  <c r="JT39" i="17"/>
  <c r="JS39" i="17"/>
  <c r="JR39" i="17"/>
  <c r="JQ39" i="17"/>
  <c r="JP39" i="17"/>
  <c r="JO39" i="17"/>
  <c r="JN39" i="17"/>
  <c r="JM39" i="17"/>
  <c r="JL39" i="17"/>
  <c r="JK39" i="17"/>
  <c r="JJ39" i="17"/>
  <c r="JI39" i="17"/>
  <c r="JH39" i="17"/>
  <c r="JG39" i="17"/>
  <c r="JF39" i="17"/>
  <c r="JE39" i="17"/>
  <c r="JD39" i="17"/>
  <c r="JC39" i="17"/>
  <c r="JB39" i="17"/>
  <c r="JA39" i="17"/>
  <c r="IZ39" i="17"/>
  <c r="IY39" i="17"/>
  <c r="IX39" i="17"/>
  <c r="IW39" i="17"/>
  <c r="IV39" i="17"/>
  <c r="IU39" i="17"/>
  <c r="IT39" i="17"/>
  <c r="IS39" i="17"/>
  <c r="IR39" i="17"/>
  <c r="IQ39" i="17"/>
  <c r="IP39" i="17"/>
  <c r="IO39" i="17"/>
  <c r="IN39" i="17"/>
  <c r="IM39" i="17"/>
  <c r="IL39" i="17"/>
  <c r="IK39" i="17"/>
  <c r="IJ39" i="17"/>
  <c r="II39" i="17"/>
  <c r="IH39" i="17"/>
  <c r="IG39" i="17"/>
  <c r="IF39" i="17"/>
  <c r="IE39" i="17"/>
  <c r="ID39" i="17"/>
  <c r="IC39" i="17"/>
  <c r="IB39" i="17"/>
  <c r="IA39" i="17"/>
  <c r="HZ39" i="17"/>
  <c r="HY39" i="17"/>
  <c r="HX39" i="17"/>
  <c r="HW39" i="17"/>
  <c r="HV39" i="17"/>
  <c r="HU39" i="17"/>
  <c r="HT39" i="17"/>
  <c r="HS39" i="17"/>
  <c r="HR39" i="17"/>
  <c r="HQ39" i="17"/>
  <c r="HP39" i="17"/>
  <c r="HO39" i="17"/>
  <c r="HN39" i="17"/>
  <c r="HM39" i="17"/>
  <c r="HL39" i="17"/>
  <c r="HK39" i="17"/>
  <c r="HJ39" i="17"/>
  <c r="HI39" i="17"/>
  <c r="HH39" i="17"/>
  <c r="HG39" i="17"/>
  <c r="HF39" i="17"/>
  <c r="HE39" i="17"/>
  <c r="HD39" i="17"/>
  <c r="HC39" i="17"/>
  <c r="HB39" i="17"/>
  <c r="HA39" i="17"/>
  <c r="GZ39" i="17"/>
  <c r="GY39" i="17"/>
  <c r="GX39" i="17"/>
  <c r="GW39" i="17"/>
  <c r="GV39" i="17"/>
  <c r="GU39" i="17"/>
  <c r="GT39" i="17"/>
  <c r="GS39" i="17"/>
  <c r="GR39" i="17"/>
  <c r="GQ39" i="17"/>
  <c r="GP39" i="17"/>
  <c r="GO39" i="17"/>
  <c r="GN39" i="17"/>
  <c r="GM39" i="17"/>
  <c r="GL39" i="17"/>
  <c r="GK39" i="17"/>
  <c r="GJ39" i="17"/>
  <c r="GI39" i="17"/>
  <c r="GH39" i="17"/>
  <c r="GG39" i="17"/>
  <c r="GF39" i="17"/>
  <c r="GE39" i="17"/>
  <c r="GD39" i="17"/>
  <c r="GC39" i="17"/>
  <c r="GB39" i="17"/>
  <c r="GA39" i="17"/>
  <c r="FZ39" i="17"/>
  <c r="FY39" i="17"/>
  <c r="FX39" i="17"/>
  <c r="FW39" i="17"/>
  <c r="FV39" i="17"/>
  <c r="FU39" i="17"/>
  <c r="FT39" i="17"/>
  <c r="FS39" i="17"/>
  <c r="FR39" i="17"/>
  <c r="FQ39" i="17"/>
  <c r="FP39" i="17"/>
  <c r="FO39" i="17"/>
  <c r="FN39" i="17"/>
  <c r="FM39" i="17"/>
  <c r="FL39" i="17"/>
  <c r="FK39" i="17"/>
  <c r="FJ39" i="17"/>
  <c r="FI39" i="17"/>
  <c r="FH39" i="17"/>
  <c r="FG39" i="17"/>
  <c r="FF39" i="17"/>
  <c r="FE39" i="17"/>
  <c r="FD39" i="17"/>
  <c r="FC39" i="17"/>
  <c r="FB39" i="17"/>
  <c r="FA39" i="17"/>
  <c r="EZ39" i="17"/>
  <c r="EY39" i="17"/>
  <c r="EX39" i="17"/>
  <c r="EW39" i="17"/>
  <c r="EV39" i="17"/>
  <c r="EU39" i="17"/>
  <c r="ET39" i="17"/>
  <c r="ES39" i="17"/>
  <c r="ER39" i="17"/>
  <c r="EQ39" i="17"/>
  <c r="EP39" i="17"/>
  <c r="EO39" i="17"/>
  <c r="EN39" i="17"/>
  <c r="EM39" i="17"/>
  <c r="EL39" i="17"/>
  <c r="EK39" i="17"/>
  <c r="EJ39" i="17"/>
  <c r="EI39" i="17"/>
  <c r="EH39" i="17"/>
  <c r="EG39" i="17"/>
  <c r="EF39" i="17"/>
  <c r="EE39" i="17"/>
  <c r="ED39" i="17"/>
  <c r="EC39" i="17"/>
  <c r="EB39" i="17"/>
  <c r="EA39" i="17"/>
  <c r="DZ39" i="17"/>
  <c r="DY39" i="17"/>
  <c r="DX39" i="17"/>
  <c r="DW39" i="17"/>
  <c r="DV39" i="17"/>
  <c r="DU39" i="17"/>
  <c r="DT39" i="17"/>
  <c r="DS39" i="17"/>
  <c r="DR39" i="17"/>
  <c r="DQ39" i="17"/>
  <c r="DP39" i="17"/>
  <c r="DO39" i="17"/>
  <c r="DN39" i="17"/>
  <c r="DM39" i="17"/>
  <c r="DL39" i="17"/>
  <c r="DK39" i="17"/>
  <c r="DJ39" i="17"/>
  <c r="DI39" i="17"/>
  <c r="DH39" i="17"/>
  <c r="DG39" i="17"/>
  <c r="DF39" i="17"/>
  <c r="DE39" i="17"/>
  <c r="DD39" i="17"/>
  <c r="DC39" i="17"/>
  <c r="DB39" i="17"/>
  <c r="DA39" i="17"/>
  <c r="CZ39" i="17"/>
  <c r="CY39" i="17"/>
  <c r="CX39" i="17"/>
  <c r="CW39" i="17"/>
  <c r="CV39" i="17"/>
  <c r="CU39" i="17"/>
  <c r="CT39" i="17"/>
  <c r="CS39" i="17"/>
  <c r="CR39" i="17"/>
  <c r="CQ39" i="17"/>
  <c r="CP39" i="17"/>
  <c r="CO39" i="17"/>
  <c r="CN39" i="17"/>
  <c r="CM39" i="17"/>
  <c r="CL39" i="17"/>
  <c r="CK39" i="17"/>
  <c r="CJ39" i="17"/>
  <c r="CI39" i="17"/>
  <c r="CH39" i="17"/>
  <c r="CG39" i="17"/>
  <c r="CF39" i="17"/>
  <c r="CE39" i="17"/>
  <c r="CD39" i="17"/>
  <c r="CC39" i="17"/>
  <c r="CB39" i="17"/>
  <c r="CA39" i="17"/>
  <c r="BZ39" i="17"/>
  <c r="BY39" i="17"/>
  <c r="BX39" i="17"/>
  <c r="BW39" i="17"/>
  <c r="BV39" i="17"/>
  <c r="BU39" i="17"/>
  <c r="BT39" i="17"/>
  <c r="BS39" i="17"/>
  <c r="BR39" i="17"/>
  <c r="BQ39" i="17"/>
  <c r="BP39" i="17"/>
  <c r="BO39" i="17"/>
  <c r="BN39" i="17"/>
  <c r="BM39" i="17"/>
  <c r="BL39" i="17"/>
  <c r="BK39" i="17"/>
  <c r="BJ39" i="17"/>
  <c r="BI39" i="17"/>
  <c r="BH39" i="17"/>
  <c r="BG39" i="17"/>
  <c r="BF39" i="17"/>
  <c r="BE39" i="17"/>
  <c r="BD39" i="17"/>
  <c r="BC39" i="17"/>
  <c r="BB39" i="17"/>
  <c r="BA39" i="17"/>
  <c r="AZ39" i="17"/>
  <c r="AY39" i="17"/>
  <c r="AX39" i="17"/>
  <c r="AW39" i="17"/>
  <c r="AV39" i="17"/>
  <c r="AU39" i="17"/>
  <c r="AT39" i="17"/>
  <c r="AS39" i="17"/>
  <c r="AR39" i="17"/>
  <c r="AQ39" i="17"/>
  <c r="AP39" i="17"/>
  <c r="AO39" i="17"/>
  <c r="AN39" i="17"/>
  <c r="AM39" i="17"/>
  <c r="AL39" i="17"/>
  <c r="AK39" i="17"/>
  <c r="AJ39" i="17"/>
  <c r="AI39" i="17"/>
  <c r="AH39" i="17"/>
  <c r="AG39" i="17"/>
  <c r="AF39" i="17"/>
  <c r="AE39" i="17"/>
  <c r="AD39" i="17"/>
  <c r="AC39" i="17"/>
  <c r="AB39" i="17"/>
  <c r="AA39" i="17"/>
  <c r="Z39" i="17"/>
  <c r="Y39" i="17"/>
  <c r="X39" i="17"/>
  <c r="A39" i="17"/>
  <c r="ND38" i="17"/>
  <c r="NC38" i="17"/>
  <c r="NB38" i="17"/>
  <c r="NA38" i="17"/>
  <c r="MZ38" i="17"/>
  <c r="MY38" i="17"/>
  <c r="MX38" i="17"/>
  <c r="MW38" i="17"/>
  <c r="MV38" i="17"/>
  <c r="MU38" i="17"/>
  <c r="MT38" i="17"/>
  <c r="MS38" i="17"/>
  <c r="MR38" i="17"/>
  <c r="MQ38" i="17"/>
  <c r="MP38" i="17"/>
  <c r="MO38" i="17"/>
  <c r="MN38" i="17"/>
  <c r="MM38" i="17"/>
  <c r="ML38" i="17"/>
  <c r="MK38" i="17"/>
  <c r="MJ38" i="17"/>
  <c r="MI38" i="17"/>
  <c r="MH38" i="17"/>
  <c r="MG38" i="17"/>
  <c r="MF38" i="17"/>
  <c r="ME38" i="17"/>
  <c r="MD38" i="17"/>
  <c r="MC38" i="17"/>
  <c r="MB38" i="17"/>
  <c r="MA38" i="17"/>
  <c r="LZ38" i="17"/>
  <c r="LY38" i="17"/>
  <c r="LX38" i="17"/>
  <c r="LW38" i="17"/>
  <c r="LV38" i="17"/>
  <c r="LU38" i="17"/>
  <c r="LT38" i="17"/>
  <c r="LS38" i="17"/>
  <c r="LR38" i="17"/>
  <c r="LQ38" i="17"/>
  <c r="LP38" i="17"/>
  <c r="LO38" i="17"/>
  <c r="LN38" i="17"/>
  <c r="LM38" i="17"/>
  <c r="LL38" i="17"/>
  <c r="LK38" i="17"/>
  <c r="LJ38" i="17"/>
  <c r="LI38" i="17"/>
  <c r="LH38" i="17"/>
  <c r="LG38" i="17"/>
  <c r="LF38" i="17"/>
  <c r="LE38" i="17"/>
  <c r="LD38" i="17"/>
  <c r="LC38" i="17"/>
  <c r="LB38" i="17"/>
  <c r="LA38" i="17"/>
  <c r="KZ38" i="17"/>
  <c r="KY38" i="17"/>
  <c r="KX38" i="17"/>
  <c r="KW38" i="17"/>
  <c r="KV38" i="17"/>
  <c r="KU38" i="17"/>
  <c r="KT38" i="17"/>
  <c r="KS38" i="17"/>
  <c r="KR38" i="17"/>
  <c r="KQ38" i="17"/>
  <c r="KP38" i="17"/>
  <c r="KO38" i="17"/>
  <c r="KN38" i="17"/>
  <c r="KM38" i="17"/>
  <c r="KL38" i="17"/>
  <c r="KK38" i="17"/>
  <c r="KJ38" i="17"/>
  <c r="KI38" i="17"/>
  <c r="KH38" i="17"/>
  <c r="KG38" i="17"/>
  <c r="KF38" i="17"/>
  <c r="KE38" i="17"/>
  <c r="KD38" i="17"/>
  <c r="KC38" i="17"/>
  <c r="KB38" i="17"/>
  <c r="KA38" i="17"/>
  <c r="JZ38" i="17"/>
  <c r="JY38" i="17"/>
  <c r="JX38" i="17"/>
  <c r="JW38" i="17"/>
  <c r="JV38" i="17"/>
  <c r="JU38" i="17"/>
  <c r="JT38" i="17"/>
  <c r="JS38" i="17"/>
  <c r="JR38" i="17"/>
  <c r="JQ38" i="17"/>
  <c r="JP38" i="17"/>
  <c r="JO38" i="17"/>
  <c r="JN38" i="17"/>
  <c r="JM38" i="17"/>
  <c r="JL38" i="17"/>
  <c r="JK38" i="17"/>
  <c r="JJ38" i="17"/>
  <c r="JI38" i="17"/>
  <c r="JH38" i="17"/>
  <c r="JG38" i="17"/>
  <c r="JF38" i="17"/>
  <c r="JE38" i="17"/>
  <c r="JD38" i="17"/>
  <c r="JC38" i="17"/>
  <c r="JB38" i="17"/>
  <c r="JA38" i="17"/>
  <c r="IZ38" i="17"/>
  <c r="IY38" i="17"/>
  <c r="IX38" i="17"/>
  <c r="IW38" i="17"/>
  <c r="IV38" i="17"/>
  <c r="IU38" i="17"/>
  <c r="IT38" i="17"/>
  <c r="IS38" i="17"/>
  <c r="IR38" i="17"/>
  <c r="IQ38" i="17"/>
  <c r="IP38" i="17"/>
  <c r="IO38" i="17"/>
  <c r="IN38" i="17"/>
  <c r="IM38" i="17"/>
  <c r="IL38" i="17"/>
  <c r="IK38" i="17"/>
  <c r="IJ38" i="17"/>
  <c r="II38" i="17"/>
  <c r="IH38" i="17"/>
  <c r="IG38" i="17"/>
  <c r="IF38" i="17"/>
  <c r="IE38" i="17"/>
  <c r="ID38" i="17"/>
  <c r="IC38" i="17"/>
  <c r="IB38" i="17"/>
  <c r="IA38" i="17"/>
  <c r="HZ38" i="17"/>
  <c r="HY38" i="17"/>
  <c r="HX38" i="17"/>
  <c r="HW38" i="17"/>
  <c r="HV38" i="17"/>
  <c r="HU38" i="17"/>
  <c r="HT38" i="17"/>
  <c r="HS38" i="17"/>
  <c r="HR38" i="17"/>
  <c r="HQ38" i="17"/>
  <c r="HP38" i="17"/>
  <c r="HO38" i="17"/>
  <c r="HN38" i="17"/>
  <c r="HM38" i="17"/>
  <c r="HL38" i="17"/>
  <c r="HK38" i="17"/>
  <c r="HJ38" i="17"/>
  <c r="HI38" i="17"/>
  <c r="HH38" i="17"/>
  <c r="HG38" i="17"/>
  <c r="HF38" i="17"/>
  <c r="HE38" i="17"/>
  <c r="HD38" i="17"/>
  <c r="HC38" i="17"/>
  <c r="HB38" i="17"/>
  <c r="HA38" i="17"/>
  <c r="GZ38" i="17"/>
  <c r="GY38" i="17"/>
  <c r="GX38" i="17"/>
  <c r="GW38" i="17"/>
  <c r="GV38" i="17"/>
  <c r="GU38" i="17"/>
  <c r="GT38" i="17"/>
  <c r="GS38" i="17"/>
  <c r="GR38" i="17"/>
  <c r="GQ38" i="17"/>
  <c r="GP38" i="17"/>
  <c r="GO38" i="17"/>
  <c r="GN38" i="17"/>
  <c r="GM38" i="17"/>
  <c r="GL38" i="17"/>
  <c r="GK38" i="17"/>
  <c r="GJ38" i="17"/>
  <c r="GI38" i="17"/>
  <c r="GH38" i="17"/>
  <c r="GG38" i="17"/>
  <c r="GF38" i="17"/>
  <c r="GE38" i="17"/>
  <c r="GD38" i="17"/>
  <c r="GC38" i="17"/>
  <c r="GB38" i="17"/>
  <c r="GA38" i="17"/>
  <c r="FZ38" i="17"/>
  <c r="FY38" i="17"/>
  <c r="FX38" i="17"/>
  <c r="FW38" i="17"/>
  <c r="FV38" i="17"/>
  <c r="FU38" i="17"/>
  <c r="FT38" i="17"/>
  <c r="FS38" i="17"/>
  <c r="FR38" i="17"/>
  <c r="FQ38" i="17"/>
  <c r="FP38" i="17"/>
  <c r="FO38" i="17"/>
  <c r="FN38" i="17"/>
  <c r="FM38" i="17"/>
  <c r="FL38" i="17"/>
  <c r="FK38" i="17"/>
  <c r="FJ38" i="17"/>
  <c r="FI38" i="17"/>
  <c r="FH38" i="17"/>
  <c r="FG38" i="17"/>
  <c r="FF38" i="17"/>
  <c r="FE38" i="17"/>
  <c r="FD38" i="17"/>
  <c r="FC38" i="17"/>
  <c r="FB38" i="17"/>
  <c r="FA38" i="17"/>
  <c r="EZ38" i="17"/>
  <c r="EY38" i="17"/>
  <c r="EX38" i="17"/>
  <c r="EW38" i="17"/>
  <c r="EV38" i="17"/>
  <c r="EU38" i="17"/>
  <c r="ET38" i="17"/>
  <c r="ES38" i="17"/>
  <c r="ER38" i="17"/>
  <c r="EQ38" i="17"/>
  <c r="EP38" i="17"/>
  <c r="EO38" i="17"/>
  <c r="EN38" i="17"/>
  <c r="EM38" i="17"/>
  <c r="EL38" i="17"/>
  <c r="EK38" i="17"/>
  <c r="EJ38" i="17"/>
  <c r="EI38" i="17"/>
  <c r="EH38" i="17"/>
  <c r="EG38" i="17"/>
  <c r="EF38" i="17"/>
  <c r="EE38" i="17"/>
  <c r="ED38" i="17"/>
  <c r="EC38" i="17"/>
  <c r="EB38" i="17"/>
  <c r="EA38" i="17"/>
  <c r="DZ38" i="17"/>
  <c r="DY38" i="17"/>
  <c r="DX38" i="17"/>
  <c r="DW38" i="17"/>
  <c r="DV38" i="17"/>
  <c r="DU38" i="17"/>
  <c r="DT38" i="17"/>
  <c r="DS38" i="17"/>
  <c r="DR38" i="17"/>
  <c r="DQ38" i="17"/>
  <c r="DP38" i="17"/>
  <c r="DO38" i="17"/>
  <c r="DN38" i="17"/>
  <c r="DM38" i="17"/>
  <c r="DL38" i="17"/>
  <c r="DK38" i="17"/>
  <c r="DJ38" i="17"/>
  <c r="DI38" i="17"/>
  <c r="DH38" i="17"/>
  <c r="DG38" i="17"/>
  <c r="DF38" i="17"/>
  <c r="DE38" i="17"/>
  <c r="DD38" i="17"/>
  <c r="DC38" i="17"/>
  <c r="DB38" i="17"/>
  <c r="DA38" i="17"/>
  <c r="CZ38" i="17"/>
  <c r="CY38" i="17"/>
  <c r="CX38" i="17"/>
  <c r="CW38" i="17"/>
  <c r="CV38" i="17"/>
  <c r="CU38" i="17"/>
  <c r="CT38" i="17"/>
  <c r="CS38" i="17"/>
  <c r="CR38" i="17"/>
  <c r="CQ38" i="17"/>
  <c r="CP38" i="17"/>
  <c r="CO38" i="17"/>
  <c r="CN38" i="17"/>
  <c r="CM38" i="17"/>
  <c r="CL38" i="17"/>
  <c r="CK38" i="17"/>
  <c r="CJ38" i="17"/>
  <c r="CI38" i="17"/>
  <c r="CH38" i="17"/>
  <c r="CG38" i="17"/>
  <c r="CF38" i="17"/>
  <c r="CE38" i="17"/>
  <c r="CD38" i="17"/>
  <c r="CC38" i="17"/>
  <c r="CB38" i="17"/>
  <c r="CA38" i="17"/>
  <c r="BZ38" i="17"/>
  <c r="BY38" i="17"/>
  <c r="BX38" i="17"/>
  <c r="BW38" i="17"/>
  <c r="BV38" i="17"/>
  <c r="BU38" i="17"/>
  <c r="BT38" i="17"/>
  <c r="BS38" i="17"/>
  <c r="BR38" i="17"/>
  <c r="BQ38" i="17"/>
  <c r="BP38" i="17"/>
  <c r="BO38" i="17"/>
  <c r="BN38" i="17"/>
  <c r="BM38" i="17"/>
  <c r="BL38" i="17"/>
  <c r="BK38" i="17"/>
  <c r="BJ38" i="17"/>
  <c r="BI38" i="17"/>
  <c r="BH38" i="17"/>
  <c r="BG38" i="17"/>
  <c r="BF38" i="17"/>
  <c r="BE38" i="17"/>
  <c r="BD38" i="17"/>
  <c r="BC38" i="17"/>
  <c r="BB38" i="17"/>
  <c r="BA38" i="17"/>
  <c r="AZ38" i="17"/>
  <c r="AY38" i="17"/>
  <c r="AX38" i="17"/>
  <c r="AW38" i="17"/>
  <c r="AV38" i="17"/>
  <c r="AU38" i="17"/>
  <c r="AT38" i="17"/>
  <c r="AS38" i="17"/>
  <c r="AR38" i="17"/>
  <c r="AQ38" i="17"/>
  <c r="AP38" i="17"/>
  <c r="AO38" i="17"/>
  <c r="AN38" i="17"/>
  <c r="AM38" i="17"/>
  <c r="AL38" i="17"/>
  <c r="AK38" i="17"/>
  <c r="AJ38" i="17"/>
  <c r="AI38" i="17"/>
  <c r="AH38" i="17"/>
  <c r="AG38" i="17"/>
  <c r="AF38" i="17"/>
  <c r="AE38" i="17"/>
  <c r="AD38" i="17"/>
  <c r="AC38" i="17"/>
  <c r="AB38" i="17"/>
  <c r="AA38" i="17"/>
  <c r="Z38" i="17"/>
  <c r="Y38" i="17"/>
  <c r="X38" i="17"/>
  <c r="A38" i="17"/>
  <c r="ND37" i="17"/>
  <c r="NC37" i="17"/>
  <c r="NB37" i="17"/>
  <c r="NA37" i="17"/>
  <c r="MZ37" i="17"/>
  <c r="MY37" i="17"/>
  <c r="MX37" i="17"/>
  <c r="MW37" i="17"/>
  <c r="MV37" i="17"/>
  <c r="MU37" i="17"/>
  <c r="MT37" i="17"/>
  <c r="MS37" i="17"/>
  <c r="MR37" i="17"/>
  <c r="MQ37" i="17"/>
  <c r="MP37" i="17"/>
  <c r="MO37" i="17"/>
  <c r="MN37" i="17"/>
  <c r="MM37" i="17"/>
  <c r="ML37" i="17"/>
  <c r="MK37" i="17"/>
  <c r="MJ37" i="17"/>
  <c r="MI37" i="17"/>
  <c r="MH37" i="17"/>
  <c r="MG37" i="17"/>
  <c r="MF37" i="17"/>
  <c r="ME37" i="17"/>
  <c r="MD37" i="17"/>
  <c r="MC37" i="17"/>
  <c r="MB37" i="17"/>
  <c r="MA37" i="17"/>
  <c r="LZ37" i="17"/>
  <c r="LY37" i="17"/>
  <c r="LX37" i="17"/>
  <c r="LW37" i="17"/>
  <c r="LV37" i="17"/>
  <c r="LU37" i="17"/>
  <c r="LT37" i="17"/>
  <c r="LS37" i="17"/>
  <c r="LR37" i="17"/>
  <c r="LQ37" i="17"/>
  <c r="LP37" i="17"/>
  <c r="LO37" i="17"/>
  <c r="LN37" i="17"/>
  <c r="LM37" i="17"/>
  <c r="LL37" i="17"/>
  <c r="LK37" i="17"/>
  <c r="LJ37" i="17"/>
  <c r="LI37" i="17"/>
  <c r="LH37" i="17"/>
  <c r="LG37" i="17"/>
  <c r="LF37" i="17"/>
  <c r="LE37" i="17"/>
  <c r="LD37" i="17"/>
  <c r="LC37" i="17"/>
  <c r="LB37" i="17"/>
  <c r="LA37" i="17"/>
  <c r="KZ37" i="17"/>
  <c r="KY37" i="17"/>
  <c r="KX37" i="17"/>
  <c r="KW37" i="17"/>
  <c r="KV37" i="17"/>
  <c r="KU37" i="17"/>
  <c r="KT37" i="17"/>
  <c r="KS37" i="17"/>
  <c r="KR37" i="17"/>
  <c r="KQ37" i="17"/>
  <c r="KP37" i="17"/>
  <c r="KO37" i="17"/>
  <c r="KN37" i="17"/>
  <c r="KM37" i="17"/>
  <c r="KL37" i="17"/>
  <c r="KK37" i="17"/>
  <c r="KJ37" i="17"/>
  <c r="KI37" i="17"/>
  <c r="KH37" i="17"/>
  <c r="KG37" i="17"/>
  <c r="KF37" i="17"/>
  <c r="KE37" i="17"/>
  <c r="KD37" i="17"/>
  <c r="KC37" i="17"/>
  <c r="KB37" i="17"/>
  <c r="KA37" i="17"/>
  <c r="JZ37" i="17"/>
  <c r="JY37" i="17"/>
  <c r="JX37" i="17"/>
  <c r="JW37" i="17"/>
  <c r="JV37" i="17"/>
  <c r="JU37" i="17"/>
  <c r="JT37" i="17"/>
  <c r="JS37" i="17"/>
  <c r="JR37" i="17"/>
  <c r="JQ37" i="17"/>
  <c r="JP37" i="17"/>
  <c r="JO37" i="17"/>
  <c r="JN37" i="17"/>
  <c r="JM37" i="17"/>
  <c r="JL37" i="17"/>
  <c r="JK37" i="17"/>
  <c r="JJ37" i="17"/>
  <c r="JI37" i="17"/>
  <c r="JH37" i="17"/>
  <c r="JG37" i="17"/>
  <c r="JF37" i="17"/>
  <c r="JE37" i="17"/>
  <c r="JD37" i="17"/>
  <c r="JC37" i="17"/>
  <c r="JB37" i="17"/>
  <c r="JA37" i="17"/>
  <c r="IZ37" i="17"/>
  <c r="IY37" i="17"/>
  <c r="IX37" i="17"/>
  <c r="IW37" i="17"/>
  <c r="IV37" i="17"/>
  <c r="IU37" i="17"/>
  <c r="IT37" i="17"/>
  <c r="IS37" i="17"/>
  <c r="IR37" i="17"/>
  <c r="IQ37" i="17"/>
  <c r="IP37" i="17"/>
  <c r="IO37" i="17"/>
  <c r="IN37" i="17"/>
  <c r="IM37" i="17"/>
  <c r="IL37" i="17"/>
  <c r="IK37" i="17"/>
  <c r="IJ37" i="17"/>
  <c r="II37" i="17"/>
  <c r="IH37" i="17"/>
  <c r="IG37" i="17"/>
  <c r="IF37" i="17"/>
  <c r="IE37" i="17"/>
  <c r="ID37" i="17"/>
  <c r="IC37" i="17"/>
  <c r="IB37" i="17"/>
  <c r="IA37" i="17"/>
  <c r="HZ37" i="17"/>
  <c r="HY37" i="17"/>
  <c r="HX37" i="17"/>
  <c r="HW37" i="17"/>
  <c r="HV37" i="17"/>
  <c r="HU37" i="17"/>
  <c r="HT37" i="17"/>
  <c r="HS37" i="17"/>
  <c r="HR37" i="17"/>
  <c r="HQ37" i="17"/>
  <c r="HP37" i="17"/>
  <c r="HO37" i="17"/>
  <c r="HN37" i="17"/>
  <c r="HM37" i="17"/>
  <c r="HL37" i="17"/>
  <c r="HK37" i="17"/>
  <c r="HJ37" i="17"/>
  <c r="HI37" i="17"/>
  <c r="HH37" i="17"/>
  <c r="HG37" i="17"/>
  <c r="HF37" i="17"/>
  <c r="HE37" i="17"/>
  <c r="HD37" i="17"/>
  <c r="HC37" i="17"/>
  <c r="HB37" i="17"/>
  <c r="HA37" i="17"/>
  <c r="GZ37" i="17"/>
  <c r="GY37" i="17"/>
  <c r="GX37" i="17"/>
  <c r="GW37" i="17"/>
  <c r="GV37" i="17"/>
  <c r="GU37" i="17"/>
  <c r="GT37" i="17"/>
  <c r="GS37" i="17"/>
  <c r="GR37" i="17"/>
  <c r="GQ37" i="17"/>
  <c r="GP37" i="17"/>
  <c r="GO37" i="17"/>
  <c r="GN37" i="17"/>
  <c r="GM37" i="17"/>
  <c r="GL37" i="17"/>
  <c r="GK37" i="17"/>
  <c r="GJ37" i="17"/>
  <c r="GI37" i="17"/>
  <c r="GH37" i="17"/>
  <c r="GG37" i="17"/>
  <c r="GF37" i="17"/>
  <c r="GE37" i="17"/>
  <c r="GD37" i="17"/>
  <c r="GC37" i="17"/>
  <c r="GB37" i="17"/>
  <c r="GA37" i="17"/>
  <c r="FZ37" i="17"/>
  <c r="FY37" i="17"/>
  <c r="FX37" i="17"/>
  <c r="FW37" i="17"/>
  <c r="FV37" i="17"/>
  <c r="FU37" i="17"/>
  <c r="FT37" i="17"/>
  <c r="FS37" i="17"/>
  <c r="FR37" i="17"/>
  <c r="FQ37" i="17"/>
  <c r="FP37" i="17"/>
  <c r="FO37" i="17"/>
  <c r="FN37" i="17"/>
  <c r="FM37" i="17"/>
  <c r="FL37" i="17"/>
  <c r="FK37" i="17"/>
  <c r="FJ37" i="17"/>
  <c r="FI37" i="17"/>
  <c r="FH37" i="17"/>
  <c r="FG37" i="17"/>
  <c r="FF37" i="17"/>
  <c r="FE37" i="17"/>
  <c r="FD37" i="17"/>
  <c r="FC37" i="17"/>
  <c r="FB37" i="17"/>
  <c r="FA37" i="17"/>
  <c r="EZ37" i="17"/>
  <c r="EY37" i="17"/>
  <c r="EX37" i="17"/>
  <c r="EW37" i="17"/>
  <c r="EV37" i="17"/>
  <c r="EU37" i="17"/>
  <c r="ET37" i="17"/>
  <c r="ES37" i="17"/>
  <c r="ER37" i="17"/>
  <c r="EQ37" i="17"/>
  <c r="EP37" i="17"/>
  <c r="EO37" i="17"/>
  <c r="EN37" i="17"/>
  <c r="EM37" i="17"/>
  <c r="EL37" i="17"/>
  <c r="EK37" i="17"/>
  <c r="EJ37" i="17"/>
  <c r="EI37" i="17"/>
  <c r="EH37" i="17"/>
  <c r="EG37" i="17"/>
  <c r="EF37" i="17"/>
  <c r="EE37" i="17"/>
  <c r="ED37" i="17"/>
  <c r="EC37" i="17"/>
  <c r="EB37" i="17"/>
  <c r="EA37" i="17"/>
  <c r="DZ37" i="17"/>
  <c r="DY37" i="17"/>
  <c r="DX37" i="17"/>
  <c r="DW37" i="17"/>
  <c r="DV37" i="17"/>
  <c r="DU37" i="17"/>
  <c r="DT37" i="17"/>
  <c r="DS37" i="17"/>
  <c r="DR37" i="17"/>
  <c r="DQ37" i="17"/>
  <c r="DP37" i="17"/>
  <c r="DO37" i="17"/>
  <c r="DN37" i="17"/>
  <c r="DM37" i="17"/>
  <c r="DL37" i="17"/>
  <c r="DK37" i="17"/>
  <c r="DJ37" i="17"/>
  <c r="DI37" i="17"/>
  <c r="DH37" i="17"/>
  <c r="DG37" i="17"/>
  <c r="DF37" i="17"/>
  <c r="DE37" i="17"/>
  <c r="DD37" i="17"/>
  <c r="DC37" i="17"/>
  <c r="DB37" i="17"/>
  <c r="DA37" i="17"/>
  <c r="CZ37" i="17"/>
  <c r="CY37" i="17"/>
  <c r="CX37" i="17"/>
  <c r="CW37" i="17"/>
  <c r="CV37" i="17"/>
  <c r="CU37" i="17"/>
  <c r="CT37" i="17"/>
  <c r="CS37" i="17"/>
  <c r="CR37" i="17"/>
  <c r="CQ37" i="17"/>
  <c r="CP37" i="17"/>
  <c r="CO37" i="17"/>
  <c r="CN37" i="17"/>
  <c r="CM37" i="17"/>
  <c r="CL37" i="17"/>
  <c r="CK37" i="17"/>
  <c r="CJ37" i="17"/>
  <c r="CI37" i="17"/>
  <c r="CH37" i="17"/>
  <c r="CG37" i="17"/>
  <c r="CF37" i="17"/>
  <c r="CE37" i="17"/>
  <c r="CD37" i="17"/>
  <c r="CC37" i="17"/>
  <c r="CB37" i="17"/>
  <c r="CA37" i="17"/>
  <c r="BZ37" i="17"/>
  <c r="BY37" i="17"/>
  <c r="BX37" i="17"/>
  <c r="BW37" i="17"/>
  <c r="BV37" i="17"/>
  <c r="BU37" i="17"/>
  <c r="BT37" i="17"/>
  <c r="BS37" i="17"/>
  <c r="BR37" i="17"/>
  <c r="BQ37" i="17"/>
  <c r="BP37" i="17"/>
  <c r="BO37" i="17"/>
  <c r="BN37" i="17"/>
  <c r="BM37" i="17"/>
  <c r="BL37" i="17"/>
  <c r="BK37" i="17"/>
  <c r="BJ37" i="17"/>
  <c r="BI37" i="17"/>
  <c r="BH37" i="17"/>
  <c r="BG37" i="17"/>
  <c r="BF37" i="17"/>
  <c r="BE37" i="17"/>
  <c r="BD37" i="17"/>
  <c r="BC37" i="17"/>
  <c r="BB37" i="17"/>
  <c r="BA37" i="17"/>
  <c r="AZ37" i="17"/>
  <c r="AY37" i="17"/>
  <c r="AX37" i="17"/>
  <c r="AW37" i="17"/>
  <c r="AV37" i="17"/>
  <c r="AU37" i="17"/>
  <c r="AT37" i="17"/>
  <c r="AS37" i="17"/>
  <c r="AR37" i="17"/>
  <c r="AQ37" i="17"/>
  <c r="AP37" i="17"/>
  <c r="AO37" i="17"/>
  <c r="AN37" i="17"/>
  <c r="AM37" i="17"/>
  <c r="AL37" i="17"/>
  <c r="AK37" i="17"/>
  <c r="AJ37" i="17"/>
  <c r="AI37" i="17"/>
  <c r="AH37" i="17"/>
  <c r="AG37" i="17"/>
  <c r="AF37" i="17"/>
  <c r="AE37" i="17"/>
  <c r="AD37" i="17"/>
  <c r="AC37" i="17"/>
  <c r="AB37" i="17"/>
  <c r="AA37" i="17"/>
  <c r="Z37" i="17"/>
  <c r="Y37" i="17"/>
  <c r="X37" i="17"/>
  <c r="A37" i="17"/>
  <c r="ND36" i="17"/>
  <c r="NC36" i="17"/>
  <c r="NB36" i="17"/>
  <c r="NA36" i="17"/>
  <c r="MZ36" i="17"/>
  <c r="MY36" i="17"/>
  <c r="MX36" i="17"/>
  <c r="MW36" i="17"/>
  <c r="MV36" i="17"/>
  <c r="MU36" i="17"/>
  <c r="MT36" i="17"/>
  <c r="MS36" i="17"/>
  <c r="MR36" i="17"/>
  <c r="MQ36" i="17"/>
  <c r="MP36" i="17"/>
  <c r="MO36" i="17"/>
  <c r="MN36" i="17"/>
  <c r="MM36" i="17"/>
  <c r="ML36" i="17"/>
  <c r="MK36" i="17"/>
  <c r="MJ36" i="17"/>
  <c r="MI36" i="17"/>
  <c r="MH36" i="17"/>
  <c r="MG36" i="17"/>
  <c r="MF36" i="17"/>
  <c r="ME36" i="17"/>
  <c r="MD36" i="17"/>
  <c r="MC36" i="17"/>
  <c r="MB36" i="17"/>
  <c r="MA36" i="17"/>
  <c r="LZ36" i="17"/>
  <c r="LY36" i="17"/>
  <c r="LX36" i="17"/>
  <c r="LW36" i="17"/>
  <c r="LV36" i="17"/>
  <c r="LU36" i="17"/>
  <c r="LT36" i="17"/>
  <c r="LS36" i="17"/>
  <c r="LR36" i="17"/>
  <c r="LQ36" i="17"/>
  <c r="LP36" i="17"/>
  <c r="LO36" i="17"/>
  <c r="LN36" i="17"/>
  <c r="LM36" i="17"/>
  <c r="LL36" i="17"/>
  <c r="LK36" i="17"/>
  <c r="LJ36" i="17"/>
  <c r="LI36" i="17"/>
  <c r="LH36" i="17"/>
  <c r="LG36" i="17"/>
  <c r="LF36" i="17"/>
  <c r="LE36" i="17"/>
  <c r="LD36" i="17"/>
  <c r="LC36" i="17"/>
  <c r="LB36" i="17"/>
  <c r="LA36" i="17"/>
  <c r="KZ36" i="17"/>
  <c r="KY36" i="17"/>
  <c r="KX36" i="17"/>
  <c r="KW36" i="17"/>
  <c r="KV36" i="17"/>
  <c r="KU36" i="17"/>
  <c r="KT36" i="17"/>
  <c r="KS36" i="17"/>
  <c r="KR36" i="17"/>
  <c r="KQ36" i="17"/>
  <c r="KP36" i="17"/>
  <c r="KO36" i="17"/>
  <c r="KN36" i="17"/>
  <c r="KM36" i="17"/>
  <c r="KL36" i="17"/>
  <c r="KK36" i="17"/>
  <c r="KJ36" i="17"/>
  <c r="KI36" i="17"/>
  <c r="KH36" i="17"/>
  <c r="KG36" i="17"/>
  <c r="KF36" i="17"/>
  <c r="KE36" i="17"/>
  <c r="KD36" i="17"/>
  <c r="KC36" i="17"/>
  <c r="KB36" i="17"/>
  <c r="KA36" i="17"/>
  <c r="JZ36" i="17"/>
  <c r="JY36" i="17"/>
  <c r="JX36" i="17"/>
  <c r="JW36" i="17"/>
  <c r="JV36" i="17"/>
  <c r="JU36" i="17"/>
  <c r="JT36" i="17"/>
  <c r="JS36" i="17"/>
  <c r="JR36" i="17"/>
  <c r="JQ36" i="17"/>
  <c r="JP36" i="17"/>
  <c r="JO36" i="17"/>
  <c r="JN36" i="17"/>
  <c r="JM36" i="17"/>
  <c r="JL36" i="17"/>
  <c r="JK36" i="17"/>
  <c r="JJ36" i="17"/>
  <c r="JI36" i="17"/>
  <c r="JH36" i="17"/>
  <c r="JG36" i="17"/>
  <c r="JF36" i="17"/>
  <c r="JE36" i="17"/>
  <c r="JD36" i="17"/>
  <c r="JC36" i="17"/>
  <c r="JB36" i="17"/>
  <c r="JA36" i="17"/>
  <c r="IZ36" i="17"/>
  <c r="IY36" i="17"/>
  <c r="IX36" i="17"/>
  <c r="IW36" i="17"/>
  <c r="IV36" i="17"/>
  <c r="IU36" i="17"/>
  <c r="IT36" i="17"/>
  <c r="IS36" i="17"/>
  <c r="IR36" i="17"/>
  <c r="IQ36" i="17"/>
  <c r="IP36" i="17"/>
  <c r="IO36" i="17"/>
  <c r="IN36" i="17"/>
  <c r="IM36" i="17"/>
  <c r="IL36" i="17"/>
  <c r="IK36" i="17"/>
  <c r="IJ36" i="17"/>
  <c r="II36" i="17"/>
  <c r="IH36" i="17"/>
  <c r="IG36" i="17"/>
  <c r="IF36" i="17"/>
  <c r="IE36" i="17"/>
  <c r="ID36" i="17"/>
  <c r="IC36" i="17"/>
  <c r="IB36" i="17"/>
  <c r="IA36" i="17"/>
  <c r="HZ36" i="17"/>
  <c r="HY36" i="17"/>
  <c r="HX36" i="17"/>
  <c r="HW36" i="17"/>
  <c r="HV36" i="17"/>
  <c r="HU36" i="17"/>
  <c r="HT36" i="17"/>
  <c r="HS36" i="17"/>
  <c r="HR36" i="17"/>
  <c r="HQ36" i="17"/>
  <c r="HP36" i="17"/>
  <c r="HO36" i="17"/>
  <c r="HN36" i="17"/>
  <c r="HM36" i="17"/>
  <c r="HL36" i="17"/>
  <c r="HK36" i="17"/>
  <c r="HJ36" i="17"/>
  <c r="HI36" i="17"/>
  <c r="HH36" i="17"/>
  <c r="HG36" i="17"/>
  <c r="HF36" i="17"/>
  <c r="HE36" i="17"/>
  <c r="HD36" i="17"/>
  <c r="HC36" i="17"/>
  <c r="HB36" i="17"/>
  <c r="HA36" i="17"/>
  <c r="GZ36" i="17"/>
  <c r="GY36" i="17"/>
  <c r="GX36" i="17"/>
  <c r="GW36" i="17"/>
  <c r="GV36" i="17"/>
  <c r="GU36" i="17"/>
  <c r="GT36" i="17"/>
  <c r="GS36" i="17"/>
  <c r="GR36" i="17"/>
  <c r="GQ36" i="17"/>
  <c r="GP36" i="17"/>
  <c r="GO36" i="17"/>
  <c r="GN36" i="17"/>
  <c r="GM36" i="17"/>
  <c r="GL36" i="17"/>
  <c r="GK36" i="17"/>
  <c r="GJ36" i="17"/>
  <c r="GI36" i="17"/>
  <c r="GH36" i="17"/>
  <c r="GG36" i="17"/>
  <c r="GF36" i="17"/>
  <c r="GE36" i="17"/>
  <c r="GD36" i="17"/>
  <c r="GC36" i="17"/>
  <c r="GB36" i="17"/>
  <c r="GA36" i="17"/>
  <c r="FZ36" i="17"/>
  <c r="FY36" i="17"/>
  <c r="FX36" i="17"/>
  <c r="FW36" i="17"/>
  <c r="FV36" i="17"/>
  <c r="FU36" i="17"/>
  <c r="FT36" i="17"/>
  <c r="FS36" i="17"/>
  <c r="FR36" i="17"/>
  <c r="FQ36" i="17"/>
  <c r="FP36" i="17"/>
  <c r="FO36" i="17"/>
  <c r="FN36" i="17"/>
  <c r="FM36" i="17"/>
  <c r="FL36" i="17"/>
  <c r="FK36" i="17"/>
  <c r="FJ36" i="17"/>
  <c r="FI36" i="17"/>
  <c r="FH36" i="17"/>
  <c r="FG36" i="17"/>
  <c r="FF36" i="17"/>
  <c r="FE36" i="17"/>
  <c r="FD36" i="17"/>
  <c r="FC36" i="17"/>
  <c r="FB36" i="17"/>
  <c r="FA36" i="17"/>
  <c r="EZ36" i="17"/>
  <c r="EY36" i="17"/>
  <c r="EX36" i="17"/>
  <c r="EW36" i="17"/>
  <c r="EV36" i="17"/>
  <c r="EU36" i="17"/>
  <c r="ET36" i="17"/>
  <c r="ES36" i="17"/>
  <c r="ER36" i="17"/>
  <c r="EQ36" i="17"/>
  <c r="EP36" i="17"/>
  <c r="EO36" i="17"/>
  <c r="EN36" i="17"/>
  <c r="EM36" i="17"/>
  <c r="EL36" i="17"/>
  <c r="EK36" i="17"/>
  <c r="EJ36" i="17"/>
  <c r="EI36" i="17"/>
  <c r="EH36" i="17"/>
  <c r="EG36" i="17"/>
  <c r="EF36" i="17"/>
  <c r="EE36" i="17"/>
  <c r="ED36" i="17"/>
  <c r="EC36" i="17"/>
  <c r="EB36" i="17"/>
  <c r="EA36" i="17"/>
  <c r="DZ36" i="17"/>
  <c r="DY36" i="17"/>
  <c r="DX36" i="17"/>
  <c r="DW36" i="17"/>
  <c r="DV36" i="17"/>
  <c r="DU36" i="17"/>
  <c r="DT36" i="17"/>
  <c r="DS36" i="17"/>
  <c r="DR36" i="17"/>
  <c r="DQ36" i="17"/>
  <c r="DP36" i="17"/>
  <c r="DO36" i="17"/>
  <c r="DN36" i="17"/>
  <c r="DM36" i="17"/>
  <c r="DL36" i="17"/>
  <c r="DK36" i="17"/>
  <c r="DJ36" i="17"/>
  <c r="DI36" i="17"/>
  <c r="DH36" i="17"/>
  <c r="DG36" i="17"/>
  <c r="DF36" i="17"/>
  <c r="DE36" i="17"/>
  <c r="DD36" i="17"/>
  <c r="DC36" i="17"/>
  <c r="DB36" i="17"/>
  <c r="DA36" i="17"/>
  <c r="CZ36" i="17"/>
  <c r="CY36" i="17"/>
  <c r="CX36" i="17"/>
  <c r="CW36" i="17"/>
  <c r="CV36" i="17"/>
  <c r="CU36" i="17"/>
  <c r="CT36" i="17"/>
  <c r="CS36" i="17"/>
  <c r="CR36" i="17"/>
  <c r="CQ36" i="17"/>
  <c r="CP36" i="17"/>
  <c r="CO36" i="17"/>
  <c r="CN36" i="17"/>
  <c r="CM36" i="17"/>
  <c r="CL36" i="17"/>
  <c r="CK36" i="17"/>
  <c r="CJ36" i="17"/>
  <c r="CI36" i="17"/>
  <c r="CH36" i="17"/>
  <c r="CG36" i="17"/>
  <c r="CF36" i="17"/>
  <c r="CE36" i="17"/>
  <c r="CD36" i="17"/>
  <c r="CC36" i="17"/>
  <c r="CB36" i="17"/>
  <c r="CA36" i="17"/>
  <c r="BZ36" i="17"/>
  <c r="BY36" i="17"/>
  <c r="BX36" i="17"/>
  <c r="BW36" i="17"/>
  <c r="BV36" i="17"/>
  <c r="BU36" i="17"/>
  <c r="BT36" i="17"/>
  <c r="BS36" i="17"/>
  <c r="BR36" i="17"/>
  <c r="BQ36" i="17"/>
  <c r="BP36" i="17"/>
  <c r="BO36" i="17"/>
  <c r="BN36" i="17"/>
  <c r="BM36" i="17"/>
  <c r="BL36" i="17"/>
  <c r="BK36" i="17"/>
  <c r="BJ36" i="17"/>
  <c r="BI36" i="17"/>
  <c r="BH36" i="17"/>
  <c r="BG36" i="17"/>
  <c r="BF36" i="17"/>
  <c r="BE36" i="17"/>
  <c r="BD36" i="17"/>
  <c r="BC36" i="17"/>
  <c r="BB36" i="17"/>
  <c r="BA36" i="17"/>
  <c r="AZ36" i="17"/>
  <c r="AY36" i="17"/>
  <c r="AX36" i="17"/>
  <c r="AW36" i="17"/>
  <c r="AV36" i="17"/>
  <c r="AU36" i="17"/>
  <c r="AT36" i="17"/>
  <c r="AS36" i="17"/>
  <c r="AR36" i="17"/>
  <c r="AQ36" i="17"/>
  <c r="AP36" i="17"/>
  <c r="AO36" i="17"/>
  <c r="AN36" i="17"/>
  <c r="AM36" i="17"/>
  <c r="AL36" i="17"/>
  <c r="AK36" i="17"/>
  <c r="AJ36" i="17"/>
  <c r="AI36" i="17"/>
  <c r="AH36" i="17"/>
  <c r="AG36" i="17"/>
  <c r="AF36" i="17"/>
  <c r="AE36" i="17"/>
  <c r="AD36" i="17"/>
  <c r="AC36" i="17"/>
  <c r="AB36" i="17"/>
  <c r="AA36" i="17"/>
  <c r="Z36" i="17"/>
  <c r="Y36" i="17"/>
  <c r="X36" i="17"/>
  <c r="A36" i="17"/>
  <c r="ND35" i="17"/>
  <c r="NC35" i="17"/>
  <c r="NB35" i="17"/>
  <c r="NA35" i="17"/>
  <c r="MZ35" i="17"/>
  <c r="MY35" i="17"/>
  <c r="MX35" i="17"/>
  <c r="MW35" i="17"/>
  <c r="MV35" i="17"/>
  <c r="MU35" i="17"/>
  <c r="MT35" i="17"/>
  <c r="MS35" i="17"/>
  <c r="MR35" i="17"/>
  <c r="MQ35" i="17"/>
  <c r="MP35" i="17"/>
  <c r="MO35" i="17"/>
  <c r="MN35" i="17"/>
  <c r="MM35" i="17"/>
  <c r="ML35" i="17"/>
  <c r="MK35" i="17"/>
  <c r="MJ35" i="17"/>
  <c r="MI35" i="17"/>
  <c r="MH35" i="17"/>
  <c r="MG35" i="17"/>
  <c r="MF35" i="17"/>
  <c r="ME35" i="17"/>
  <c r="MD35" i="17"/>
  <c r="MC35" i="17"/>
  <c r="MB35" i="17"/>
  <c r="MA35" i="17"/>
  <c r="LZ35" i="17"/>
  <c r="LY35" i="17"/>
  <c r="LX35" i="17"/>
  <c r="LW35" i="17"/>
  <c r="LV35" i="17"/>
  <c r="LU35" i="17"/>
  <c r="LT35" i="17"/>
  <c r="LS35" i="17"/>
  <c r="LR35" i="17"/>
  <c r="LQ35" i="17"/>
  <c r="LP35" i="17"/>
  <c r="LO35" i="17"/>
  <c r="LN35" i="17"/>
  <c r="LM35" i="17"/>
  <c r="LL35" i="17"/>
  <c r="LK35" i="17"/>
  <c r="LJ35" i="17"/>
  <c r="LI35" i="17"/>
  <c r="LH35" i="17"/>
  <c r="LG35" i="17"/>
  <c r="LF35" i="17"/>
  <c r="LE35" i="17"/>
  <c r="LD35" i="17"/>
  <c r="LC35" i="17"/>
  <c r="LB35" i="17"/>
  <c r="LA35" i="17"/>
  <c r="KZ35" i="17"/>
  <c r="KY35" i="17"/>
  <c r="KX35" i="17"/>
  <c r="KW35" i="17"/>
  <c r="KV35" i="17"/>
  <c r="KU35" i="17"/>
  <c r="KT35" i="17"/>
  <c r="KS35" i="17"/>
  <c r="KR35" i="17"/>
  <c r="KQ35" i="17"/>
  <c r="KP35" i="17"/>
  <c r="KO35" i="17"/>
  <c r="KN35" i="17"/>
  <c r="KM35" i="17"/>
  <c r="KL35" i="17"/>
  <c r="KK35" i="17"/>
  <c r="KJ35" i="17"/>
  <c r="KI35" i="17"/>
  <c r="KH35" i="17"/>
  <c r="KG35" i="17"/>
  <c r="KF35" i="17"/>
  <c r="KE35" i="17"/>
  <c r="KD35" i="17"/>
  <c r="KC35" i="17"/>
  <c r="KB35" i="17"/>
  <c r="KA35" i="17"/>
  <c r="JZ35" i="17"/>
  <c r="JY35" i="17"/>
  <c r="JX35" i="17"/>
  <c r="JW35" i="17"/>
  <c r="JV35" i="17"/>
  <c r="JU35" i="17"/>
  <c r="JT35" i="17"/>
  <c r="JS35" i="17"/>
  <c r="JR35" i="17"/>
  <c r="JQ35" i="17"/>
  <c r="JP35" i="17"/>
  <c r="JO35" i="17"/>
  <c r="JN35" i="17"/>
  <c r="JM35" i="17"/>
  <c r="JL35" i="17"/>
  <c r="JK35" i="17"/>
  <c r="JJ35" i="17"/>
  <c r="JI35" i="17"/>
  <c r="JH35" i="17"/>
  <c r="JG35" i="17"/>
  <c r="JF35" i="17"/>
  <c r="JE35" i="17"/>
  <c r="JD35" i="17"/>
  <c r="JC35" i="17"/>
  <c r="JB35" i="17"/>
  <c r="JA35" i="17"/>
  <c r="IZ35" i="17"/>
  <c r="IY35" i="17"/>
  <c r="IX35" i="17"/>
  <c r="IW35" i="17"/>
  <c r="IV35" i="17"/>
  <c r="IU35" i="17"/>
  <c r="IT35" i="17"/>
  <c r="IS35" i="17"/>
  <c r="IR35" i="17"/>
  <c r="IQ35" i="17"/>
  <c r="IP35" i="17"/>
  <c r="IO35" i="17"/>
  <c r="IN35" i="17"/>
  <c r="IM35" i="17"/>
  <c r="IL35" i="17"/>
  <c r="IK35" i="17"/>
  <c r="IJ35" i="17"/>
  <c r="II35" i="17"/>
  <c r="IH35" i="17"/>
  <c r="IG35" i="17"/>
  <c r="IF35" i="17"/>
  <c r="IE35" i="17"/>
  <c r="ID35" i="17"/>
  <c r="IC35" i="17"/>
  <c r="IB35" i="17"/>
  <c r="IA35" i="17"/>
  <c r="HZ35" i="17"/>
  <c r="HY35" i="17"/>
  <c r="HX35" i="17"/>
  <c r="HW35" i="17"/>
  <c r="HV35" i="17"/>
  <c r="HU35" i="17"/>
  <c r="HT35" i="17"/>
  <c r="HS35" i="17"/>
  <c r="HR35" i="17"/>
  <c r="HQ35" i="17"/>
  <c r="HP35" i="17"/>
  <c r="HO35" i="17"/>
  <c r="HN35" i="17"/>
  <c r="HM35" i="17"/>
  <c r="HL35" i="17"/>
  <c r="HK35" i="17"/>
  <c r="HJ35" i="17"/>
  <c r="HI35" i="17"/>
  <c r="HH35" i="17"/>
  <c r="HG35" i="17"/>
  <c r="HF35" i="17"/>
  <c r="HE35" i="17"/>
  <c r="HD35" i="17"/>
  <c r="HC35" i="17"/>
  <c r="HB35" i="17"/>
  <c r="HA35" i="17"/>
  <c r="GZ35" i="17"/>
  <c r="GY35" i="17"/>
  <c r="GX35" i="17"/>
  <c r="GW35" i="17"/>
  <c r="GV35" i="17"/>
  <c r="GU35" i="17"/>
  <c r="GT35" i="17"/>
  <c r="GS35" i="17"/>
  <c r="GR35" i="17"/>
  <c r="GQ35" i="17"/>
  <c r="GP35" i="17"/>
  <c r="GO35" i="17"/>
  <c r="GN35" i="17"/>
  <c r="GM35" i="17"/>
  <c r="GL35" i="17"/>
  <c r="GK35" i="17"/>
  <c r="GJ35" i="17"/>
  <c r="GI35" i="17"/>
  <c r="GH35" i="17"/>
  <c r="GG35" i="17"/>
  <c r="GF35" i="17"/>
  <c r="GE35" i="17"/>
  <c r="GD35" i="17"/>
  <c r="GC35" i="17"/>
  <c r="GB35" i="17"/>
  <c r="GA35" i="17"/>
  <c r="FZ35" i="17"/>
  <c r="FY35" i="17"/>
  <c r="FX35" i="17"/>
  <c r="FW35" i="17"/>
  <c r="FV35" i="17"/>
  <c r="FU35" i="17"/>
  <c r="FT35" i="17"/>
  <c r="FS35" i="17"/>
  <c r="FR35" i="17"/>
  <c r="FQ35" i="17"/>
  <c r="FP35" i="17"/>
  <c r="FO35" i="17"/>
  <c r="FN35" i="17"/>
  <c r="FM35" i="17"/>
  <c r="FL35" i="17"/>
  <c r="FK35" i="17"/>
  <c r="FJ35" i="17"/>
  <c r="FI35" i="17"/>
  <c r="FH35" i="17"/>
  <c r="FG35" i="17"/>
  <c r="FF35" i="17"/>
  <c r="FE35" i="17"/>
  <c r="FD35" i="17"/>
  <c r="FC35" i="17"/>
  <c r="FB35" i="17"/>
  <c r="FA35" i="17"/>
  <c r="EZ35" i="17"/>
  <c r="EY35" i="17"/>
  <c r="EX35" i="17"/>
  <c r="EW35" i="17"/>
  <c r="EV35" i="17"/>
  <c r="EU35" i="17"/>
  <c r="ET35" i="17"/>
  <c r="ES35" i="17"/>
  <c r="ER35" i="17"/>
  <c r="EQ35" i="17"/>
  <c r="EP35" i="17"/>
  <c r="EO35" i="17"/>
  <c r="EN35" i="17"/>
  <c r="EM35" i="17"/>
  <c r="EL35" i="17"/>
  <c r="EK35" i="17"/>
  <c r="EJ35" i="17"/>
  <c r="EI35" i="17"/>
  <c r="EH35" i="17"/>
  <c r="EG35" i="17"/>
  <c r="EF35" i="17"/>
  <c r="EE35" i="17"/>
  <c r="ED35" i="17"/>
  <c r="EC35" i="17"/>
  <c r="EB35" i="17"/>
  <c r="EA35" i="17"/>
  <c r="DZ35" i="17"/>
  <c r="DY35" i="17"/>
  <c r="DX35" i="17"/>
  <c r="DW35" i="17"/>
  <c r="DV35" i="17"/>
  <c r="DU35" i="17"/>
  <c r="DT35" i="17"/>
  <c r="DS35" i="17"/>
  <c r="DR35" i="17"/>
  <c r="DQ35" i="17"/>
  <c r="DP35" i="17"/>
  <c r="DO35" i="17"/>
  <c r="DN35" i="17"/>
  <c r="DM35" i="17"/>
  <c r="DL35" i="17"/>
  <c r="DK35" i="17"/>
  <c r="DJ35" i="17"/>
  <c r="DI35" i="17"/>
  <c r="DH35" i="17"/>
  <c r="DG35" i="17"/>
  <c r="DF35" i="17"/>
  <c r="DE35" i="17"/>
  <c r="DD35" i="17"/>
  <c r="DC35" i="17"/>
  <c r="DB35" i="17"/>
  <c r="DA35" i="17"/>
  <c r="CZ35" i="17"/>
  <c r="CY35" i="17"/>
  <c r="CX35" i="17"/>
  <c r="CW35" i="17"/>
  <c r="CV35" i="17"/>
  <c r="CU35" i="17"/>
  <c r="CT35" i="17"/>
  <c r="CS35" i="17"/>
  <c r="CR35" i="17"/>
  <c r="CQ35" i="17"/>
  <c r="CP35" i="17"/>
  <c r="CO35" i="17"/>
  <c r="CN35" i="17"/>
  <c r="CM35" i="17"/>
  <c r="CL35" i="17"/>
  <c r="CK35" i="17"/>
  <c r="CJ35" i="17"/>
  <c r="CI35" i="17"/>
  <c r="CH35" i="17"/>
  <c r="CG35" i="17"/>
  <c r="CF35" i="17"/>
  <c r="CE35" i="17"/>
  <c r="CD35" i="17"/>
  <c r="CC35" i="17"/>
  <c r="CB35" i="17"/>
  <c r="CA35" i="17"/>
  <c r="BZ35" i="17"/>
  <c r="BY35" i="17"/>
  <c r="BX35" i="17"/>
  <c r="BW35" i="17"/>
  <c r="BV35" i="17"/>
  <c r="BU35" i="17"/>
  <c r="BT35" i="17"/>
  <c r="BS35" i="17"/>
  <c r="BR35" i="17"/>
  <c r="BQ35" i="17"/>
  <c r="BP35" i="17"/>
  <c r="BO35" i="17"/>
  <c r="BN35" i="17"/>
  <c r="BM35" i="17"/>
  <c r="BL35" i="17"/>
  <c r="BK35" i="17"/>
  <c r="BJ35" i="17"/>
  <c r="BI35" i="17"/>
  <c r="BH35" i="17"/>
  <c r="BG35" i="17"/>
  <c r="BF35" i="17"/>
  <c r="BE35" i="17"/>
  <c r="BD35" i="17"/>
  <c r="BC35" i="17"/>
  <c r="BB35" i="17"/>
  <c r="BA35" i="17"/>
  <c r="AZ35" i="17"/>
  <c r="AY35" i="17"/>
  <c r="AX35" i="17"/>
  <c r="AW35" i="17"/>
  <c r="AV35" i="17"/>
  <c r="AU35" i="17"/>
  <c r="AT35" i="17"/>
  <c r="AS35" i="17"/>
  <c r="AR35" i="17"/>
  <c r="AQ35" i="17"/>
  <c r="AP35" i="17"/>
  <c r="AO35" i="17"/>
  <c r="AN35" i="17"/>
  <c r="AM35" i="17"/>
  <c r="AL35" i="17"/>
  <c r="AK35" i="17"/>
  <c r="AJ35" i="17"/>
  <c r="AI35" i="17"/>
  <c r="AH35" i="17"/>
  <c r="AG35" i="17"/>
  <c r="AF35" i="17"/>
  <c r="AE35" i="17"/>
  <c r="AD35" i="17"/>
  <c r="AC35" i="17"/>
  <c r="AB35" i="17"/>
  <c r="AA35" i="17"/>
  <c r="Z35" i="17"/>
  <c r="Y35" i="17"/>
  <c r="X35" i="17"/>
  <c r="A35" i="17"/>
  <c r="ND34" i="17"/>
  <c r="NC34" i="17"/>
  <c r="NB34" i="17"/>
  <c r="NA34" i="17"/>
  <c r="MZ34" i="17"/>
  <c r="MY34" i="17"/>
  <c r="MX34" i="17"/>
  <c r="MW34" i="17"/>
  <c r="MV34" i="17"/>
  <c r="MU34" i="17"/>
  <c r="MT34" i="17"/>
  <c r="MS34" i="17"/>
  <c r="MR34" i="17"/>
  <c r="MQ34" i="17"/>
  <c r="MP34" i="17"/>
  <c r="MO34" i="17"/>
  <c r="MN34" i="17"/>
  <c r="MM34" i="17"/>
  <c r="ML34" i="17"/>
  <c r="MK34" i="17"/>
  <c r="MJ34" i="17"/>
  <c r="MI34" i="17"/>
  <c r="MH34" i="17"/>
  <c r="MG34" i="17"/>
  <c r="MF34" i="17"/>
  <c r="ME34" i="17"/>
  <c r="MD34" i="17"/>
  <c r="MC34" i="17"/>
  <c r="MB34" i="17"/>
  <c r="MA34" i="17"/>
  <c r="LZ34" i="17"/>
  <c r="LY34" i="17"/>
  <c r="LX34" i="17"/>
  <c r="LW34" i="17"/>
  <c r="LV34" i="17"/>
  <c r="LU34" i="17"/>
  <c r="LT34" i="17"/>
  <c r="LS34" i="17"/>
  <c r="LR34" i="17"/>
  <c r="LQ34" i="17"/>
  <c r="LP34" i="17"/>
  <c r="LO34" i="17"/>
  <c r="LN34" i="17"/>
  <c r="LM34" i="17"/>
  <c r="LL34" i="17"/>
  <c r="LK34" i="17"/>
  <c r="LJ34" i="17"/>
  <c r="LI34" i="17"/>
  <c r="LH34" i="17"/>
  <c r="LG34" i="17"/>
  <c r="LF34" i="17"/>
  <c r="LE34" i="17"/>
  <c r="LD34" i="17"/>
  <c r="LC34" i="17"/>
  <c r="LB34" i="17"/>
  <c r="LA34" i="17"/>
  <c r="KZ34" i="17"/>
  <c r="KY34" i="17"/>
  <c r="KX34" i="17"/>
  <c r="KW34" i="17"/>
  <c r="KV34" i="17"/>
  <c r="KU34" i="17"/>
  <c r="KT34" i="17"/>
  <c r="KS34" i="17"/>
  <c r="KR34" i="17"/>
  <c r="KQ34" i="17"/>
  <c r="KP34" i="17"/>
  <c r="KO34" i="17"/>
  <c r="KN34" i="17"/>
  <c r="KM34" i="17"/>
  <c r="KL34" i="17"/>
  <c r="KK34" i="17"/>
  <c r="KJ34" i="17"/>
  <c r="KI34" i="17"/>
  <c r="KH34" i="17"/>
  <c r="KG34" i="17"/>
  <c r="KF34" i="17"/>
  <c r="KE34" i="17"/>
  <c r="KD34" i="17"/>
  <c r="KC34" i="17"/>
  <c r="KB34" i="17"/>
  <c r="KA34" i="17"/>
  <c r="JZ34" i="17"/>
  <c r="JY34" i="17"/>
  <c r="JX34" i="17"/>
  <c r="JW34" i="17"/>
  <c r="JV34" i="17"/>
  <c r="JU34" i="17"/>
  <c r="JT34" i="17"/>
  <c r="JS34" i="17"/>
  <c r="JR34" i="17"/>
  <c r="JQ34" i="17"/>
  <c r="JP34" i="17"/>
  <c r="JO34" i="17"/>
  <c r="JN34" i="17"/>
  <c r="JM34" i="17"/>
  <c r="JL34" i="17"/>
  <c r="JK34" i="17"/>
  <c r="JJ34" i="17"/>
  <c r="JI34" i="17"/>
  <c r="JH34" i="17"/>
  <c r="JG34" i="17"/>
  <c r="JF34" i="17"/>
  <c r="JE34" i="17"/>
  <c r="JD34" i="17"/>
  <c r="JC34" i="17"/>
  <c r="JB34" i="17"/>
  <c r="JA34" i="17"/>
  <c r="IZ34" i="17"/>
  <c r="IY34" i="17"/>
  <c r="IX34" i="17"/>
  <c r="IW34" i="17"/>
  <c r="IV34" i="17"/>
  <c r="IU34" i="17"/>
  <c r="IT34" i="17"/>
  <c r="IS34" i="17"/>
  <c r="IR34" i="17"/>
  <c r="IQ34" i="17"/>
  <c r="IP34" i="17"/>
  <c r="IO34" i="17"/>
  <c r="IN34" i="17"/>
  <c r="IM34" i="17"/>
  <c r="IL34" i="17"/>
  <c r="IK34" i="17"/>
  <c r="IJ34" i="17"/>
  <c r="II34" i="17"/>
  <c r="IH34" i="17"/>
  <c r="IG34" i="17"/>
  <c r="IF34" i="17"/>
  <c r="IE34" i="17"/>
  <c r="ID34" i="17"/>
  <c r="IC34" i="17"/>
  <c r="IB34" i="17"/>
  <c r="IA34" i="17"/>
  <c r="HZ34" i="17"/>
  <c r="HY34" i="17"/>
  <c r="HX34" i="17"/>
  <c r="HW34" i="17"/>
  <c r="HV34" i="17"/>
  <c r="HU34" i="17"/>
  <c r="HT34" i="17"/>
  <c r="HS34" i="17"/>
  <c r="HR34" i="17"/>
  <c r="HQ34" i="17"/>
  <c r="HP34" i="17"/>
  <c r="HO34" i="17"/>
  <c r="HN34" i="17"/>
  <c r="HM34" i="17"/>
  <c r="HL34" i="17"/>
  <c r="HK34" i="17"/>
  <c r="HJ34" i="17"/>
  <c r="HI34" i="17"/>
  <c r="HH34" i="17"/>
  <c r="HG34" i="17"/>
  <c r="HF34" i="17"/>
  <c r="HE34" i="17"/>
  <c r="HD34" i="17"/>
  <c r="HC34" i="17"/>
  <c r="HB34" i="17"/>
  <c r="HA34" i="17"/>
  <c r="GZ34" i="17"/>
  <c r="GY34" i="17"/>
  <c r="GX34" i="17"/>
  <c r="GW34" i="17"/>
  <c r="GV34" i="17"/>
  <c r="GU34" i="17"/>
  <c r="GT34" i="17"/>
  <c r="GS34" i="17"/>
  <c r="GR34" i="17"/>
  <c r="GQ34" i="17"/>
  <c r="GP34" i="17"/>
  <c r="GO34" i="17"/>
  <c r="GN34" i="17"/>
  <c r="GM34" i="17"/>
  <c r="GL34" i="17"/>
  <c r="GK34" i="17"/>
  <c r="GJ34" i="17"/>
  <c r="GI34" i="17"/>
  <c r="GH34" i="17"/>
  <c r="GG34" i="17"/>
  <c r="GF34" i="17"/>
  <c r="GE34" i="17"/>
  <c r="GD34" i="17"/>
  <c r="GC34" i="17"/>
  <c r="GB34" i="17"/>
  <c r="GA34" i="17"/>
  <c r="FZ34" i="17"/>
  <c r="FY34" i="17"/>
  <c r="FX34" i="17"/>
  <c r="FW34" i="17"/>
  <c r="FV34" i="17"/>
  <c r="FU34" i="17"/>
  <c r="FT34" i="17"/>
  <c r="FS34" i="17"/>
  <c r="FR34" i="17"/>
  <c r="FQ34" i="17"/>
  <c r="FP34" i="17"/>
  <c r="FO34" i="17"/>
  <c r="FN34" i="17"/>
  <c r="FM34" i="17"/>
  <c r="FL34" i="17"/>
  <c r="FK34" i="17"/>
  <c r="FJ34" i="17"/>
  <c r="FI34" i="17"/>
  <c r="FH34" i="17"/>
  <c r="FG34" i="17"/>
  <c r="FF34" i="17"/>
  <c r="FE34" i="17"/>
  <c r="FD34" i="17"/>
  <c r="FC34" i="17"/>
  <c r="FB34" i="17"/>
  <c r="FA34" i="17"/>
  <c r="EZ34" i="17"/>
  <c r="EY34" i="17"/>
  <c r="EX34" i="17"/>
  <c r="EW34" i="17"/>
  <c r="EV34" i="17"/>
  <c r="EU34" i="17"/>
  <c r="ET34" i="17"/>
  <c r="ES34" i="17"/>
  <c r="ER34" i="17"/>
  <c r="EQ34" i="17"/>
  <c r="EP34" i="17"/>
  <c r="EO34" i="17"/>
  <c r="EN34" i="17"/>
  <c r="EM34" i="17"/>
  <c r="EL34" i="17"/>
  <c r="EK34" i="17"/>
  <c r="EJ34" i="17"/>
  <c r="EI34" i="17"/>
  <c r="EH34" i="17"/>
  <c r="EG34" i="17"/>
  <c r="EF34" i="17"/>
  <c r="EE34" i="17"/>
  <c r="ED34" i="17"/>
  <c r="EC34" i="17"/>
  <c r="EB34" i="17"/>
  <c r="EA34" i="17"/>
  <c r="DZ34" i="17"/>
  <c r="DY34" i="17"/>
  <c r="DX34" i="17"/>
  <c r="DW34" i="17"/>
  <c r="DV34" i="17"/>
  <c r="DU34" i="17"/>
  <c r="DT34" i="17"/>
  <c r="DS34" i="17"/>
  <c r="DR34" i="17"/>
  <c r="DQ34" i="17"/>
  <c r="DP34" i="17"/>
  <c r="DO34" i="17"/>
  <c r="DN34" i="17"/>
  <c r="DM34" i="17"/>
  <c r="DL34" i="17"/>
  <c r="DK34" i="17"/>
  <c r="DJ34" i="17"/>
  <c r="DI34" i="17"/>
  <c r="DH34" i="17"/>
  <c r="DG34" i="17"/>
  <c r="DF34" i="17"/>
  <c r="DE34" i="17"/>
  <c r="DD34" i="17"/>
  <c r="DC34" i="17"/>
  <c r="DB34" i="17"/>
  <c r="DA34" i="17"/>
  <c r="CZ34" i="17"/>
  <c r="CY34" i="17"/>
  <c r="CX34" i="17"/>
  <c r="CW34" i="17"/>
  <c r="CV34" i="17"/>
  <c r="CU34" i="17"/>
  <c r="CT34" i="17"/>
  <c r="CS34" i="17"/>
  <c r="CR34" i="17"/>
  <c r="CQ34" i="17"/>
  <c r="CP34" i="17"/>
  <c r="CO34" i="17"/>
  <c r="CN34" i="17"/>
  <c r="CM34" i="17"/>
  <c r="CL34" i="17"/>
  <c r="CK34" i="17"/>
  <c r="CJ34" i="17"/>
  <c r="CI34" i="17"/>
  <c r="CH34" i="17"/>
  <c r="CG34" i="17"/>
  <c r="CF34" i="17"/>
  <c r="CE34" i="17"/>
  <c r="CD34" i="17"/>
  <c r="CC34" i="17"/>
  <c r="CB34" i="17"/>
  <c r="CA34" i="17"/>
  <c r="BZ34" i="17"/>
  <c r="BY34" i="17"/>
  <c r="BX34" i="17"/>
  <c r="BW34" i="17"/>
  <c r="BV34" i="17"/>
  <c r="BU34" i="17"/>
  <c r="BT34" i="17"/>
  <c r="BS34" i="17"/>
  <c r="BR34" i="17"/>
  <c r="BQ34" i="17"/>
  <c r="BP34" i="17"/>
  <c r="BO34" i="17"/>
  <c r="BN34" i="17"/>
  <c r="BM34" i="17"/>
  <c r="BL34" i="17"/>
  <c r="BK34" i="17"/>
  <c r="BJ34" i="17"/>
  <c r="BI34" i="17"/>
  <c r="BH34" i="17"/>
  <c r="BG34" i="17"/>
  <c r="BF34" i="17"/>
  <c r="BE34" i="17"/>
  <c r="BD34" i="17"/>
  <c r="BC34" i="17"/>
  <c r="BB34" i="17"/>
  <c r="BA34" i="17"/>
  <c r="AZ34" i="17"/>
  <c r="AY34" i="17"/>
  <c r="AX34" i="17"/>
  <c r="AW34" i="17"/>
  <c r="AV34" i="17"/>
  <c r="AU34" i="17"/>
  <c r="AT34" i="17"/>
  <c r="AS34" i="17"/>
  <c r="AR34" i="17"/>
  <c r="AQ34" i="17"/>
  <c r="AP34" i="17"/>
  <c r="AO34" i="17"/>
  <c r="AN34" i="17"/>
  <c r="AM34" i="17"/>
  <c r="AL34" i="17"/>
  <c r="AK34" i="17"/>
  <c r="AJ34" i="17"/>
  <c r="AI34" i="17"/>
  <c r="AH34" i="17"/>
  <c r="AG34" i="17"/>
  <c r="AF34" i="17"/>
  <c r="AE34" i="17"/>
  <c r="AD34" i="17"/>
  <c r="AC34" i="17"/>
  <c r="AB34" i="17"/>
  <c r="AA34" i="17"/>
  <c r="Z34" i="17"/>
  <c r="Y34" i="17"/>
  <c r="X34" i="17"/>
  <c r="A34" i="17"/>
  <c r="ND33" i="17"/>
  <c r="NC33" i="17"/>
  <c r="NB33" i="17"/>
  <c r="NA33" i="17"/>
  <c r="MZ33" i="17"/>
  <c r="MY33" i="17"/>
  <c r="MX33" i="17"/>
  <c r="MW33" i="17"/>
  <c r="MV33" i="17"/>
  <c r="MU33" i="17"/>
  <c r="MT33" i="17"/>
  <c r="MS33" i="17"/>
  <c r="MR33" i="17"/>
  <c r="MQ33" i="17"/>
  <c r="MP33" i="17"/>
  <c r="MO33" i="17"/>
  <c r="MN33" i="17"/>
  <c r="MM33" i="17"/>
  <c r="ML33" i="17"/>
  <c r="MK33" i="17"/>
  <c r="MJ33" i="17"/>
  <c r="MI33" i="17"/>
  <c r="MH33" i="17"/>
  <c r="MG33" i="17"/>
  <c r="MF33" i="17"/>
  <c r="ME33" i="17"/>
  <c r="MD33" i="17"/>
  <c r="MC33" i="17"/>
  <c r="MB33" i="17"/>
  <c r="MA33" i="17"/>
  <c r="LZ33" i="17"/>
  <c r="LY33" i="17"/>
  <c r="LX33" i="17"/>
  <c r="LW33" i="17"/>
  <c r="LV33" i="17"/>
  <c r="LU33" i="17"/>
  <c r="LT33" i="17"/>
  <c r="LS33" i="17"/>
  <c r="LR33" i="17"/>
  <c r="LQ33" i="17"/>
  <c r="LP33" i="17"/>
  <c r="LO33" i="17"/>
  <c r="LN33" i="17"/>
  <c r="LM33" i="17"/>
  <c r="LL33" i="17"/>
  <c r="LK33" i="17"/>
  <c r="LJ33" i="17"/>
  <c r="LI33" i="17"/>
  <c r="LH33" i="17"/>
  <c r="LG33" i="17"/>
  <c r="LF33" i="17"/>
  <c r="LE33" i="17"/>
  <c r="LD33" i="17"/>
  <c r="LC33" i="17"/>
  <c r="LB33" i="17"/>
  <c r="LA33" i="17"/>
  <c r="KZ33" i="17"/>
  <c r="KY33" i="17"/>
  <c r="KX33" i="17"/>
  <c r="KW33" i="17"/>
  <c r="KV33" i="17"/>
  <c r="KU33" i="17"/>
  <c r="KT33" i="17"/>
  <c r="KS33" i="17"/>
  <c r="KR33" i="17"/>
  <c r="KQ33" i="17"/>
  <c r="KP33" i="17"/>
  <c r="KO33" i="17"/>
  <c r="KN33" i="17"/>
  <c r="KM33" i="17"/>
  <c r="KL33" i="17"/>
  <c r="KK33" i="17"/>
  <c r="KJ33" i="17"/>
  <c r="KI33" i="17"/>
  <c r="KH33" i="17"/>
  <c r="KG33" i="17"/>
  <c r="KF33" i="17"/>
  <c r="KE33" i="17"/>
  <c r="KD33" i="17"/>
  <c r="KC33" i="17"/>
  <c r="KB33" i="17"/>
  <c r="KA33" i="17"/>
  <c r="JZ33" i="17"/>
  <c r="JY33" i="17"/>
  <c r="JX33" i="17"/>
  <c r="JW33" i="17"/>
  <c r="JV33" i="17"/>
  <c r="JU33" i="17"/>
  <c r="JT33" i="17"/>
  <c r="JS33" i="17"/>
  <c r="JR33" i="17"/>
  <c r="JQ33" i="17"/>
  <c r="JP33" i="17"/>
  <c r="JO33" i="17"/>
  <c r="JN33" i="17"/>
  <c r="JM33" i="17"/>
  <c r="JL33" i="17"/>
  <c r="JK33" i="17"/>
  <c r="JJ33" i="17"/>
  <c r="JI33" i="17"/>
  <c r="JH33" i="17"/>
  <c r="JG33" i="17"/>
  <c r="JF33" i="17"/>
  <c r="JE33" i="17"/>
  <c r="JD33" i="17"/>
  <c r="JC33" i="17"/>
  <c r="JB33" i="17"/>
  <c r="JA33" i="17"/>
  <c r="IZ33" i="17"/>
  <c r="IY33" i="17"/>
  <c r="IX33" i="17"/>
  <c r="IW33" i="17"/>
  <c r="IV33" i="17"/>
  <c r="IU33" i="17"/>
  <c r="IT33" i="17"/>
  <c r="IS33" i="17"/>
  <c r="IR33" i="17"/>
  <c r="IQ33" i="17"/>
  <c r="IP33" i="17"/>
  <c r="IO33" i="17"/>
  <c r="IN33" i="17"/>
  <c r="IM33" i="17"/>
  <c r="IL33" i="17"/>
  <c r="IK33" i="17"/>
  <c r="IJ33" i="17"/>
  <c r="II33" i="17"/>
  <c r="IH33" i="17"/>
  <c r="IG33" i="17"/>
  <c r="IF33" i="17"/>
  <c r="IE33" i="17"/>
  <c r="ID33" i="17"/>
  <c r="IC33" i="17"/>
  <c r="IB33" i="17"/>
  <c r="IA33" i="17"/>
  <c r="HZ33" i="17"/>
  <c r="HY33" i="17"/>
  <c r="HX33" i="17"/>
  <c r="HW33" i="17"/>
  <c r="HV33" i="17"/>
  <c r="HU33" i="17"/>
  <c r="HT33" i="17"/>
  <c r="HS33" i="17"/>
  <c r="HR33" i="17"/>
  <c r="HQ33" i="17"/>
  <c r="HP33" i="17"/>
  <c r="HO33" i="17"/>
  <c r="HN33" i="17"/>
  <c r="HM33" i="17"/>
  <c r="HL33" i="17"/>
  <c r="HK33" i="17"/>
  <c r="HJ33" i="17"/>
  <c r="HI33" i="17"/>
  <c r="HH33" i="17"/>
  <c r="HG33" i="17"/>
  <c r="HF33" i="17"/>
  <c r="HE33" i="17"/>
  <c r="HD33" i="17"/>
  <c r="HC33" i="17"/>
  <c r="HB33" i="17"/>
  <c r="HA33" i="17"/>
  <c r="GZ33" i="17"/>
  <c r="GY33" i="17"/>
  <c r="GX33" i="17"/>
  <c r="GW33" i="17"/>
  <c r="GV33" i="17"/>
  <c r="GU33" i="17"/>
  <c r="GT33" i="17"/>
  <c r="GS33" i="17"/>
  <c r="GR33" i="17"/>
  <c r="GQ33" i="17"/>
  <c r="GP33" i="17"/>
  <c r="GO33" i="17"/>
  <c r="GN33" i="17"/>
  <c r="GM33" i="17"/>
  <c r="GL33" i="17"/>
  <c r="GK33" i="17"/>
  <c r="GJ33" i="17"/>
  <c r="GI33" i="17"/>
  <c r="GH33" i="17"/>
  <c r="GG33" i="17"/>
  <c r="GF33" i="17"/>
  <c r="GE33" i="17"/>
  <c r="GD33" i="17"/>
  <c r="GC33" i="17"/>
  <c r="GB33" i="17"/>
  <c r="GA33" i="17"/>
  <c r="FZ33" i="17"/>
  <c r="FY33" i="17"/>
  <c r="FX33" i="17"/>
  <c r="FW33" i="17"/>
  <c r="FV33" i="17"/>
  <c r="FU33" i="17"/>
  <c r="FT33" i="17"/>
  <c r="FS33" i="17"/>
  <c r="FR33" i="17"/>
  <c r="FQ33" i="17"/>
  <c r="FP33" i="17"/>
  <c r="FO33" i="17"/>
  <c r="FN33" i="17"/>
  <c r="FM33" i="17"/>
  <c r="FL33" i="17"/>
  <c r="FK33" i="17"/>
  <c r="FJ33" i="17"/>
  <c r="FI33" i="17"/>
  <c r="FH33" i="17"/>
  <c r="FG33" i="17"/>
  <c r="FF33" i="17"/>
  <c r="FE33" i="17"/>
  <c r="FD33" i="17"/>
  <c r="FC33" i="17"/>
  <c r="FB33" i="17"/>
  <c r="FA33" i="17"/>
  <c r="EZ33" i="17"/>
  <c r="EY33" i="17"/>
  <c r="EX33" i="17"/>
  <c r="EW33" i="17"/>
  <c r="EV33" i="17"/>
  <c r="EU33" i="17"/>
  <c r="ET33" i="17"/>
  <c r="ES33" i="17"/>
  <c r="ER33" i="17"/>
  <c r="EQ33" i="17"/>
  <c r="EP33" i="17"/>
  <c r="EO33" i="17"/>
  <c r="EN33" i="17"/>
  <c r="EM33" i="17"/>
  <c r="EL33" i="17"/>
  <c r="EK33" i="17"/>
  <c r="EJ33" i="17"/>
  <c r="EI33" i="17"/>
  <c r="EH33" i="17"/>
  <c r="EG33" i="17"/>
  <c r="EF33" i="17"/>
  <c r="EE33" i="17"/>
  <c r="ED33" i="17"/>
  <c r="EC33" i="17"/>
  <c r="EB33" i="17"/>
  <c r="EA33" i="17"/>
  <c r="DZ33" i="17"/>
  <c r="DY33" i="17"/>
  <c r="DX33" i="17"/>
  <c r="DW33" i="17"/>
  <c r="DV33" i="17"/>
  <c r="DU33" i="17"/>
  <c r="DT33" i="17"/>
  <c r="DS33" i="17"/>
  <c r="DR33" i="17"/>
  <c r="DQ33" i="17"/>
  <c r="DP33" i="17"/>
  <c r="DO33" i="17"/>
  <c r="DN33" i="17"/>
  <c r="DM33" i="17"/>
  <c r="DL33" i="17"/>
  <c r="DK33" i="17"/>
  <c r="DJ33" i="17"/>
  <c r="DI33" i="17"/>
  <c r="DH33" i="17"/>
  <c r="DG33" i="17"/>
  <c r="DF33" i="17"/>
  <c r="DE33" i="17"/>
  <c r="DD33" i="17"/>
  <c r="DC33" i="17"/>
  <c r="DB33" i="17"/>
  <c r="DA33" i="17"/>
  <c r="CZ33" i="17"/>
  <c r="CY33" i="17"/>
  <c r="CX33" i="17"/>
  <c r="CW33" i="17"/>
  <c r="CV33" i="17"/>
  <c r="CU33" i="17"/>
  <c r="CT33" i="17"/>
  <c r="CS33" i="17"/>
  <c r="CR33" i="17"/>
  <c r="CQ33" i="17"/>
  <c r="CP33" i="17"/>
  <c r="CO33" i="17"/>
  <c r="CN33" i="17"/>
  <c r="CM33" i="17"/>
  <c r="CL33" i="17"/>
  <c r="CK33" i="17"/>
  <c r="CJ33" i="17"/>
  <c r="CI33" i="17"/>
  <c r="CH33" i="17"/>
  <c r="CG33" i="17"/>
  <c r="CF33" i="17"/>
  <c r="CE33" i="17"/>
  <c r="CD33" i="17"/>
  <c r="CC33" i="17"/>
  <c r="CB33" i="17"/>
  <c r="CA33" i="17"/>
  <c r="BZ33" i="17"/>
  <c r="BY33" i="17"/>
  <c r="BX33" i="17"/>
  <c r="BW33" i="17"/>
  <c r="BV33" i="17"/>
  <c r="BU33" i="17"/>
  <c r="BT33" i="17"/>
  <c r="BS33" i="17"/>
  <c r="BR33" i="17"/>
  <c r="BQ33" i="17"/>
  <c r="BP33" i="17"/>
  <c r="BO33" i="17"/>
  <c r="BN33" i="17"/>
  <c r="BM33" i="17"/>
  <c r="BL33" i="17"/>
  <c r="BK33" i="17"/>
  <c r="BJ33" i="17"/>
  <c r="BI33" i="17"/>
  <c r="BH33" i="17"/>
  <c r="BG33" i="17"/>
  <c r="BF33" i="17"/>
  <c r="BE33" i="17"/>
  <c r="BD33" i="17"/>
  <c r="BC33" i="17"/>
  <c r="BB33" i="17"/>
  <c r="BA33" i="17"/>
  <c r="AZ33" i="17"/>
  <c r="AY33" i="17"/>
  <c r="AX33" i="17"/>
  <c r="AW33" i="17"/>
  <c r="AV33" i="17"/>
  <c r="AU33" i="17"/>
  <c r="AT33" i="17"/>
  <c r="AS33" i="17"/>
  <c r="AR33" i="17"/>
  <c r="AQ33" i="17"/>
  <c r="AP33" i="17"/>
  <c r="AO33" i="17"/>
  <c r="AN33" i="17"/>
  <c r="AM33" i="17"/>
  <c r="AL33" i="17"/>
  <c r="AK33" i="17"/>
  <c r="AJ33" i="17"/>
  <c r="AI33" i="17"/>
  <c r="AH33" i="17"/>
  <c r="AG33" i="17"/>
  <c r="AF33" i="17"/>
  <c r="AE33" i="17"/>
  <c r="AD33" i="17"/>
  <c r="AC33" i="17"/>
  <c r="AB33" i="17"/>
  <c r="AA33" i="17"/>
  <c r="Z33" i="17"/>
  <c r="Y33" i="17"/>
  <c r="X33" i="17"/>
  <c r="A33" i="17"/>
  <c r="ND32" i="17"/>
  <c r="NC32" i="17"/>
  <c r="NB32" i="17"/>
  <c r="NA32" i="17"/>
  <c r="MZ32" i="17"/>
  <c r="MY32" i="17"/>
  <c r="MX32" i="17"/>
  <c r="MW32" i="17"/>
  <c r="MV32" i="17"/>
  <c r="MU32" i="17"/>
  <c r="MT32" i="17"/>
  <c r="MS32" i="17"/>
  <c r="MR32" i="17"/>
  <c r="MQ32" i="17"/>
  <c r="MP32" i="17"/>
  <c r="MO32" i="17"/>
  <c r="MN32" i="17"/>
  <c r="MM32" i="17"/>
  <c r="ML32" i="17"/>
  <c r="MK32" i="17"/>
  <c r="MJ32" i="17"/>
  <c r="MI32" i="17"/>
  <c r="MH32" i="17"/>
  <c r="MG32" i="17"/>
  <c r="MF32" i="17"/>
  <c r="ME32" i="17"/>
  <c r="MD32" i="17"/>
  <c r="MC32" i="17"/>
  <c r="MB32" i="17"/>
  <c r="MA32" i="17"/>
  <c r="LZ32" i="17"/>
  <c r="LY32" i="17"/>
  <c r="LX32" i="17"/>
  <c r="LW32" i="17"/>
  <c r="LV32" i="17"/>
  <c r="LU32" i="17"/>
  <c r="LT32" i="17"/>
  <c r="LS32" i="17"/>
  <c r="LR32" i="17"/>
  <c r="LQ32" i="17"/>
  <c r="LP32" i="17"/>
  <c r="LO32" i="17"/>
  <c r="LN32" i="17"/>
  <c r="LM32" i="17"/>
  <c r="LL32" i="17"/>
  <c r="LK32" i="17"/>
  <c r="LJ32" i="17"/>
  <c r="LI32" i="17"/>
  <c r="LH32" i="17"/>
  <c r="LG32" i="17"/>
  <c r="LF32" i="17"/>
  <c r="LE32" i="17"/>
  <c r="LD32" i="17"/>
  <c r="LC32" i="17"/>
  <c r="LB32" i="17"/>
  <c r="LA32" i="17"/>
  <c r="KZ32" i="17"/>
  <c r="KY32" i="17"/>
  <c r="KX32" i="17"/>
  <c r="KW32" i="17"/>
  <c r="KV32" i="17"/>
  <c r="KU32" i="17"/>
  <c r="KT32" i="17"/>
  <c r="KS32" i="17"/>
  <c r="KR32" i="17"/>
  <c r="KQ32" i="17"/>
  <c r="KP32" i="17"/>
  <c r="KO32" i="17"/>
  <c r="KN32" i="17"/>
  <c r="KM32" i="17"/>
  <c r="KL32" i="17"/>
  <c r="KK32" i="17"/>
  <c r="KJ32" i="17"/>
  <c r="KI32" i="17"/>
  <c r="KH32" i="17"/>
  <c r="KG32" i="17"/>
  <c r="KF32" i="17"/>
  <c r="KE32" i="17"/>
  <c r="KD32" i="17"/>
  <c r="KC32" i="17"/>
  <c r="KB32" i="17"/>
  <c r="KA32" i="17"/>
  <c r="JZ32" i="17"/>
  <c r="JY32" i="17"/>
  <c r="JX32" i="17"/>
  <c r="JW32" i="17"/>
  <c r="JV32" i="17"/>
  <c r="JU32" i="17"/>
  <c r="JT32" i="17"/>
  <c r="JS32" i="17"/>
  <c r="JR32" i="17"/>
  <c r="JQ32" i="17"/>
  <c r="JP32" i="17"/>
  <c r="JO32" i="17"/>
  <c r="JN32" i="17"/>
  <c r="JM32" i="17"/>
  <c r="JL32" i="17"/>
  <c r="JK32" i="17"/>
  <c r="JJ32" i="17"/>
  <c r="JI32" i="17"/>
  <c r="JH32" i="17"/>
  <c r="JG32" i="17"/>
  <c r="JF32" i="17"/>
  <c r="JE32" i="17"/>
  <c r="JD32" i="17"/>
  <c r="JC32" i="17"/>
  <c r="JB32" i="17"/>
  <c r="JA32" i="17"/>
  <c r="IZ32" i="17"/>
  <c r="IY32" i="17"/>
  <c r="IX32" i="17"/>
  <c r="IW32" i="17"/>
  <c r="IV32" i="17"/>
  <c r="IU32" i="17"/>
  <c r="IT32" i="17"/>
  <c r="IS32" i="17"/>
  <c r="IR32" i="17"/>
  <c r="IQ32" i="17"/>
  <c r="IP32" i="17"/>
  <c r="IO32" i="17"/>
  <c r="IN32" i="17"/>
  <c r="IM32" i="17"/>
  <c r="IL32" i="17"/>
  <c r="IK32" i="17"/>
  <c r="IJ32" i="17"/>
  <c r="II32" i="17"/>
  <c r="IH32" i="17"/>
  <c r="IG32" i="17"/>
  <c r="IF32" i="17"/>
  <c r="IE32" i="17"/>
  <c r="ID32" i="17"/>
  <c r="IC32" i="17"/>
  <c r="IB32" i="17"/>
  <c r="IA32" i="17"/>
  <c r="HZ32" i="17"/>
  <c r="HY32" i="17"/>
  <c r="HX32" i="17"/>
  <c r="HW32" i="17"/>
  <c r="HV32" i="17"/>
  <c r="HU32" i="17"/>
  <c r="HT32" i="17"/>
  <c r="HS32" i="17"/>
  <c r="HR32" i="17"/>
  <c r="HQ32" i="17"/>
  <c r="HP32" i="17"/>
  <c r="HO32" i="17"/>
  <c r="HN32" i="17"/>
  <c r="HM32" i="17"/>
  <c r="HL32" i="17"/>
  <c r="HK32" i="17"/>
  <c r="HJ32" i="17"/>
  <c r="HI32" i="17"/>
  <c r="HH32" i="17"/>
  <c r="HG32" i="17"/>
  <c r="HF32" i="17"/>
  <c r="HE32" i="17"/>
  <c r="HD32" i="17"/>
  <c r="HC32" i="17"/>
  <c r="HB32" i="17"/>
  <c r="HA32" i="17"/>
  <c r="GZ32" i="17"/>
  <c r="GY32" i="17"/>
  <c r="GX32" i="17"/>
  <c r="GW32" i="17"/>
  <c r="GV32" i="17"/>
  <c r="GU32" i="17"/>
  <c r="GT32" i="17"/>
  <c r="GS32" i="17"/>
  <c r="GR32" i="17"/>
  <c r="GQ32" i="17"/>
  <c r="GP32" i="17"/>
  <c r="GO32" i="17"/>
  <c r="GN32" i="17"/>
  <c r="GM32" i="17"/>
  <c r="GL32" i="17"/>
  <c r="GK32" i="17"/>
  <c r="GJ32" i="17"/>
  <c r="GI32" i="17"/>
  <c r="GH32" i="17"/>
  <c r="GG32" i="17"/>
  <c r="GF32" i="17"/>
  <c r="GE32" i="17"/>
  <c r="GD32" i="17"/>
  <c r="GC32" i="17"/>
  <c r="GB32" i="17"/>
  <c r="GA32" i="17"/>
  <c r="FZ32" i="17"/>
  <c r="FY32" i="17"/>
  <c r="FX32" i="17"/>
  <c r="FW32" i="17"/>
  <c r="FV32" i="17"/>
  <c r="FU32" i="17"/>
  <c r="FT32" i="17"/>
  <c r="FS32" i="17"/>
  <c r="FR32" i="17"/>
  <c r="FQ32" i="17"/>
  <c r="FP32" i="17"/>
  <c r="FO32" i="17"/>
  <c r="FN32" i="17"/>
  <c r="FM32" i="17"/>
  <c r="FL32" i="17"/>
  <c r="FK32" i="17"/>
  <c r="FJ32" i="17"/>
  <c r="FI32" i="17"/>
  <c r="FH32" i="17"/>
  <c r="FG32" i="17"/>
  <c r="FF32" i="17"/>
  <c r="FE32" i="17"/>
  <c r="FD32" i="17"/>
  <c r="FC32" i="17"/>
  <c r="FB32" i="17"/>
  <c r="FA32" i="17"/>
  <c r="EZ32" i="17"/>
  <c r="EY32" i="17"/>
  <c r="EX32" i="17"/>
  <c r="EW32" i="17"/>
  <c r="EV32" i="17"/>
  <c r="EU32" i="17"/>
  <c r="ET32" i="17"/>
  <c r="ES32" i="17"/>
  <c r="ER32" i="17"/>
  <c r="EQ32" i="17"/>
  <c r="EP32" i="17"/>
  <c r="EO32" i="17"/>
  <c r="EN32" i="17"/>
  <c r="EM32" i="17"/>
  <c r="EL32" i="17"/>
  <c r="EK32" i="17"/>
  <c r="EJ32" i="17"/>
  <c r="EI32" i="17"/>
  <c r="EH32" i="17"/>
  <c r="EG32" i="17"/>
  <c r="EF32" i="17"/>
  <c r="EE32" i="17"/>
  <c r="ED32" i="17"/>
  <c r="EC32" i="17"/>
  <c r="EB32" i="17"/>
  <c r="EA32" i="17"/>
  <c r="DZ32" i="17"/>
  <c r="DY32" i="17"/>
  <c r="DX32" i="17"/>
  <c r="DW32" i="17"/>
  <c r="DV32" i="17"/>
  <c r="DU32" i="17"/>
  <c r="DT32" i="17"/>
  <c r="DS32" i="17"/>
  <c r="DR32" i="17"/>
  <c r="DQ32" i="17"/>
  <c r="DP32" i="17"/>
  <c r="DO32" i="17"/>
  <c r="DN32" i="17"/>
  <c r="DM32" i="17"/>
  <c r="DL32" i="17"/>
  <c r="DK32" i="17"/>
  <c r="DJ32" i="17"/>
  <c r="DI32" i="17"/>
  <c r="DH32" i="17"/>
  <c r="DG32" i="17"/>
  <c r="DF32" i="17"/>
  <c r="DE32" i="17"/>
  <c r="DD32" i="17"/>
  <c r="DC32" i="17"/>
  <c r="DB32" i="17"/>
  <c r="DA32" i="17"/>
  <c r="CZ32" i="17"/>
  <c r="CY32" i="17"/>
  <c r="CX32" i="17"/>
  <c r="CW32" i="17"/>
  <c r="CV32" i="17"/>
  <c r="CU32" i="17"/>
  <c r="CT32" i="17"/>
  <c r="CS32" i="17"/>
  <c r="CR32" i="17"/>
  <c r="CQ32" i="17"/>
  <c r="CP32" i="17"/>
  <c r="CO32" i="17"/>
  <c r="CN32" i="17"/>
  <c r="CM32" i="17"/>
  <c r="CL32" i="17"/>
  <c r="CK32" i="17"/>
  <c r="CJ32" i="17"/>
  <c r="CI32" i="17"/>
  <c r="CH32" i="17"/>
  <c r="CG32" i="17"/>
  <c r="CF32" i="17"/>
  <c r="CE32" i="17"/>
  <c r="CD32" i="17"/>
  <c r="CC32" i="17"/>
  <c r="CB32" i="17"/>
  <c r="CA32" i="17"/>
  <c r="BZ32" i="17"/>
  <c r="BY32" i="17"/>
  <c r="BX32" i="17"/>
  <c r="BW32" i="17"/>
  <c r="BV32" i="17"/>
  <c r="BU32" i="17"/>
  <c r="BT32" i="17"/>
  <c r="BS32" i="17"/>
  <c r="BR32" i="17"/>
  <c r="BQ32" i="17"/>
  <c r="BP32" i="17"/>
  <c r="BO32" i="17"/>
  <c r="BN32" i="17"/>
  <c r="BM32" i="17"/>
  <c r="BL32" i="17"/>
  <c r="BK32" i="17"/>
  <c r="BJ32" i="17"/>
  <c r="BI32" i="17"/>
  <c r="BH32" i="17"/>
  <c r="BG32" i="17"/>
  <c r="BF32" i="17"/>
  <c r="BE32" i="17"/>
  <c r="BD32" i="17"/>
  <c r="BC32" i="17"/>
  <c r="BB32" i="17"/>
  <c r="BA32" i="17"/>
  <c r="AZ32" i="17"/>
  <c r="AY32" i="17"/>
  <c r="AX32" i="17"/>
  <c r="AW32" i="17"/>
  <c r="AV32" i="17"/>
  <c r="AU32" i="17"/>
  <c r="AT32" i="17"/>
  <c r="AS32" i="17"/>
  <c r="AR32" i="17"/>
  <c r="AQ32" i="17"/>
  <c r="AP32" i="17"/>
  <c r="AO32" i="17"/>
  <c r="AN32" i="17"/>
  <c r="AM32" i="17"/>
  <c r="AL32" i="17"/>
  <c r="AK32" i="17"/>
  <c r="AJ32" i="17"/>
  <c r="AI32" i="17"/>
  <c r="AH32" i="17"/>
  <c r="AG32" i="17"/>
  <c r="AF32" i="17"/>
  <c r="AE32" i="17"/>
  <c r="AD32" i="17"/>
  <c r="AC32" i="17"/>
  <c r="AB32" i="17"/>
  <c r="AA32" i="17"/>
  <c r="Z32" i="17"/>
  <c r="Y32" i="17"/>
  <c r="X32" i="17"/>
  <c r="A32" i="17"/>
  <c r="ND31" i="17"/>
  <c r="NC31" i="17"/>
  <c r="NB31" i="17"/>
  <c r="NA31" i="17"/>
  <c r="MZ31" i="17"/>
  <c r="MY31" i="17"/>
  <c r="MX31" i="17"/>
  <c r="MW31" i="17"/>
  <c r="MV31" i="17"/>
  <c r="MU31" i="17"/>
  <c r="MT31" i="17"/>
  <c r="MS31" i="17"/>
  <c r="MR31" i="17"/>
  <c r="MQ31" i="17"/>
  <c r="MP31" i="17"/>
  <c r="MO31" i="17"/>
  <c r="MN31" i="17"/>
  <c r="MM31" i="17"/>
  <c r="ML31" i="17"/>
  <c r="MK31" i="17"/>
  <c r="MJ31" i="17"/>
  <c r="MI31" i="17"/>
  <c r="MH31" i="17"/>
  <c r="MG31" i="17"/>
  <c r="MF31" i="17"/>
  <c r="ME31" i="17"/>
  <c r="MD31" i="17"/>
  <c r="MC31" i="17"/>
  <c r="MB31" i="17"/>
  <c r="MA31" i="17"/>
  <c r="LZ31" i="17"/>
  <c r="LY31" i="17"/>
  <c r="LX31" i="17"/>
  <c r="LW31" i="17"/>
  <c r="LV31" i="17"/>
  <c r="LU31" i="17"/>
  <c r="LT31" i="17"/>
  <c r="LS31" i="17"/>
  <c r="LR31" i="17"/>
  <c r="LQ31" i="17"/>
  <c r="LP31" i="17"/>
  <c r="LO31" i="17"/>
  <c r="LN31" i="17"/>
  <c r="LM31" i="17"/>
  <c r="LL31" i="17"/>
  <c r="LK31" i="17"/>
  <c r="LJ31" i="17"/>
  <c r="LI31" i="17"/>
  <c r="LH31" i="17"/>
  <c r="LG31" i="17"/>
  <c r="LF31" i="17"/>
  <c r="LE31" i="17"/>
  <c r="LD31" i="17"/>
  <c r="LC31" i="17"/>
  <c r="LB31" i="17"/>
  <c r="LA31" i="17"/>
  <c r="KZ31" i="17"/>
  <c r="KY31" i="17"/>
  <c r="KX31" i="17"/>
  <c r="KW31" i="17"/>
  <c r="KV31" i="17"/>
  <c r="KU31" i="17"/>
  <c r="KT31" i="17"/>
  <c r="KS31" i="17"/>
  <c r="KR31" i="17"/>
  <c r="KQ31" i="17"/>
  <c r="KP31" i="17"/>
  <c r="KO31" i="17"/>
  <c r="KN31" i="17"/>
  <c r="KM31" i="17"/>
  <c r="KL31" i="17"/>
  <c r="KK31" i="17"/>
  <c r="KJ31" i="17"/>
  <c r="KI31" i="17"/>
  <c r="KH31" i="17"/>
  <c r="KG31" i="17"/>
  <c r="KF31" i="17"/>
  <c r="KE31" i="17"/>
  <c r="KD31" i="17"/>
  <c r="KC31" i="17"/>
  <c r="KB31" i="17"/>
  <c r="KA31" i="17"/>
  <c r="JZ31" i="17"/>
  <c r="JY31" i="17"/>
  <c r="JX31" i="17"/>
  <c r="JW31" i="17"/>
  <c r="JV31" i="17"/>
  <c r="JU31" i="17"/>
  <c r="JT31" i="17"/>
  <c r="JS31" i="17"/>
  <c r="JR31" i="17"/>
  <c r="JQ31" i="17"/>
  <c r="JP31" i="17"/>
  <c r="JO31" i="17"/>
  <c r="JN31" i="17"/>
  <c r="JM31" i="17"/>
  <c r="JL31" i="17"/>
  <c r="JK31" i="17"/>
  <c r="JJ31" i="17"/>
  <c r="JI31" i="17"/>
  <c r="JH31" i="17"/>
  <c r="JG31" i="17"/>
  <c r="JF31" i="17"/>
  <c r="JE31" i="17"/>
  <c r="JD31" i="17"/>
  <c r="JC31" i="17"/>
  <c r="JB31" i="17"/>
  <c r="JA31" i="17"/>
  <c r="IZ31" i="17"/>
  <c r="IY31" i="17"/>
  <c r="IX31" i="17"/>
  <c r="IW31" i="17"/>
  <c r="IV31" i="17"/>
  <c r="IU31" i="17"/>
  <c r="IT31" i="17"/>
  <c r="IS31" i="17"/>
  <c r="IR31" i="17"/>
  <c r="IQ31" i="17"/>
  <c r="IP31" i="17"/>
  <c r="IO31" i="17"/>
  <c r="IN31" i="17"/>
  <c r="IM31" i="17"/>
  <c r="IL31" i="17"/>
  <c r="IK31" i="17"/>
  <c r="IJ31" i="17"/>
  <c r="II31" i="17"/>
  <c r="IH31" i="17"/>
  <c r="IG31" i="17"/>
  <c r="IF31" i="17"/>
  <c r="IE31" i="17"/>
  <c r="ID31" i="17"/>
  <c r="IC31" i="17"/>
  <c r="IB31" i="17"/>
  <c r="IA31" i="17"/>
  <c r="HZ31" i="17"/>
  <c r="HY31" i="17"/>
  <c r="HX31" i="17"/>
  <c r="HW31" i="17"/>
  <c r="HV31" i="17"/>
  <c r="HU31" i="17"/>
  <c r="HT31" i="17"/>
  <c r="HS31" i="17"/>
  <c r="HR31" i="17"/>
  <c r="HQ31" i="17"/>
  <c r="HP31" i="17"/>
  <c r="HO31" i="17"/>
  <c r="HN31" i="17"/>
  <c r="HM31" i="17"/>
  <c r="HL31" i="17"/>
  <c r="HK31" i="17"/>
  <c r="HJ31" i="17"/>
  <c r="HI31" i="17"/>
  <c r="HH31" i="17"/>
  <c r="HG31" i="17"/>
  <c r="HF31" i="17"/>
  <c r="HE31" i="17"/>
  <c r="HD31" i="17"/>
  <c r="HC31" i="17"/>
  <c r="HB31" i="17"/>
  <c r="HA31" i="17"/>
  <c r="GZ31" i="17"/>
  <c r="GY31" i="17"/>
  <c r="GX31" i="17"/>
  <c r="GW31" i="17"/>
  <c r="GV31" i="17"/>
  <c r="GU31" i="17"/>
  <c r="GT31" i="17"/>
  <c r="GS31" i="17"/>
  <c r="GR31" i="17"/>
  <c r="GQ31" i="17"/>
  <c r="GP31" i="17"/>
  <c r="GO31" i="17"/>
  <c r="GN31" i="17"/>
  <c r="GM31" i="17"/>
  <c r="GL31" i="17"/>
  <c r="GK31" i="17"/>
  <c r="GJ31" i="17"/>
  <c r="GI31" i="17"/>
  <c r="GH31" i="17"/>
  <c r="GG31" i="17"/>
  <c r="GF31" i="17"/>
  <c r="GE31" i="17"/>
  <c r="GD31" i="17"/>
  <c r="GC31" i="17"/>
  <c r="GB31" i="17"/>
  <c r="GA31" i="17"/>
  <c r="FZ31" i="17"/>
  <c r="FY31" i="17"/>
  <c r="FX31" i="17"/>
  <c r="FW31" i="17"/>
  <c r="FV31" i="17"/>
  <c r="FU31" i="17"/>
  <c r="FT31" i="17"/>
  <c r="FS31" i="17"/>
  <c r="FR31" i="17"/>
  <c r="FQ31" i="17"/>
  <c r="FP31" i="17"/>
  <c r="FO31" i="17"/>
  <c r="FN31" i="17"/>
  <c r="FM31" i="17"/>
  <c r="FL31" i="17"/>
  <c r="FK31" i="17"/>
  <c r="FJ31" i="17"/>
  <c r="FI31" i="17"/>
  <c r="FH31" i="17"/>
  <c r="FG31" i="17"/>
  <c r="FF31" i="17"/>
  <c r="FE31" i="17"/>
  <c r="FD31" i="17"/>
  <c r="FC31" i="17"/>
  <c r="FB31" i="17"/>
  <c r="FA31" i="17"/>
  <c r="EZ31" i="17"/>
  <c r="EY31" i="17"/>
  <c r="EX31" i="17"/>
  <c r="EW31" i="17"/>
  <c r="EV31" i="17"/>
  <c r="EU31" i="17"/>
  <c r="ET31" i="17"/>
  <c r="ES31" i="17"/>
  <c r="ER31" i="17"/>
  <c r="EQ31" i="17"/>
  <c r="EP31" i="17"/>
  <c r="EO31" i="17"/>
  <c r="EN31" i="17"/>
  <c r="EM31" i="17"/>
  <c r="EL31" i="17"/>
  <c r="EK31" i="17"/>
  <c r="EJ31" i="17"/>
  <c r="EI31" i="17"/>
  <c r="EH31" i="17"/>
  <c r="EG31" i="17"/>
  <c r="EF31" i="17"/>
  <c r="EE31" i="17"/>
  <c r="ED31" i="17"/>
  <c r="EC31" i="17"/>
  <c r="EB31" i="17"/>
  <c r="EA31" i="17"/>
  <c r="DZ31" i="17"/>
  <c r="DY31" i="17"/>
  <c r="DX31" i="17"/>
  <c r="DW31" i="17"/>
  <c r="DV31" i="17"/>
  <c r="DU31" i="17"/>
  <c r="DT31" i="17"/>
  <c r="DS31" i="17"/>
  <c r="DR31" i="17"/>
  <c r="DQ31" i="17"/>
  <c r="DP31" i="17"/>
  <c r="DO31" i="17"/>
  <c r="DN31" i="17"/>
  <c r="DM31" i="17"/>
  <c r="DL31" i="17"/>
  <c r="DK31" i="17"/>
  <c r="DJ31" i="17"/>
  <c r="DI31" i="17"/>
  <c r="DH31" i="17"/>
  <c r="DG31" i="17"/>
  <c r="DF31" i="17"/>
  <c r="DE31" i="17"/>
  <c r="DD31" i="17"/>
  <c r="DC31" i="17"/>
  <c r="DB31" i="17"/>
  <c r="DA31" i="17"/>
  <c r="CZ31" i="17"/>
  <c r="CY31" i="17"/>
  <c r="CX31" i="17"/>
  <c r="CW31" i="17"/>
  <c r="CV31" i="17"/>
  <c r="CU31" i="17"/>
  <c r="CT31" i="17"/>
  <c r="CS31" i="17"/>
  <c r="CR31" i="17"/>
  <c r="CQ31" i="17"/>
  <c r="CP31" i="17"/>
  <c r="CO31" i="17"/>
  <c r="CN31" i="17"/>
  <c r="CM31" i="17"/>
  <c r="CL31" i="17"/>
  <c r="CK31" i="17"/>
  <c r="CJ31" i="17"/>
  <c r="CI31" i="17"/>
  <c r="CH31" i="17"/>
  <c r="CG31" i="17"/>
  <c r="CF31" i="17"/>
  <c r="CE31" i="17"/>
  <c r="CD31" i="17"/>
  <c r="CC31" i="17"/>
  <c r="CB31" i="17"/>
  <c r="CA31" i="17"/>
  <c r="BZ31" i="17"/>
  <c r="BY31" i="17"/>
  <c r="BX31" i="17"/>
  <c r="BW31" i="17"/>
  <c r="BV31" i="17"/>
  <c r="BU31" i="17"/>
  <c r="BT31" i="17"/>
  <c r="BS31" i="17"/>
  <c r="BR31" i="17"/>
  <c r="BQ31" i="17"/>
  <c r="BP31" i="17"/>
  <c r="BO31" i="17"/>
  <c r="BN31" i="17"/>
  <c r="BM31" i="17"/>
  <c r="BL31" i="17"/>
  <c r="BK31" i="17"/>
  <c r="BJ31" i="17"/>
  <c r="BI31" i="17"/>
  <c r="BH31" i="17"/>
  <c r="BG31" i="17"/>
  <c r="BF31" i="17"/>
  <c r="BE31" i="17"/>
  <c r="BD31" i="17"/>
  <c r="BC31" i="17"/>
  <c r="BB31" i="17"/>
  <c r="BA31" i="17"/>
  <c r="AZ31" i="17"/>
  <c r="AY31" i="17"/>
  <c r="AX31" i="17"/>
  <c r="AW31" i="17"/>
  <c r="AV31" i="17"/>
  <c r="AU31" i="17"/>
  <c r="AT31" i="17"/>
  <c r="AS31" i="17"/>
  <c r="AR31" i="17"/>
  <c r="AQ31" i="17"/>
  <c r="AP31" i="17"/>
  <c r="AO31" i="17"/>
  <c r="AN31" i="17"/>
  <c r="AM31" i="17"/>
  <c r="AL31" i="17"/>
  <c r="AK31" i="17"/>
  <c r="AJ31" i="17"/>
  <c r="AI31" i="17"/>
  <c r="AH31" i="17"/>
  <c r="AG31" i="17"/>
  <c r="AF31" i="17"/>
  <c r="AE31" i="17"/>
  <c r="AD31" i="17"/>
  <c r="AC31" i="17"/>
  <c r="AB31" i="17"/>
  <c r="AA31" i="17"/>
  <c r="Z31" i="17"/>
  <c r="Y31" i="17"/>
  <c r="X31" i="17"/>
  <c r="A31" i="17"/>
  <c r="ND30" i="17"/>
  <c r="NC30" i="17"/>
  <c r="NB30" i="17"/>
  <c r="NA30" i="17"/>
  <c r="MZ30" i="17"/>
  <c r="MY30" i="17"/>
  <c r="MX30" i="17"/>
  <c r="MW30" i="17"/>
  <c r="MV30" i="17"/>
  <c r="MU30" i="17"/>
  <c r="MT30" i="17"/>
  <c r="MS30" i="17"/>
  <c r="MR30" i="17"/>
  <c r="MQ30" i="17"/>
  <c r="MP30" i="17"/>
  <c r="MO30" i="17"/>
  <c r="MN30" i="17"/>
  <c r="MM30" i="17"/>
  <c r="ML30" i="17"/>
  <c r="MK30" i="17"/>
  <c r="MJ30" i="17"/>
  <c r="MI30" i="17"/>
  <c r="MH30" i="17"/>
  <c r="MG30" i="17"/>
  <c r="MF30" i="17"/>
  <c r="ME30" i="17"/>
  <c r="MD30" i="17"/>
  <c r="MC30" i="17"/>
  <c r="MB30" i="17"/>
  <c r="MA30" i="17"/>
  <c r="LZ30" i="17"/>
  <c r="LY30" i="17"/>
  <c r="LX30" i="17"/>
  <c r="LW30" i="17"/>
  <c r="LV30" i="17"/>
  <c r="LU30" i="17"/>
  <c r="LT30" i="17"/>
  <c r="LS30" i="17"/>
  <c r="LR30" i="17"/>
  <c r="LQ30" i="17"/>
  <c r="LP30" i="17"/>
  <c r="LO30" i="17"/>
  <c r="LN30" i="17"/>
  <c r="LM30" i="17"/>
  <c r="LL30" i="17"/>
  <c r="LK30" i="17"/>
  <c r="LJ30" i="17"/>
  <c r="LI30" i="17"/>
  <c r="LH30" i="17"/>
  <c r="LG30" i="17"/>
  <c r="LF30" i="17"/>
  <c r="LE30" i="17"/>
  <c r="LD30" i="17"/>
  <c r="LC30" i="17"/>
  <c r="LB30" i="17"/>
  <c r="LA30" i="17"/>
  <c r="KZ30" i="17"/>
  <c r="KY30" i="17"/>
  <c r="KX30" i="17"/>
  <c r="KW30" i="17"/>
  <c r="KV30" i="17"/>
  <c r="KU30" i="17"/>
  <c r="KT30" i="17"/>
  <c r="KS30" i="17"/>
  <c r="KR30" i="17"/>
  <c r="KQ30" i="17"/>
  <c r="KP30" i="17"/>
  <c r="KO30" i="17"/>
  <c r="KN30" i="17"/>
  <c r="KM30" i="17"/>
  <c r="KL30" i="17"/>
  <c r="KK30" i="17"/>
  <c r="KJ30" i="17"/>
  <c r="KI30" i="17"/>
  <c r="KH30" i="17"/>
  <c r="KG30" i="17"/>
  <c r="KF30" i="17"/>
  <c r="KE30" i="17"/>
  <c r="KD30" i="17"/>
  <c r="KC30" i="17"/>
  <c r="KB30" i="17"/>
  <c r="KA30" i="17"/>
  <c r="JZ30" i="17"/>
  <c r="JY30" i="17"/>
  <c r="JX30" i="17"/>
  <c r="JW30" i="17"/>
  <c r="JV30" i="17"/>
  <c r="JU30" i="17"/>
  <c r="JT30" i="17"/>
  <c r="JS30" i="17"/>
  <c r="JR30" i="17"/>
  <c r="JQ30" i="17"/>
  <c r="JP30" i="17"/>
  <c r="JO30" i="17"/>
  <c r="JN30" i="17"/>
  <c r="JM30" i="17"/>
  <c r="JL30" i="17"/>
  <c r="JK30" i="17"/>
  <c r="JJ30" i="17"/>
  <c r="JI30" i="17"/>
  <c r="JH30" i="17"/>
  <c r="JG30" i="17"/>
  <c r="JF30" i="17"/>
  <c r="JE30" i="17"/>
  <c r="JD30" i="17"/>
  <c r="JC30" i="17"/>
  <c r="JB30" i="17"/>
  <c r="JA30" i="17"/>
  <c r="IZ30" i="17"/>
  <c r="IY30" i="17"/>
  <c r="IX30" i="17"/>
  <c r="IW30" i="17"/>
  <c r="IV30" i="17"/>
  <c r="IU30" i="17"/>
  <c r="IT30" i="17"/>
  <c r="IS30" i="17"/>
  <c r="IR30" i="17"/>
  <c r="IQ30" i="17"/>
  <c r="IP30" i="17"/>
  <c r="IO30" i="17"/>
  <c r="IN30" i="17"/>
  <c r="IM30" i="17"/>
  <c r="IL30" i="17"/>
  <c r="IK30" i="17"/>
  <c r="IJ30" i="17"/>
  <c r="II30" i="17"/>
  <c r="IH30" i="17"/>
  <c r="IG30" i="17"/>
  <c r="IF30" i="17"/>
  <c r="IE30" i="17"/>
  <c r="ID30" i="17"/>
  <c r="IC30" i="17"/>
  <c r="IB30" i="17"/>
  <c r="IA30" i="17"/>
  <c r="HZ30" i="17"/>
  <c r="HY30" i="17"/>
  <c r="HX30" i="17"/>
  <c r="HW30" i="17"/>
  <c r="HV30" i="17"/>
  <c r="HU30" i="17"/>
  <c r="HT30" i="17"/>
  <c r="HS30" i="17"/>
  <c r="HR30" i="17"/>
  <c r="HQ30" i="17"/>
  <c r="HP30" i="17"/>
  <c r="HO30" i="17"/>
  <c r="HN30" i="17"/>
  <c r="HM30" i="17"/>
  <c r="HL30" i="17"/>
  <c r="HK30" i="17"/>
  <c r="HJ30" i="17"/>
  <c r="HI30" i="17"/>
  <c r="HH30" i="17"/>
  <c r="HG30" i="17"/>
  <c r="HF30" i="17"/>
  <c r="HE30" i="17"/>
  <c r="HD30" i="17"/>
  <c r="HC30" i="17"/>
  <c r="HB30" i="17"/>
  <c r="HA30" i="17"/>
  <c r="GZ30" i="17"/>
  <c r="GY30" i="17"/>
  <c r="GX30" i="17"/>
  <c r="GW30" i="17"/>
  <c r="GV30" i="17"/>
  <c r="GU30" i="17"/>
  <c r="GT30" i="17"/>
  <c r="GS30" i="17"/>
  <c r="GR30" i="17"/>
  <c r="GQ30" i="17"/>
  <c r="GP30" i="17"/>
  <c r="GO30" i="17"/>
  <c r="GN30" i="17"/>
  <c r="GM30" i="17"/>
  <c r="GL30" i="17"/>
  <c r="GK30" i="17"/>
  <c r="GJ30" i="17"/>
  <c r="GI30" i="17"/>
  <c r="GH30" i="17"/>
  <c r="GG30" i="17"/>
  <c r="GF30" i="17"/>
  <c r="GE30" i="17"/>
  <c r="GD30" i="17"/>
  <c r="GC30" i="17"/>
  <c r="GB30" i="17"/>
  <c r="GA30" i="17"/>
  <c r="FZ30" i="17"/>
  <c r="FY30" i="17"/>
  <c r="FX30" i="17"/>
  <c r="FW30" i="17"/>
  <c r="FV30" i="17"/>
  <c r="FU30" i="17"/>
  <c r="FT30" i="17"/>
  <c r="FS30" i="17"/>
  <c r="FR30" i="17"/>
  <c r="FQ30" i="17"/>
  <c r="FP30" i="17"/>
  <c r="FO30" i="17"/>
  <c r="FN30" i="17"/>
  <c r="FM30" i="17"/>
  <c r="FL30" i="17"/>
  <c r="FK30" i="17"/>
  <c r="FJ30" i="17"/>
  <c r="FI30" i="17"/>
  <c r="FH30" i="17"/>
  <c r="FG30" i="17"/>
  <c r="FF30" i="17"/>
  <c r="FE30" i="17"/>
  <c r="FD30" i="17"/>
  <c r="FC30" i="17"/>
  <c r="FB30" i="17"/>
  <c r="FA30" i="17"/>
  <c r="EZ30" i="17"/>
  <c r="EY30" i="17"/>
  <c r="EX30" i="17"/>
  <c r="EW30" i="17"/>
  <c r="EV30" i="17"/>
  <c r="EU30" i="17"/>
  <c r="ET30" i="17"/>
  <c r="ES30" i="17"/>
  <c r="ER30" i="17"/>
  <c r="EQ30" i="17"/>
  <c r="EP30" i="17"/>
  <c r="EO30" i="17"/>
  <c r="EN30" i="17"/>
  <c r="EM30" i="17"/>
  <c r="EL30" i="17"/>
  <c r="EK30" i="17"/>
  <c r="EJ30" i="17"/>
  <c r="EI30" i="17"/>
  <c r="EH30" i="17"/>
  <c r="EG30" i="17"/>
  <c r="EF30" i="17"/>
  <c r="EE30" i="17"/>
  <c r="ED30" i="17"/>
  <c r="EC30" i="17"/>
  <c r="EB30" i="17"/>
  <c r="EA30" i="17"/>
  <c r="DZ30" i="17"/>
  <c r="DY30" i="17"/>
  <c r="DX30" i="17"/>
  <c r="DW30" i="17"/>
  <c r="DV30" i="17"/>
  <c r="DU30" i="17"/>
  <c r="DT30" i="17"/>
  <c r="DS30" i="17"/>
  <c r="DR30" i="17"/>
  <c r="DQ30" i="17"/>
  <c r="DP30" i="17"/>
  <c r="DO30" i="17"/>
  <c r="DN30" i="17"/>
  <c r="DM30" i="17"/>
  <c r="DL30" i="17"/>
  <c r="DK30" i="17"/>
  <c r="DJ30" i="17"/>
  <c r="DI30" i="17"/>
  <c r="DH30" i="17"/>
  <c r="DG30" i="17"/>
  <c r="DF30" i="17"/>
  <c r="DE30" i="17"/>
  <c r="DD30" i="17"/>
  <c r="DC30" i="17"/>
  <c r="DB30" i="17"/>
  <c r="DA30" i="17"/>
  <c r="CZ30" i="17"/>
  <c r="CY30" i="17"/>
  <c r="CX30" i="17"/>
  <c r="CW30" i="17"/>
  <c r="CV30" i="17"/>
  <c r="CU30" i="17"/>
  <c r="CT30" i="17"/>
  <c r="CS30" i="17"/>
  <c r="CR30" i="17"/>
  <c r="CQ30" i="17"/>
  <c r="CP30" i="17"/>
  <c r="CO30" i="17"/>
  <c r="CN30" i="17"/>
  <c r="CM30" i="17"/>
  <c r="CL30" i="17"/>
  <c r="CK30" i="17"/>
  <c r="CJ30" i="17"/>
  <c r="CI30" i="17"/>
  <c r="CH30" i="17"/>
  <c r="CG30" i="17"/>
  <c r="CF30" i="17"/>
  <c r="CE30" i="17"/>
  <c r="CD30" i="17"/>
  <c r="CC30" i="17"/>
  <c r="CB30" i="17"/>
  <c r="CA30" i="17"/>
  <c r="BZ30" i="17"/>
  <c r="BY30" i="17"/>
  <c r="BX30" i="17"/>
  <c r="BW30" i="17"/>
  <c r="BV30" i="17"/>
  <c r="BU30" i="17"/>
  <c r="BT30" i="17"/>
  <c r="BS30" i="17"/>
  <c r="BR30" i="17"/>
  <c r="BQ30" i="17"/>
  <c r="BP30" i="17"/>
  <c r="BO30" i="17"/>
  <c r="BN30" i="17"/>
  <c r="BM30" i="17"/>
  <c r="BL30" i="17"/>
  <c r="BK30" i="17"/>
  <c r="BJ30" i="17"/>
  <c r="BI30" i="17"/>
  <c r="BH30" i="17"/>
  <c r="BG30" i="17"/>
  <c r="BF30" i="17"/>
  <c r="BE30" i="17"/>
  <c r="BD30" i="17"/>
  <c r="BC30" i="17"/>
  <c r="BB30" i="17"/>
  <c r="BA30" i="17"/>
  <c r="AZ30" i="17"/>
  <c r="AY30" i="17"/>
  <c r="AX30" i="17"/>
  <c r="AW30" i="17"/>
  <c r="AV30" i="17"/>
  <c r="AU30" i="17"/>
  <c r="AT30" i="17"/>
  <c r="AS30" i="17"/>
  <c r="AR30" i="17"/>
  <c r="AQ30" i="17"/>
  <c r="AP30" i="17"/>
  <c r="AO30" i="17"/>
  <c r="AN30" i="17"/>
  <c r="AM30" i="17"/>
  <c r="AL30" i="17"/>
  <c r="AK30" i="17"/>
  <c r="AJ30" i="17"/>
  <c r="AI30" i="17"/>
  <c r="AH30" i="17"/>
  <c r="AG30" i="17"/>
  <c r="AF30" i="17"/>
  <c r="AE30" i="17"/>
  <c r="AD30" i="17"/>
  <c r="AC30" i="17"/>
  <c r="AB30" i="17"/>
  <c r="AA30" i="17"/>
  <c r="Z30" i="17"/>
  <c r="Y30" i="17"/>
  <c r="X30" i="17"/>
  <c r="A30" i="17"/>
  <c r="ND29" i="17"/>
  <c r="NC29" i="17"/>
  <c r="NB29" i="17"/>
  <c r="NA29" i="17"/>
  <c r="MZ29" i="17"/>
  <c r="MY29" i="17"/>
  <c r="MX29" i="17"/>
  <c r="MW29" i="17"/>
  <c r="MV29" i="17"/>
  <c r="MU29" i="17"/>
  <c r="MT29" i="17"/>
  <c r="MS29" i="17"/>
  <c r="MR29" i="17"/>
  <c r="MQ29" i="17"/>
  <c r="MP29" i="17"/>
  <c r="MO29" i="17"/>
  <c r="MN29" i="17"/>
  <c r="MM29" i="17"/>
  <c r="ML29" i="17"/>
  <c r="MK29" i="17"/>
  <c r="MJ29" i="17"/>
  <c r="MI29" i="17"/>
  <c r="MH29" i="17"/>
  <c r="MG29" i="17"/>
  <c r="MF29" i="17"/>
  <c r="ME29" i="17"/>
  <c r="MD29" i="17"/>
  <c r="MC29" i="17"/>
  <c r="MB29" i="17"/>
  <c r="MA29" i="17"/>
  <c r="LZ29" i="17"/>
  <c r="LY29" i="17"/>
  <c r="LX29" i="17"/>
  <c r="LW29" i="17"/>
  <c r="LV29" i="17"/>
  <c r="LU29" i="17"/>
  <c r="LT29" i="17"/>
  <c r="LS29" i="17"/>
  <c r="LR29" i="17"/>
  <c r="LQ29" i="17"/>
  <c r="LP29" i="17"/>
  <c r="LO29" i="17"/>
  <c r="LN29" i="17"/>
  <c r="LM29" i="17"/>
  <c r="LL29" i="17"/>
  <c r="LK29" i="17"/>
  <c r="LJ29" i="17"/>
  <c r="LI29" i="17"/>
  <c r="LH29" i="17"/>
  <c r="LG29" i="17"/>
  <c r="LF29" i="17"/>
  <c r="LE29" i="17"/>
  <c r="LD29" i="17"/>
  <c r="LC29" i="17"/>
  <c r="LB29" i="17"/>
  <c r="LA29" i="17"/>
  <c r="KZ29" i="17"/>
  <c r="KY29" i="17"/>
  <c r="KX29" i="17"/>
  <c r="KW29" i="17"/>
  <c r="KV29" i="17"/>
  <c r="KU29" i="17"/>
  <c r="KT29" i="17"/>
  <c r="KS29" i="17"/>
  <c r="KR29" i="17"/>
  <c r="KQ29" i="17"/>
  <c r="KP29" i="17"/>
  <c r="KO29" i="17"/>
  <c r="KN29" i="17"/>
  <c r="KM29" i="17"/>
  <c r="KL29" i="17"/>
  <c r="KK29" i="17"/>
  <c r="KJ29" i="17"/>
  <c r="KI29" i="17"/>
  <c r="KH29" i="17"/>
  <c r="KG29" i="17"/>
  <c r="KF29" i="17"/>
  <c r="KE29" i="17"/>
  <c r="KD29" i="17"/>
  <c r="KC29" i="17"/>
  <c r="KB29" i="17"/>
  <c r="KA29" i="17"/>
  <c r="JZ29" i="17"/>
  <c r="JY29" i="17"/>
  <c r="JX29" i="17"/>
  <c r="JW29" i="17"/>
  <c r="JV29" i="17"/>
  <c r="JU29" i="17"/>
  <c r="JT29" i="17"/>
  <c r="JS29" i="17"/>
  <c r="JR29" i="17"/>
  <c r="JQ29" i="17"/>
  <c r="JP29" i="17"/>
  <c r="JO29" i="17"/>
  <c r="JN29" i="17"/>
  <c r="JM29" i="17"/>
  <c r="JL29" i="17"/>
  <c r="JK29" i="17"/>
  <c r="JJ29" i="17"/>
  <c r="JI29" i="17"/>
  <c r="JH29" i="17"/>
  <c r="JG29" i="17"/>
  <c r="JF29" i="17"/>
  <c r="JE29" i="17"/>
  <c r="JD29" i="17"/>
  <c r="JC29" i="17"/>
  <c r="JB29" i="17"/>
  <c r="JA29" i="17"/>
  <c r="IZ29" i="17"/>
  <c r="IY29" i="17"/>
  <c r="IX29" i="17"/>
  <c r="IW29" i="17"/>
  <c r="IV29" i="17"/>
  <c r="IU29" i="17"/>
  <c r="IT29" i="17"/>
  <c r="IS29" i="17"/>
  <c r="IR29" i="17"/>
  <c r="IQ29" i="17"/>
  <c r="IP29" i="17"/>
  <c r="IO29" i="17"/>
  <c r="IN29" i="17"/>
  <c r="IM29" i="17"/>
  <c r="IL29" i="17"/>
  <c r="IK29" i="17"/>
  <c r="IJ29" i="17"/>
  <c r="II29" i="17"/>
  <c r="IH29" i="17"/>
  <c r="IG29" i="17"/>
  <c r="IF29" i="17"/>
  <c r="IE29" i="17"/>
  <c r="ID29" i="17"/>
  <c r="IC29" i="17"/>
  <c r="IB29" i="17"/>
  <c r="IA29" i="17"/>
  <c r="HZ29" i="17"/>
  <c r="HY29" i="17"/>
  <c r="HX29" i="17"/>
  <c r="HW29" i="17"/>
  <c r="HV29" i="17"/>
  <c r="HU29" i="17"/>
  <c r="HT29" i="17"/>
  <c r="HS29" i="17"/>
  <c r="HR29" i="17"/>
  <c r="HQ29" i="17"/>
  <c r="HP29" i="17"/>
  <c r="HO29" i="17"/>
  <c r="HN29" i="17"/>
  <c r="HM29" i="17"/>
  <c r="HL29" i="17"/>
  <c r="HK29" i="17"/>
  <c r="HJ29" i="17"/>
  <c r="HI29" i="17"/>
  <c r="HH29" i="17"/>
  <c r="HG29" i="17"/>
  <c r="HF29" i="17"/>
  <c r="HE29" i="17"/>
  <c r="HD29" i="17"/>
  <c r="HC29" i="17"/>
  <c r="HB29" i="17"/>
  <c r="HA29" i="17"/>
  <c r="GZ29" i="17"/>
  <c r="GY29" i="17"/>
  <c r="GX29" i="17"/>
  <c r="GW29" i="17"/>
  <c r="GV29" i="17"/>
  <c r="GU29" i="17"/>
  <c r="GT29" i="17"/>
  <c r="GS29" i="17"/>
  <c r="GR29" i="17"/>
  <c r="GQ29" i="17"/>
  <c r="GP29" i="17"/>
  <c r="GO29" i="17"/>
  <c r="GN29" i="17"/>
  <c r="GM29" i="17"/>
  <c r="GL29" i="17"/>
  <c r="GK29" i="17"/>
  <c r="GJ29" i="17"/>
  <c r="GI29" i="17"/>
  <c r="GH29" i="17"/>
  <c r="GG29" i="17"/>
  <c r="GF29" i="17"/>
  <c r="GE29" i="17"/>
  <c r="GD29" i="17"/>
  <c r="GC29" i="17"/>
  <c r="GB29" i="17"/>
  <c r="GA29" i="17"/>
  <c r="FZ29" i="17"/>
  <c r="FY29" i="17"/>
  <c r="FX29" i="17"/>
  <c r="FW29" i="17"/>
  <c r="FV29" i="17"/>
  <c r="FU29" i="17"/>
  <c r="FT29" i="17"/>
  <c r="FS29" i="17"/>
  <c r="FR29" i="17"/>
  <c r="FQ29" i="17"/>
  <c r="FP29" i="17"/>
  <c r="FO29" i="17"/>
  <c r="FN29" i="17"/>
  <c r="FM29" i="17"/>
  <c r="FL29" i="17"/>
  <c r="FK29" i="17"/>
  <c r="FJ29" i="17"/>
  <c r="FI29" i="17"/>
  <c r="FH29" i="17"/>
  <c r="FG29" i="17"/>
  <c r="FF29" i="17"/>
  <c r="FE29" i="17"/>
  <c r="FD29" i="17"/>
  <c r="FC29" i="17"/>
  <c r="FB29" i="17"/>
  <c r="FA29" i="17"/>
  <c r="EZ29" i="17"/>
  <c r="EY29" i="17"/>
  <c r="EX29" i="17"/>
  <c r="EW29" i="17"/>
  <c r="EV29" i="17"/>
  <c r="EU29" i="17"/>
  <c r="ET29" i="17"/>
  <c r="ES29" i="17"/>
  <c r="ER29" i="17"/>
  <c r="EQ29" i="17"/>
  <c r="EP29" i="17"/>
  <c r="EO29" i="17"/>
  <c r="EN29" i="17"/>
  <c r="EM29" i="17"/>
  <c r="EL29" i="17"/>
  <c r="EK29" i="17"/>
  <c r="EJ29" i="17"/>
  <c r="EI29" i="17"/>
  <c r="EH29" i="17"/>
  <c r="EG29" i="17"/>
  <c r="EF29" i="17"/>
  <c r="EE29" i="17"/>
  <c r="ED29" i="17"/>
  <c r="EC29" i="17"/>
  <c r="EB29" i="17"/>
  <c r="EA29" i="17"/>
  <c r="DZ29" i="17"/>
  <c r="DY29" i="17"/>
  <c r="DX29" i="17"/>
  <c r="DW29" i="17"/>
  <c r="DV29" i="17"/>
  <c r="DU29" i="17"/>
  <c r="DT29" i="17"/>
  <c r="DS29" i="17"/>
  <c r="DR29" i="17"/>
  <c r="DQ29" i="17"/>
  <c r="DP29" i="17"/>
  <c r="DO29" i="17"/>
  <c r="DN29" i="17"/>
  <c r="DM29" i="17"/>
  <c r="DL29" i="17"/>
  <c r="DK29" i="17"/>
  <c r="DJ29" i="17"/>
  <c r="DI29" i="17"/>
  <c r="DH29" i="17"/>
  <c r="DG29" i="17"/>
  <c r="DF29" i="17"/>
  <c r="DE29" i="17"/>
  <c r="DD29" i="17"/>
  <c r="DC29" i="17"/>
  <c r="DB29" i="17"/>
  <c r="DA29" i="17"/>
  <c r="CZ29" i="17"/>
  <c r="CY29" i="17"/>
  <c r="CX29" i="17"/>
  <c r="CW29" i="17"/>
  <c r="CV29" i="17"/>
  <c r="CU29" i="17"/>
  <c r="CT29" i="17"/>
  <c r="CS29" i="17"/>
  <c r="CR29" i="17"/>
  <c r="CQ29" i="17"/>
  <c r="CP29" i="17"/>
  <c r="CO29" i="17"/>
  <c r="CN29" i="17"/>
  <c r="CM29" i="17"/>
  <c r="CL29" i="17"/>
  <c r="CK29" i="17"/>
  <c r="CJ29" i="17"/>
  <c r="CI29" i="17"/>
  <c r="CH29" i="17"/>
  <c r="CG29" i="17"/>
  <c r="CF29" i="17"/>
  <c r="CE29" i="17"/>
  <c r="CD29" i="17"/>
  <c r="CC29" i="17"/>
  <c r="CB29" i="17"/>
  <c r="CA29" i="17"/>
  <c r="BZ29" i="17"/>
  <c r="BY29" i="17"/>
  <c r="BX29" i="17"/>
  <c r="BW29" i="17"/>
  <c r="BV29" i="17"/>
  <c r="BU29" i="17"/>
  <c r="BT29" i="17"/>
  <c r="BS29" i="17"/>
  <c r="BR29" i="17"/>
  <c r="BQ29" i="17"/>
  <c r="BP29" i="17"/>
  <c r="BO29" i="17"/>
  <c r="BN29" i="17"/>
  <c r="BM29" i="17"/>
  <c r="BL29" i="17"/>
  <c r="BK29" i="17"/>
  <c r="BJ29" i="17"/>
  <c r="BI29" i="17"/>
  <c r="BH29" i="17"/>
  <c r="BG29" i="17"/>
  <c r="BF29" i="17"/>
  <c r="BE29" i="17"/>
  <c r="BD29" i="17"/>
  <c r="BC29" i="17"/>
  <c r="BB29" i="17"/>
  <c r="BA29" i="17"/>
  <c r="AZ29" i="17"/>
  <c r="AY29" i="17"/>
  <c r="AX29" i="17"/>
  <c r="AW29" i="17"/>
  <c r="AV29" i="17"/>
  <c r="AU29" i="17"/>
  <c r="AT29" i="17"/>
  <c r="AS29" i="17"/>
  <c r="AR29" i="17"/>
  <c r="AQ29" i="17"/>
  <c r="AP29" i="17"/>
  <c r="AO29" i="17"/>
  <c r="AN29" i="17"/>
  <c r="AM29" i="17"/>
  <c r="AL29" i="17"/>
  <c r="AK29" i="17"/>
  <c r="AJ29" i="17"/>
  <c r="AI29" i="17"/>
  <c r="AH29" i="17"/>
  <c r="AG29" i="17"/>
  <c r="AF29" i="17"/>
  <c r="AE29" i="17"/>
  <c r="AD29" i="17"/>
  <c r="AC29" i="17"/>
  <c r="AB29" i="17"/>
  <c r="AA29" i="17"/>
  <c r="Z29" i="17"/>
  <c r="Y29" i="17"/>
  <c r="X29" i="17"/>
  <c r="L29" i="17"/>
  <c r="M29" i="17" s="1"/>
  <c r="A29" i="17"/>
  <c r="ND28" i="17"/>
  <c r="NC28" i="17"/>
  <c r="NB28" i="17"/>
  <c r="NA28" i="17"/>
  <c r="MZ28" i="17"/>
  <c r="MY28" i="17"/>
  <c r="MX28" i="17"/>
  <c r="MW28" i="17"/>
  <c r="MV28" i="17"/>
  <c r="MU28" i="17"/>
  <c r="MT28" i="17"/>
  <c r="MS28" i="17"/>
  <c r="MR28" i="17"/>
  <c r="MQ28" i="17"/>
  <c r="MP28" i="17"/>
  <c r="MO28" i="17"/>
  <c r="MN28" i="17"/>
  <c r="MM28" i="17"/>
  <c r="ML28" i="17"/>
  <c r="MK28" i="17"/>
  <c r="MJ28" i="17"/>
  <c r="MI28" i="17"/>
  <c r="MH28" i="17"/>
  <c r="MG28" i="17"/>
  <c r="MF28" i="17"/>
  <c r="ME28" i="17"/>
  <c r="MD28" i="17"/>
  <c r="MC28" i="17"/>
  <c r="MB28" i="17"/>
  <c r="MA28" i="17"/>
  <c r="LZ28" i="17"/>
  <c r="LY28" i="17"/>
  <c r="LX28" i="17"/>
  <c r="LW28" i="17"/>
  <c r="LV28" i="17"/>
  <c r="LU28" i="17"/>
  <c r="LT28" i="17"/>
  <c r="LS28" i="17"/>
  <c r="LR28" i="17"/>
  <c r="LQ28" i="17"/>
  <c r="LP28" i="17"/>
  <c r="LO28" i="17"/>
  <c r="LN28" i="17"/>
  <c r="LM28" i="17"/>
  <c r="LL28" i="17"/>
  <c r="LK28" i="17"/>
  <c r="LJ28" i="17"/>
  <c r="LI28" i="17"/>
  <c r="LH28" i="17"/>
  <c r="LG28" i="17"/>
  <c r="LF28" i="17"/>
  <c r="LE28" i="17"/>
  <c r="LD28" i="17"/>
  <c r="LC28" i="17"/>
  <c r="LB28" i="17"/>
  <c r="LA28" i="17"/>
  <c r="KZ28" i="17"/>
  <c r="KY28" i="17"/>
  <c r="KX28" i="17"/>
  <c r="KW28" i="17"/>
  <c r="KV28" i="17"/>
  <c r="KU28" i="17"/>
  <c r="KT28" i="17"/>
  <c r="KS28" i="17"/>
  <c r="KR28" i="17"/>
  <c r="KQ28" i="17"/>
  <c r="KP28" i="17"/>
  <c r="KO28" i="17"/>
  <c r="KN28" i="17"/>
  <c r="KM28" i="17"/>
  <c r="KL28" i="17"/>
  <c r="KK28" i="17"/>
  <c r="KJ28" i="17"/>
  <c r="KI28" i="17"/>
  <c r="KH28" i="17"/>
  <c r="KG28" i="17"/>
  <c r="KF28" i="17"/>
  <c r="KE28" i="17"/>
  <c r="KD28" i="17"/>
  <c r="KC28" i="17"/>
  <c r="KB28" i="17"/>
  <c r="KA28" i="17"/>
  <c r="JZ28" i="17"/>
  <c r="JY28" i="17"/>
  <c r="JX28" i="17"/>
  <c r="JW28" i="17"/>
  <c r="JV28" i="17"/>
  <c r="JU28" i="17"/>
  <c r="JT28" i="17"/>
  <c r="JS28" i="17"/>
  <c r="JR28" i="17"/>
  <c r="JQ28" i="17"/>
  <c r="JP28" i="17"/>
  <c r="JO28" i="17"/>
  <c r="JN28" i="17"/>
  <c r="JM28" i="17"/>
  <c r="JL28" i="17"/>
  <c r="JK28" i="17"/>
  <c r="JJ28" i="17"/>
  <c r="JI28" i="17"/>
  <c r="JH28" i="17"/>
  <c r="JG28" i="17"/>
  <c r="JF28" i="17"/>
  <c r="JE28" i="17"/>
  <c r="JD28" i="17"/>
  <c r="JC28" i="17"/>
  <c r="JB28" i="17"/>
  <c r="JA28" i="17"/>
  <c r="IZ28" i="17"/>
  <c r="IY28" i="17"/>
  <c r="IX28" i="17"/>
  <c r="IW28" i="17"/>
  <c r="IV28" i="17"/>
  <c r="IU28" i="17"/>
  <c r="IT28" i="17"/>
  <c r="IS28" i="17"/>
  <c r="IR28" i="17"/>
  <c r="IQ28" i="17"/>
  <c r="IP28" i="17"/>
  <c r="IO28" i="17"/>
  <c r="IN28" i="17"/>
  <c r="IM28" i="17"/>
  <c r="IL28" i="17"/>
  <c r="IK28" i="17"/>
  <c r="IJ28" i="17"/>
  <c r="II28" i="17"/>
  <c r="IH28" i="17"/>
  <c r="IG28" i="17"/>
  <c r="IF28" i="17"/>
  <c r="IE28" i="17"/>
  <c r="ID28" i="17"/>
  <c r="IC28" i="17"/>
  <c r="IB28" i="17"/>
  <c r="IA28" i="17"/>
  <c r="HZ28" i="17"/>
  <c r="HY28" i="17"/>
  <c r="HX28" i="17"/>
  <c r="HW28" i="17"/>
  <c r="HV28" i="17"/>
  <c r="HU28" i="17"/>
  <c r="HT28" i="17"/>
  <c r="HS28" i="17"/>
  <c r="HR28" i="17"/>
  <c r="HQ28" i="17"/>
  <c r="HP28" i="17"/>
  <c r="HO28" i="17"/>
  <c r="HN28" i="17"/>
  <c r="HM28" i="17"/>
  <c r="HL28" i="17"/>
  <c r="HK28" i="17"/>
  <c r="HJ28" i="17"/>
  <c r="HI28" i="17"/>
  <c r="HH28" i="17"/>
  <c r="HG28" i="17"/>
  <c r="HF28" i="17"/>
  <c r="HE28" i="17"/>
  <c r="HD28" i="17"/>
  <c r="HC28" i="17"/>
  <c r="HB28" i="17"/>
  <c r="HA28" i="17"/>
  <c r="GZ28" i="17"/>
  <c r="GY28" i="17"/>
  <c r="GX28" i="17"/>
  <c r="GW28" i="17"/>
  <c r="GV28" i="17"/>
  <c r="GU28" i="17"/>
  <c r="GT28" i="17"/>
  <c r="GS28" i="17"/>
  <c r="GR28" i="17"/>
  <c r="GQ28" i="17"/>
  <c r="GP28" i="17"/>
  <c r="GO28" i="17"/>
  <c r="GN28" i="17"/>
  <c r="GM28" i="17"/>
  <c r="GL28" i="17"/>
  <c r="GK28" i="17"/>
  <c r="GJ28" i="17"/>
  <c r="GI28" i="17"/>
  <c r="GH28" i="17"/>
  <c r="GG28" i="17"/>
  <c r="GF28" i="17"/>
  <c r="GE28" i="17"/>
  <c r="GD28" i="17"/>
  <c r="GC28" i="17"/>
  <c r="GB28" i="17"/>
  <c r="GA28" i="17"/>
  <c r="FZ28" i="17"/>
  <c r="FY28" i="17"/>
  <c r="FX28" i="17"/>
  <c r="FW28" i="17"/>
  <c r="FV28" i="17"/>
  <c r="FU28" i="17"/>
  <c r="FT28" i="17"/>
  <c r="FS28" i="17"/>
  <c r="FR28" i="17"/>
  <c r="FQ28" i="17"/>
  <c r="FP28" i="17"/>
  <c r="FO28" i="17"/>
  <c r="FN28" i="17"/>
  <c r="FM28" i="17"/>
  <c r="FL28" i="17"/>
  <c r="FK28" i="17"/>
  <c r="FJ28" i="17"/>
  <c r="FI28" i="17"/>
  <c r="FH28" i="17"/>
  <c r="FG28" i="17"/>
  <c r="FF28" i="17"/>
  <c r="FE28" i="17"/>
  <c r="FD28" i="17"/>
  <c r="FC28" i="17"/>
  <c r="FB28" i="17"/>
  <c r="FA28" i="17"/>
  <c r="EZ28" i="17"/>
  <c r="EY28" i="17"/>
  <c r="EX28" i="17"/>
  <c r="EW28" i="17"/>
  <c r="EV28" i="17"/>
  <c r="EU28" i="17"/>
  <c r="ET28" i="17"/>
  <c r="ES28" i="17"/>
  <c r="ER28" i="17"/>
  <c r="EQ28" i="17"/>
  <c r="EP28" i="17"/>
  <c r="EO28" i="17"/>
  <c r="EN28" i="17"/>
  <c r="EM28" i="17"/>
  <c r="EL28" i="17"/>
  <c r="EK28" i="17"/>
  <c r="EJ28" i="17"/>
  <c r="EI28" i="17"/>
  <c r="EH28" i="17"/>
  <c r="EG28" i="17"/>
  <c r="EF28" i="17"/>
  <c r="EE28" i="17"/>
  <c r="ED28" i="17"/>
  <c r="EC28" i="17"/>
  <c r="EB28" i="17"/>
  <c r="EA28" i="17"/>
  <c r="DZ28" i="17"/>
  <c r="DY28" i="17"/>
  <c r="DX28" i="17"/>
  <c r="DW28" i="17"/>
  <c r="DV28" i="17"/>
  <c r="DU28" i="17"/>
  <c r="DT28" i="17"/>
  <c r="DS28" i="17"/>
  <c r="DR28" i="17"/>
  <c r="DQ28" i="17"/>
  <c r="DP28" i="17"/>
  <c r="DO28" i="17"/>
  <c r="DN28" i="17"/>
  <c r="DM28" i="17"/>
  <c r="DL28" i="17"/>
  <c r="DK28" i="17"/>
  <c r="DJ28" i="17"/>
  <c r="DI28" i="17"/>
  <c r="DH28" i="17"/>
  <c r="DG28" i="17"/>
  <c r="DF28" i="17"/>
  <c r="DE28" i="17"/>
  <c r="DD28" i="17"/>
  <c r="DC28" i="17"/>
  <c r="DB28" i="17"/>
  <c r="DA28" i="17"/>
  <c r="CZ28" i="17"/>
  <c r="CY28" i="17"/>
  <c r="CX28" i="17"/>
  <c r="CW28" i="17"/>
  <c r="CV28" i="17"/>
  <c r="CU28" i="17"/>
  <c r="CT28" i="17"/>
  <c r="CS28" i="17"/>
  <c r="CR28" i="17"/>
  <c r="CQ28" i="17"/>
  <c r="CP28" i="17"/>
  <c r="CO28" i="17"/>
  <c r="CN28" i="17"/>
  <c r="CM28" i="17"/>
  <c r="CL28" i="17"/>
  <c r="CK28" i="17"/>
  <c r="CJ28" i="17"/>
  <c r="CI28" i="17"/>
  <c r="CH28" i="17"/>
  <c r="CG28" i="17"/>
  <c r="CF28" i="17"/>
  <c r="CE28" i="17"/>
  <c r="CD28" i="17"/>
  <c r="CC28" i="17"/>
  <c r="CB28" i="17"/>
  <c r="CA28" i="17"/>
  <c r="BZ28" i="17"/>
  <c r="BY28" i="17"/>
  <c r="BX28" i="17"/>
  <c r="BW28" i="17"/>
  <c r="BV28" i="17"/>
  <c r="BU28" i="17"/>
  <c r="BT28" i="17"/>
  <c r="BS28" i="17"/>
  <c r="BR28" i="17"/>
  <c r="BQ28" i="17"/>
  <c r="BP28" i="17"/>
  <c r="BO28" i="17"/>
  <c r="BN28" i="17"/>
  <c r="BM28" i="17"/>
  <c r="BL28" i="17"/>
  <c r="BK28" i="17"/>
  <c r="BJ28" i="17"/>
  <c r="BI28" i="17"/>
  <c r="BH28" i="17"/>
  <c r="BG28" i="17"/>
  <c r="BF28" i="17"/>
  <c r="BE28" i="17"/>
  <c r="BD28" i="17"/>
  <c r="BC28" i="17"/>
  <c r="BB28" i="17"/>
  <c r="BA28" i="17"/>
  <c r="AZ28" i="17"/>
  <c r="AY28" i="17"/>
  <c r="AX28" i="17"/>
  <c r="AW28" i="17"/>
  <c r="AV28" i="17"/>
  <c r="AU28" i="17"/>
  <c r="AT28" i="17"/>
  <c r="AS28" i="17"/>
  <c r="AR28" i="17"/>
  <c r="AQ28" i="17"/>
  <c r="AP28" i="17"/>
  <c r="AO28" i="17"/>
  <c r="AN28" i="17"/>
  <c r="AM28" i="17"/>
  <c r="AL28" i="17"/>
  <c r="AK28" i="17"/>
  <c r="AJ28" i="17"/>
  <c r="AI28" i="17"/>
  <c r="AH28" i="17"/>
  <c r="AG28" i="17"/>
  <c r="AF28" i="17"/>
  <c r="AE28" i="17"/>
  <c r="AD28" i="17"/>
  <c r="AC28" i="17"/>
  <c r="AB28" i="17"/>
  <c r="AA28" i="17"/>
  <c r="Z28" i="17"/>
  <c r="Y28" i="17"/>
  <c r="X28" i="17"/>
  <c r="A28" i="17"/>
  <c r="ND27" i="17"/>
  <c r="NC27" i="17"/>
  <c r="NB27" i="17"/>
  <c r="NA27" i="17"/>
  <c r="MZ27" i="17"/>
  <c r="MY27" i="17"/>
  <c r="MX27" i="17"/>
  <c r="MW27" i="17"/>
  <c r="MV27" i="17"/>
  <c r="MU27" i="17"/>
  <c r="MT27" i="17"/>
  <c r="MS27" i="17"/>
  <c r="MR27" i="17"/>
  <c r="MQ27" i="17"/>
  <c r="MP27" i="17"/>
  <c r="MO27" i="17"/>
  <c r="MN27" i="17"/>
  <c r="MM27" i="17"/>
  <c r="ML27" i="17"/>
  <c r="MK27" i="17"/>
  <c r="MJ27" i="17"/>
  <c r="MI27" i="17"/>
  <c r="MH27" i="17"/>
  <c r="MG27" i="17"/>
  <c r="MF27" i="17"/>
  <c r="ME27" i="17"/>
  <c r="MD27" i="17"/>
  <c r="MC27" i="17"/>
  <c r="MB27" i="17"/>
  <c r="MA27" i="17"/>
  <c r="LZ27" i="17"/>
  <c r="LY27" i="17"/>
  <c r="LX27" i="17"/>
  <c r="LW27" i="17"/>
  <c r="LV27" i="17"/>
  <c r="LU27" i="17"/>
  <c r="LT27" i="17"/>
  <c r="LS27" i="17"/>
  <c r="LR27" i="17"/>
  <c r="LQ27" i="17"/>
  <c r="LP27" i="17"/>
  <c r="LO27" i="17"/>
  <c r="LN27" i="17"/>
  <c r="LM27" i="17"/>
  <c r="LL27" i="17"/>
  <c r="LK27" i="17"/>
  <c r="LJ27" i="17"/>
  <c r="LI27" i="17"/>
  <c r="LH27" i="17"/>
  <c r="LG27" i="17"/>
  <c r="LF27" i="17"/>
  <c r="LE27" i="17"/>
  <c r="LD27" i="17"/>
  <c r="LC27" i="17"/>
  <c r="LB27" i="17"/>
  <c r="LA27" i="17"/>
  <c r="KZ27" i="17"/>
  <c r="KY27" i="17"/>
  <c r="KX27" i="17"/>
  <c r="KW27" i="17"/>
  <c r="KV27" i="17"/>
  <c r="KU27" i="17"/>
  <c r="KT27" i="17"/>
  <c r="KS27" i="17"/>
  <c r="KR27" i="17"/>
  <c r="KQ27" i="17"/>
  <c r="KP27" i="17"/>
  <c r="KO27" i="17"/>
  <c r="KN27" i="17"/>
  <c r="KM27" i="17"/>
  <c r="KL27" i="17"/>
  <c r="KK27" i="17"/>
  <c r="KJ27" i="17"/>
  <c r="KI27" i="17"/>
  <c r="KH27" i="17"/>
  <c r="KG27" i="17"/>
  <c r="KF27" i="17"/>
  <c r="KE27" i="17"/>
  <c r="KD27" i="17"/>
  <c r="KC27" i="17"/>
  <c r="KB27" i="17"/>
  <c r="KA27" i="17"/>
  <c r="JZ27" i="17"/>
  <c r="JY27" i="17"/>
  <c r="JX27" i="17"/>
  <c r="JW27" i="17"/>
  <c r="JV27" i="17"/>
  <c r="JU27" i="17"/>
  <c r="JT27" i="17"/>
  <c r="JS27" i="17"/>
  <c r="JR27" i="17"/>
  <c r="JQ27" i="17"/>
  <c r="JP27" i="17"/>
  <c r="JO27" i="17"/>
  <c r="JN27" i="17"/>
  <c r="JM27" i="17"/>
  <c r="JL27" i="17"/>
  <c r="JK27" i="17"/>
  <c r="JJ27" i="17"/>
  <c r="JI27" i="17"/>
  <c r="JH27" i="17"/>
  <c r="JG27" i="17"/>
  <c r="JF27" i="17"/>
  <c r="JE27" i="17"/>
  <c r="JD27" i="17"/>
  <c r="JC27" i="17"/>
  <c r="JB27" i="17"/>
  <c r="JA27" i="17"/>
  <c r="IZ27" i="17"/>
  <c r="IY27" i="17"/>
  <c r="IX27" i="17"/>
  <c r="IW27" i="17"/>
  <c r="IV27" i="17"/>
  <c r="IU27" i="17"/>
  <c r="IT27" i="17"/>
  <c r="IS27" i="17"/>
  <c r="IR27" i="17"/>
  <c r="IQ27" i="17"/>
  <c r="IP27" i="17"/>
  <c r="IO27" i="17"/>
  <c r="IN27" i="17"/>
  <c r="IM27" i="17"/>
  <c r="IL27" i="17"/>
  <c r="IK27" i="17"/>
  <c r="IJ27" i="17"/>
  <c r="II27" i="17"/>
  <c r="IH27" i="17"/>
  <c r="IG27" i="17"/>
  <c r="IF27" i="17"/>
  <c r="IE27" i="17"/>
  <c r="ID27" i="17"/>
  <c r="IC27" i="17"/>
  <c r="IB27" i="17"/>
  <c r="IA27" i="17"/>
  <c r="HZ27" i="17"/>
  <c r="HY27" i="17"/>
  <c r="HX27" i="17"/>
  <c r="HW27" i="17"/>
  <c r="HV27" i="17"/>
  <c r="HU27" i="17"/>
  <c r="HT27" i="17"/>
  <c r="HS27" i="17"/>
  <c r="HR27" i="17"/>
  <c r="HQ27" i="17"/>
  <c r="HP27" i="17"/>
  <c r="HO27" i="17"/>
  <c r="HN27" i="17"/>
  <c r="HM27" i="17"/>
  <c r="HL27" i="17"/>
  <c r="HK27" i="17"/>
  <c r="HJ27" i="17"/>
  <c r="HI27" i="17"/>
  <c r="HH27" i="17"/>
  <c r="HG27" i="17"/>
  <c r="HF27" i="17"/>
  <c r="HE27" i="17"/>
  <c r="HD27" i="17"/>
  <c r="HC27" i="17"/>
  <c r="HB27" i="17"/>
  <c r="HA27" i="17"/>
  <c r="GZ27" i="17"/>
  <c r="GY27" i="17"/>
  <c r="GX27" i="17"/>
  <c r="GW27" i="17"/>
  <c r="GV27" i="17"/>
  <c r="GU27" i="17"/>
  <c r="GT27" i="17"/>
  <c r="GS27" i="17"/>
  <c r="GR27" i="17"/>
  <c r="GQ27" i="17"/>
  <c r="GP27" i="17"/>
  <c r="GO27" i="17"/>
  <c r="GN27" i="17"/>
  <c r="GM27" i="17"/>
  <c r="GL27" i="17"/>
  <c r="GK27" i="17"/>
  <c r="GJ27" i="17"/>
  <c r="GI27" i="17"/>
  <c r="GH27" i="17"/>
  <c r="GG27" i="17"/>
  <c r="GF27" i="17"/>
  <c r="GE27" i="17"/>
  <c r="GD27" i="17"/>
  <c r="GC27" i="17"/>
  <c r="GB27" i="17"/>
  <c r="GA27" i="17"/>
  <c r="FZ27" i="17"/>
  <c r="FY27" i="17"/>
  <c r="FX27" i="17"/>
  <c r="FW27" i="17"/>
  <c r="FV27" i="17"/>
  <c r="FU27" i="17"/>
  <c r="FT27" i="17"/>
  <c r="FS27" i="17"/>
  <c r="FR27" i="17"/>
  <c r="FQ27" i="17"/>
  <c r="FP27" i="17"/>
  <c r="FO27" i="17"/>
  <c r="FN27" i="17"/>
  <c r="FM27" i="17"/>
  <c r="FL27" i="17"/>
  <c r="FK27" i="17"/>
  <c r="FJ27" i="17"/>
  <c r="FI27" i="17"/>
  <c r="FH27" i="17"/>
  <c r="FG27" i="17"/>
  <c r="FF27" i="17"/>
  <c r="FE27" i="17"/>
  <c r="FD27" i="17"/>
  <c r="FC27" i="17"/>
  <c r="FB27" i="17"/>
  <c r="FA27" i="17"/>
  <c r="EZ27" i="17"/>
  <c r="EY27" i="17"/>
  <c r="EX27" i="17"/>
  <c r="EW27" i="17"/>
  <c r="EV27" i="17"/>
  <c r="EU27" i="17"/>
  <c r="ET27" i="17"/>
  <c r="ES27" i="17"/>
  <c r="ER27" i="17"/>
  <c r="EQ27" i="17"/>
  <c r="EP27" i="17"/>
  <c r="EO27" i="17"/>
  <c r="EN27" i="17"/>
  <c r="EM27" i="17"/>
  <c r="EL27" i="17"/>
  <c r="EK27" i="17"/>
  <c r="EJ27" i="17"/>
  <c r="EI27" i="17"/>
  <c r="EH27" i="17"/>
  <c r="EG27" i="17"/>
  <c r="EF27" i="17"/>
  <c r="EE27" i="17"/>
  <c r="ED27" i="17"/>
  <c r="EC27" i="17"/>
  <c r="EB27" i="17"/>
  <c r="EA27" i="17"/>
  <c r="DZ27" i="17"/>
  <c r="DY27" i="17"/>
  <c r="DX27" i="17"/>
  <c r="DW27" i="17"/>
  <c r="DV27" i="17"/>
  <c r="DU27" i="17"/>
  <c r="DT27" i="17"/>
  <c r="DS27" i="17"/>
  <c r="DR27" i="17"/>
  <c r="DQ27" i="17"/>
  <c r="DP27" i="17"/>
  <c r="DO27" i="17"/>
  <c r="DN27" i="17"/>
  <c r="DM27" i="17"/>
  <c r="DL27" i="17"/>
  <c r="DK27" i="17"/>
  <c r="DJ27" i="17"/>
  <c r="DI27" i="17"/>
  <c r="DH27" i="17"/>
  <c r="DG27" i="17"/>
  <c r="DF27" i="17"/>
  <c r="DE27" i="17"/>
  <c r="DD27" i="17"/>
  <c r="DC27" i="17"/>
  <c r="DB27" i="17"/>
  <c r="DA27" i="17"/>
  <c r="CZ27" i="17"/>
  <c r="CY27" i="17"/>
  <c r="CX27" i="17"/>
  <c r="CW27" i="17"/>
  <c r="CV27" i="17"/>
  <c r="CU27" i="17"/>
  <c r="CT27" i="17"/>
  <c r="CS27" i="17"/>
  <c r="CR27" i="17"/>
  <c r="CQ27" i="17"/>
  <c r="CP27" i="17"/>
  <c r="CO27" i="17"/>
  <c r="CN27" i="17"/>
  <c r="CM27" i="17"/>
  <c r="CL27" i="17"/>
  <c r="CK27" i="17"/>
  <c r="CJ27" i="17"/>
  <c r="CI27" i="17"/>
  <c r="CH27" i="17"/>
  <c r="CG27" i="17"/>
  <c r="CF27" i="17"/>
  <c r="CE27" i="17"/>
  <c r="CD27" i="17"/>
  <c r="CC27" i="17"/>
  <c r="CB27" i="17"/>
  <c r="CA27" i="17"/>
  <c r="BZ27" i="17"/>
  <c r="BY27" i="17"/>
  <c r="BX27" i="17"/>
  <c r="BW27" i="17"/>
  <c r="BV27" i="17"/>
  <c r="BU27" i="17"/>
  <c r="BT27" i="17"/>
  <c r="BS27" i="17"/>
  <c r="BR27" i="17"/>
  <c r="BQ27" i="17"/>
  <c r="BP27" i="17"/>
  <c r="BO27" i="17"/>
  <c r="BN27" i="17"/>
  <c r="BM27" i="17"/>
  <c r="BL27" i="17"/>
  <c r="BK27" i="17"/>
  <c r="BJ27" i="17"/>
  <c r="BI27" i="17"/>
  <c r="BH27" i="17"/>
  <c r="BG27" i="17"/>
  <c r="BF27" i="17"/>
  <c r="BE27" i="17"/>
  <c r="BD27" i="17"/>
  <c r="BC27" i="17"/>
  <c r="BB27" i="17"/>
  <c r="BA27" i="17"/>
  <c r="AZ27" i="17"/>
  <c r="AY27" i="17"/>
  <c r="AX27" i="17"/>
  <c r="AW27" i="17"/>
  <c r="AV27" i="17"/>
  <c r="AU27" i="17"/>
  <c r="AT27" i="17"/>
  <c r="AS27" i="17"/>
  <c r="AR27" i="17"/>
  <c r="AQ27" i="17"/>
  <c r="AP27" i="17"/>
  <c r="AO27" i="17"/>
  <c r="AN27" i="17"/>
  <c r="AM27" i="17"/>
  <c r="AL27" i="17"/>
  <c r="AK27" i="17"/>
  <c r="AJ27" i="17"/>
  <c r="AI27" i="17"/>
  <c r="AH27" i="17"/>
  <c r="AG27" i="17"/>
  <c r="AF27" i="17"/>
  <c r="AE27" i="17"/>
  <c r="AD27" i="17"/>
  <c r="AC27" i="17"/>
  <c r="AB27" i="17"/>
  <c r="AA27" i="17"/>
  <c r="Z27" i="17"/>
  <c r="Y27" i="17"/>
  <c r="X27" i="17"/>
  <c r="L27" i="17"/>
  <c r="M27" i="17" s="1"/>
  <c r="A27" i="17"/>
  <c r="ND26" i="17"/>
  <c r="NC26" i="17"/>
  <c r="NB26" i="17"/>
  <c r="NA26" i="17"/>
  <c r="MZ26" i="17"/>
  <c r="MY26" i="17"/>
  <c r="MX26" i="17"/>
  <c r="MW26" i="17"/>
  <c r="MV26" i="17"/>
  <c r="MU26" i="17"/>
  <c r="MT26" i="17"/>
  <c r="MS26" i="17"/>
  <c r="MR26" i="17"/>
  <c r="MQ26" i="17"/>
  <c r="MP26" i="17"/>
  <c r="MO26" i="17"/>
  <c r="MN26" i="17"/>
  <c r="MM26" i="17"/>
  <c r="ML26" i="17"/>
  <c r="MK26" i="17"/>
  <c r="MJ26" i="17"/>
  <c r="MI26" i="17"/>
  <c r="MH26" i="17"/>
  <c r="MG26" i="17"/>
  <c r="MF26" i="17"/>
  <c r="ME26" i="17"/>
  <c r="MD26" i="17"/>
  <c r="MC26" i="17"/>
  <c r="MB26" i="17"/>
  <c r="MA26" i="17"/>
  <c r="LZ26" i="17"/>
  <c r="LY26" i="17"/>
  <c r="LX26" i="17"/>
  <c r="LW26" i="17"/>
  <c r="LV26" i="17"/>
  <c r="LU26" i="17"/>
  <c r="LT26" i="17"/>
  <c r="LS26" i="17"/>
  <c r="LR26" i="17"/>
  <c r="LQ26" i="17"/>
  <c r="LP26" i="17"/>
  <c r="LO26" i="17"/>
  <c r="LN26" i="17"/>
  <c r="LM26" i="17"/>
  <c r="LL26" i="17"/>
  <c r="LK26" i="17"/>
  <c r="LJ26" i="17"/>
  <c r="LI26" i="17"/>
  <c r="LH26" i="17"/>
  <c r="LG26" i="17"/>
  <c r="LF26" i="17"/>
  <c r="LE26" i="17"/>
  <c r="LD26" i="17"/>
  <c r="LC26" i="17"/>
  <c r="LB26" i="17"/>
  <c r="LA26" i="17"/>
  <c r="KZ26" i="17"/>
  <c r="KY26" i="17"/>
  <c r="KX26" i="17"/>
  <c r="KW26" i="17"/>
  <c r="KV26" i="17"/>
  <c r="KU26" i="17"/>
  <c r="KT26" i="17"/>
  <c r="KS26" i="17"/>
  <c r="KR26" i="17"/>
  <c r="KQ26" i="17"/>
  <c r="KP26" i="17"/>
  <c r="KO26" i="17"/>
  <c r="KN26" i="17"/>
  <c r="KM26" i="17"/>
  <c r="KL26" i="17"/>
  <c r="KK26" i="17"/>
  <c r="KJ26" i="17"/>
  <c r="KI26" i="17"/>
  <c r="KH26" i="17"/>
  <c r="KG26" i="17"/>
  <c r="KF26" i="17"/>
  <c r="KE26" i="17"/>
  <c r="KD26" i="17"/>
  <c r="KC26" i="17"/>
  <c r="KB26" i="17"/>
  <c r="KA26" i="17"/>
  <c r="JZ26" i="17"/>
  <c r="JY26" i="17"/>
  <c r="JX26" i="17"/>
  <c r="JW26" i="17"/>
  <c r="JV26" i="17"/>
  <c r="JU26" i="17"/>
  <c r="JT26" i="17"/>
  <c r="JS26" i="17"/>
  <c r="JR26" i="17"/>
  <c r="JQ26" i="17"/>
  <c r="JP26" i="17"/>
  <c r="JO26" i="17"/>
  <c r="JN26" i="17"/>
  <c r="JM26" i="17"/>
  <c r="JL26" i="17"/>
  <c r="JK26" i="17"/>
  <c r="JJ26" i="17"/>
  <c r="JI26" i="17"/>
  <c r="JH26" i="17"/>
  <c r="JG26" i="17"/>
  <c r="JF26" i="17"/>
  <c r="JE26" i="17"/>
  <c r="JD26" i="17"/>
  <c r="JC26" i="17"/>
  <c r="JB26" i="17"/>
  <c r="JA26" i="17"/>
  <c r="IZ26" i="17"/>
  <c r="IY26" i="17"/>
  <c r="IX26" i="17"/>
  <c r="IW26" i="17"/>
  <c r="IV26" i="17"/>
  <c r="IU26" i="17"/>
  <c r="IT26" i="17"/>
  <c r="IS26" i="17"/>
  <c r="IR26" i="17"/>
  <c r="IQ26" i="17"/>
  <c r="IP26" i="17"/>
  <c r="IO26" i="17"/>
  <c r="IN26" i="17"/>
  <c r="IM26" i="17"/>
  <c r="IL26" i="17"/>
  <c r="IK26" i="17"/>
  <c r="IJ26" i="17"/>
  <c r="II26" i="17"/>
  <c r="IH26" i="17"/>
  <c r="IG26" i="17"/>
  <c r="IF26" i="17"/>
  <c r="IE26" i="17"/>
  <c r="ID26" i="17"/>
  <c r="IC26" i="17"/>
  <c r="IB26" i="17"/>
  <c r="IA26" i="17"/>
  <c r="HZ26" i="17"/>
  <c r="HY26" i="17"/>
  <c r="HX26" i="17"/>
  <c r="HW26" i="17"/>
  <c r="HV26" i="17"/>
  <c r="HU26" i="17"/>
  <c r="HT26" i="17"/>
  <c r="HS26" i="17"/>
  <c r="HR26" i="17"/>
  <c r="HQ26" i="17"/>
  <c r="HP26" i="17"/>
  <c r="HO26" i="17"/>
  <c r="HN26" i="17"/>
  <c r="HM26" i="17"/>
  <c r="HL26" i="17"/>
  <c r="HK26" i="17"/>
  <c r="HJ26" i="17"/>
  <c r="HI26" i="17"/>
  <c r="HH26" i="17"/>
  <c r="HG26" i="17"/>
  <c r="HF26" i="17"/>
  <c r="HE26" i="17"/>
  <c r="HD26" i="17"/>
  <c r="HC26" i="17"/>
  <c r="HB26" i="17"/>
  <c r="HA26" i="17"/>
  <c r="GZ26" i="17"/>
  <c r="GY26" i="17"/>
  <c r="GX26" i="17"/>
  <c r="GW26" i="17"/>
  <c r="GV26" i="17"/>
  <c r="GU26" i="17"/>
  <c r="GT26" i="17"/>
  <c r="GS26" i="17"/>
  <c r="GR26" i="17"/>
  <c r="GQ26" i="17"/>
  <c r="GP26" i="17"/>
  <c r="GO26" i="17"/>
  <c r="GN26" i="17"/>
  <c r="GM26" i="17"/>
  <c r="GL26" i="17"/>
  <c r="GK26" i="17"/>
  <c r="GJ26" i="17"/>
  <c r="GI26" i="17"/>
  <c r="GH26" i="17"/>
  <c r="GG26" i="17"/>
  <c r="GF26" i="17"/>
  <c r="GE26" i="17"/>
  <c r="GD26" i="17"/>
  <c r="GC26" i="17"/>
  <c r="GB26" i="17"/>
  <c r="GA26" i="17"/>
  <c r="FZ26" i="17"/>
  <c r="FY26" i="17"/>
  <c r="FX26" i="17"/>
  <c r="FW26" i="17"/>
  <c r="FV26" i="17"/>
  <c r="FU26" i="17"/>
  <c r="FT26" i="17"/>
  <c r="FS26" i="17"/>
  <c r="FR26" i="17"/>
  <c r="FQ26" i="17"/>
  <c r="FP26" i="17"/>
  <c r="FO26" i="17"/>
  <c r="FN26" i="17"/>
  <c r="FM26" i="17"/>
  <c r="FL26" i="17"/>
  <c r="FK26" i="17"/>
  <c r="FJ26" i="17"/>
  <c r="FI26" i="17"/>
  <c r="FH26" i="17"/>
  <c r="FG26" i="17"/>
  <c r="FF26" i="17"/>
  <c r="FE26" i="17"/>
  <c r="FD26" i="17"/>
  <c r="FC26" i="17"/>
  <c r="FB26" i="17"/>
  <c r="FA26" i="17"/>
  <c r="EZ26" i="17"/>
  <c r="EY26" i="17"/>
  <c r="EX26" i="17"/>
  <c r="EW26" i="17"/>
  <c r="EV26" i="17"/>
  <c r="EU26" i="17"/>
  <c r="ET26" i="17"/>
  <c r="ES26" i="17"/>
  <c r="ER26" i="17"/>
  <c r="EQ26" i="17"/>
  <c r="EP26" i="17"/>
  <c r="EO26" i="17"/>
  <c r="EN26" i="17"/>
  <c r="EM26" i="17"/>
  <c r="EL26" i="17"/>
  <c r="EK26" i="17"/>
  <c r="EJ26" i="17"/>
  <c r="EI26" i="17"/>
  <c r="EH26" i="17"/>
  <c r="EG26" i="17"/>
  <c r="EF26" i="17"/>
  <c r="EE26" i="17"/>
  <c r="ED26" i="17"/>
  <c r="EC26" i="17"/>
  <c r="EB26" i="17"/>
  <c r="EA26" i="17"/>
  <c r="DZ26" i="17"/>
  <c r="DY26" i="17"/>
  <c r="DX26" i="17"/>
  <c r="DW26" i="17"/>
  <c r="DV26" i="17"/>
  <c r="DU26" i="17"/>
  <c r="DT26" i="17"/>
  <c r="DS26" i="17"/>
  <c r="DR26" i="17"/>
  <c r="DQ26" i="17"/>
  <c r="DP26" i="17"/>
  <c r="DO26" i="17"/>
  <c r="DN26" i="17"/>
  <c r="DM26" i="17"/>
  <c r="DL26" i="17"/>
  <c r="DK26" i="17"/>
  <c r="DJ26" i="17"/>
  <c r="DI26" i="17"/>
  <c r="DH26" i="17"/>
  <c r="DG26" i="17"/>
  <c r="DF26" i="17"/>
  <c r="DE26" i="17"/>
  <c r="DD26" i="17"/>
  <c r="DC26" i="17"/>
  <c r="DB26" i="17"/>
  <c r="DA26" i="17"/>
  <c r="CZ26" i="17"/>
  <c r="CY26" i="17"/>
  <c r="CX26" i="17"/>
  <c r="CW26" i="17"/>
  <c r="CV26" i="17"/>
  <c r="CU26" i="17"/>
  <c r="CT26" i="17"/>
  <c r="CS26" i="17"/>
  <c r="CR26" i="17"/>
  <c r="CQ26" i="17"/>
  <c r="CP26" i="17"/>
  <c r="CO26" i="17"/>
  <c r="CN26" i="17"/>
  <c r="CM26" i="17"/>
  <c r="CL26" i="17"/>
  <c r="CK26" i="17"/>
  <c r="CJ26" i="17"/>
  <c r="CI26" i="17"/>
  <c r="CH26" i="17"/>
  <c r="CG26" i="17"/>
  <c r="CF26" i="17"/>
  <c r="CE26" i="17"/>
  <c r="CD26" i="17"/>
  <c r="CC26" i="17"/>
  <c r="CB26" i="17"/>
  <c r="CA26" i="17"/>
  <c r="BZ26" i="17"/>
  <c r="BY26" i="17"/>
  <c r="BX26" i="17"/>
  <c r="BW26" i="17"/>
  <c r="BV26" i="17"/>
  <c r="BU26" i="17"/>
  <c r="BT26" i="17"/>
  <c r="BS26" i="17"/>
  <c r="BR26" i="17"/>
  <c r="BQ26" i="17"/>
  <c r="BP26" i="17"/>
  <c r="BO26" i="17"/>
  <c r="BN26" i="17"/>
  <c r="BM26" i="17"/>
  <c r="BL26" i="17"/>
  <c r="BK26" i="17"/>
  <c r="BJ26" i="17"/>
  <c r="BI26" i="17"/>
  <c r="BH26" i="17"/>
  <c r="BG26" i="17"/>
  <c r="BF26" i="17"/>
  <c r="BE26" i="17"/>
  <c r="BD26" i="17"/>
  <c r="BC26" i="17"/>
  <c r="BB26" i="17"/>
  <c r="BA26" i="17"/>
  <c r="AZ26" i="17"/>
  <c r="AY26" i="17"/>
  <c r="AX26" i="17"/>
  <c r="AW26" i="17"/>
  <c r="AV26" i="17"/>
  <c r="AU26" i="17"/>
  <c r="AT26" i="17"/>
  <c r="AS26" i="17"/>
  <c r="AR26" i="17"/>
  <c r="AQ26" i="17"/>
  <c r="AP26" i="17"/>
  <c r="AO26" i="17"/>
  <c r="AN26" i="17"/>
  <c r="AM26" i="17"/>
  <c r="AL26" i="17"/>
  <c r="AK26" i="17"/>
  <c r="AJ26" i="17"/>
  <c r="AI26" i="17"/>
  <c r="AH26" i="17"/>
  <c r="AG26" i="17"/>
  <c r="AF26" i="17"/>
  <c r="AE26" i="17"/>
  <c r="AD26" i="17"/>
  <c r="AC26" i="17"/>
  <c r="AB26" i="17"/>
  <c r="AA26" i="17"/>
  <c r="Z26" i="17"/>
  <c r="Y26" i="17"/>
  <c r="X26" i="17"/>
  <c r="A26" i="17"/>
  <c r="ND25" i="17"/>
  <c r="NC25" i="17"/>
  <c r="NB25" i="17"/>
  <c r="NA25" i="17"/>
  <c r="MZ25" i="17"/>
  <c r="MY25" i="17"/>
  <c r="MX25" i="17"/>
  <c r="MW25" i="17"/>
  <c r="MV25" i="17"/>
  <c r="MU25" i="17"/>
  <c r="MT25" i="17"/>
  <c r="MS25" i="17"/>
  <c r="MR25" i="17"/>
  <c r="MQ25" i="17"/>
  <c r="MP25" i="17"/>
  <c r="MO25" i="17"/>
  <c r="MN25" i="17"/>
  <c r="MM25" i="17"/>
  <c r="ML25" i="17"/>
  <c r="MK25" i="17"/>
  <c r="MJ25" i="17"/>
  <c r="MI25" i="17"/>
  <c r="MH25" i="17"/>
  <c r="MG25" i="17"/>
  <c r="MF25" i="17"/>
  <c r="ME25" i="17"/>
  <c r="MD25" i="17"/>
  <c r="MC25" i="17"/>
  <c r="MB25" i="17"/>
  <c r="MA25" i="17"/>
  <c r="LZ25" i="17"/>
  <c r="LY25" i="17"/>
  <c r="LX25" i="17"/>
  <c r="LW25" i="17"/>
  <c r="LV25" i="17"/>
  <c r="LU25" i="17"/>
  <c r="LT25" i="17"/>
  <c r="LS25" i="17"/>
  <c r="LR25" i="17"/>
  <c r="LQ25" i="17"/>
  <c r="LP25" i="17"/>
  <c r="LO25" i="17"/>
  <c r="LN25" i="17"/>
  <c r="LM25" i="17"/>
  <c r="LL25" i="17"/>
  <c r="LK25" i="17"/>
  <c r="LJ25" i="17"/>
  <c r="LI25" i="17"/>
  <c r="LH25" i="17"/>
  <c r="LG25" i="17"/>
  <c r="LF25" i="17"/>
  <c r="LE25" i="17"/>
  <c r="LD25" i="17"/>
  <c r="LC25" i="17"/>
  <c r="LB25" i="17"/>
  <c r="LA25" i="17"/>
  <c r="KZ25" i="17"/>
  <c r="KY25" i="17"/>
  <c r="KX25" i="17"/>
  <c r="KW25" i="17"/>
  <c r="KV25" i="17"/>
  <c r="KU25" i="17"/>
  <c r="KT25" i="17"/>
  <c r="KS25" i="17"/>
  <c r="KR25" i="17"/>
  <c r="KQ25" i="17"/>
  <c r="KP25" i="17"/>
  <c r="KO25" i="17"/>
  <c r="KN25" i="17"/>
  <c r="KM25" i="17"/>
  <c r="KL25" i="17"/>
  <c r="KK25" i="17"/>
  <c r="KJ25" i="17"/>
  <c r="KI25" i="17"/>
  <c r="KH25" i="17"/>
  <c r="KG25" i="17"/>
  <c r="KF25" i="17"/>
  <c r="KE25" i="17"/>
  <c r="KD25" i="17"/>
  <c r="KC25" i="17"/>
  <c r="KB25" i="17"/>
  <c r="KA25" i="17"/>
  <c r="JZ25" i="17"/>
  <c r="JY25" i="17"/>
  <c r="JX25" i="17"/>
  <c r="JW25" i="17"/>
  <c r="JV25" i="17"/>
  <c r="JU25" i="17"/>
  <c r="JT25" i="17"/>
  <c r="JS25" i="17"/>
  <c r="JR25" i="17"/>
  <c r="JQ25" i="17"/>
  <c r="JP25" i="17"/>
  <c r="JO25" i="17"/>
  <c r="JN25" i="17"/>
  <c r="JM25" i="17"/>
  <c r="JL25" i="17"/>
  <c r="JK25" i="17"/>
  <c r="JJ25" i="17"/>
  <c r="JI25" i="17"/>
  <c r="JH25" i="17"/>
  <c r="JG25" i="17"/>
  <c r="JF25" i="17"/>
  <c r="JE25" i="17"/>
  <c r="JD25" i="17"/>
  <c r="JC25" i="17"/>
  <c r="JB25" i="17"/>
  <c r="JA25" i="17"/>
  <c r="IZ25" i="17"/>
  <c r="IY25" i="17"/>
  <c r="IX25" i="17"/>
  <c r="IW25" i="17"/>
  <c r="IV25" i="17"/>
  <c r="IU25" i="17"/>
  <c r="IT25" i="17"/>
  <c r="IS25" i="17"/>
  <c r="IR25" i="17"/>
  <c r="IQ25" i="17"/>
  <c r="IP25" i="17"/>
  <c r="IO25" i="17"/>
  <c r="IN25" i="17"/>
  <c r="IM25" i="17"/>
  <c r="IL25" i="17"/>
  <c r="IK25" i="17"/>
  <c r="IJ25" i="17"/>
  <c r="II25" i="17"/>
  <c r="IH25" i="17"/>
  <c r="IG25" i="17"/>
  <c r="IF25" i="17"/>
  <c r="IE25" i="17"/>
  <c r="ID25" i="17"/>
  <c r="IC25" i="17"/>
  <c r="IB25" i="17"/>
  <c r="IA25" i="17"/>
  <c r="HZ25" i="17"/>
  <c r="HY25" i="17"/>
  <c r="HX25" i="17"/>
  <c r="HW25" i="17"/>
  <c r="HV25" i="17"/>
  <c r="HU25" i="17"/>
  <c r="HT25" i="17"/>
  <c r="HS25" i="17"/>
  <c r="HR25" i="17"/>
  <c r="HQ25" i="17"/>
  <c r="HP25" i="17"/>
  <c r="HO25" i="17"/>
  <c r="HN25" i="17"/>
  <c r="HM25" i="17"/>
  <c r="HL25" i="17"/>
  <c r="HK25" i="17"/>
  <c r="HJ25" i="17"/>
  <c r="HI25" i="17"/>
  <c r="HH25" i="17"/>
  <c r="HG25" i="17"/>
  <c r="HF25" i="17"/>
  <c r="HE25" i="17"/>
  <c r="HD25" i="17"/>
  <c r="HC25" i="17"/>
  <c r="HB25" i="17"/>
  <c r="HA25" i="17"/>
  <c r="GZ25" i="17"/>
  <c r="GY25" i="17"/>
  <c r="GX25" i="17"/>
  <c r="GW25" i="17"/>
  <c r="GV25" i="17"/>
  <c r="GU25" i="17"/>
  <c r="GT25" i="17"/>
  <c r="GS25" i="17"/>
  <c r="GR25" i="17"/>
  <c r="GQ25" i="17"/>
  <c r="GP25" i="17"/>
  <c r="GO25" i="17"/>
  <c r="GN25" i="17"/>
  <c r="GM25" i="17"/>
  <c r="GL25" i="17"/>
  <c r="GK25" i="17"/>
  <c r="GJ25" i="17"/>
  <c r="GI25" i="17"/>
  <c r="GH25" i="17"/>
  <c r="GG25" i="17"/>
  <c r="GF25" i="17"/>
  <c r="GE25" i="17"/>
  <c r="GD25" i="17"/>
  <c r="GC25" i="17"/>
  <c r="GB25" i="17"/>
  <c r="GA25" i="17"/>
  <c r="FZ25" i="17"/>
  <c r="FY25" i="17"/>
  <c r="FX25" i="17"/>
  <c r="FW25" i="17"/>
  <c r="FV25" i="17"/>
  <c r="FU25" i="17"/>
  <c r="FT25" i="17"/>
  <c r="FS25" i="17"/>
  <c r="FR25" i="17"/>
  <c r="FQ25" i="17"/>
  <c r="FP25" i="17"/>
  <c r="FO25" i="17"/>
  <c r="FN25" i="17"/>
  <c r="FM25" i="17"/>
  <c r="FL25" i="17"/>
  <c r="FK25" i="17"/>
  <c r="FJ25" i="17"/>
  <c r="FI25" i="17"/>
  <c r="FH25" i="17"/>
  <c r="FG25" i="17"/>
  <c r="FF25" i="17"/>
  <c r="FE25" i="17"/>
  <c r="FD25" i="17"/>
  <c r="FC25" i="17"/>
  <c r="FB25" i="17"/>
  <c r="FA25" i="17"/>
  <c r="EZ25" i="17"/>
  <c r="EY25" i="17"/>
  <c r="EX25" i="17"/>
  <c r="EW25" i="17"/>
  <c r="EV25" i="17"/>
  <c r="EU25" i="17"/>
  <c r="ET25" i="17"/>
  <c r="ES25" i="17"/>
  <c r="ER25" i="17"/>
  <c r="EQ25" i="17"/>
  <c r="EP25" i="17"/>
  <c r="EO25" i="17"/>
  <c r="EN25" i="17"/>
  <c r="EM25" i="17"/>
  <c r="EL25" i="17"/>
  <c r="EK25" i="17"/>
  <c r="EJ25" i="17"/>
  <c r="EI25" i="17"/>
  <c r="EH25" i="17"/>
  <c r="EG25" i="17"/>
  <c r="EF25" i="17"/>
  <c r="EE25" i="17"/>
  <c r="ED25" i="17"/>
  <c r="EC25" i="17"/>
  <c r="EB25" i="17"/>
  <c r="EA25" i="17"/>
  <c r="DZ25" i="17"/>
  <c r="DY25" i="17"/>
  <c r="DX25" i="17"/>
  <c r="DW25" i="17"/>
  <c r="DV25" i="17"/>
  <c r="DU25" i="17"/>
  <c r="DT25" i="17"/>
  <c r="DS25" i="17"/>
  <c r="DR25" i="17"/>
  <c r="DQ25" i="17"/>
  <c r="DP25" i="17"/>
  <c r="DO25" i="17"/>
  <c r="DN25" i="17"/>
  <c r="DM25" i="17"/>
  <c r="DL25" i="17"/>
  <c r="DK25" i="17"/>
  <c r="DJ25" i="17"/>
  <c r="DI25" i="17"/>
  <c r="DH25" i="17"/>
  <c r="DG25" i="17"/>
  <c r="DF25" i="17"/>
  <c r="DE25" i="17"/>
  <c r="DD25" i="17"/>
  <c r="DC25" i="17"/>
  <c r="DB25" i="17"/>
  <c r="DA25" i="17"/>
  <c r="CZ25" i="17"/>
  <c r="CY25" i="17"/>
  <c r="CX25" i="17"/>
  <c r="CW25" i="17"/>
  <c r="CV25" i="17"/>
  <c r="CU25" i="17"/>
  <c r="CT25" i="17"/>
  <c r="CS25" i="17"/>
  <c r="CR25" i="17"/>
  <c r="CQ25" i="17"/>
  <c r="CP25" i="17"/>
  <c r="CO25" i="17"/>
  <c r="CN25" i="17"/>
  <c r="CM25" i="17"/>
  <c r="CL25" i="17"/>
  <c r="CK25" i="17"/>
  <c r="CJ25" i="17"/>
  <c r="CI25" i="17"/>
  <c r="CH25" i="17"/>
  <c r="CG25" i="17"/>
  <c r="CF25" i="17"/>
  <c r="CE25" i="17"/>
  <c r="CD25" i="17"/>
  <c r="CC25" i="17"/>
  <c r="CB25" i="17"/>
  <c r="CA25" i="17"/>
  <c r="BZ25" i="17"/>
  <c r="BY25" i="17"/>
  <c r="BX25" i="17"/>
  <c r="BW25" i="17"/>
  <c r="BV25" i="17"/>
  <c r="BU25" i="17"/>
  <c r="BT25" i="17"/>
  <c r="BS25" i="17"/>
  <c r="BR25" i="17"/>
  <c r="BQ25" i="17"/>
  <c r="BP25" i="17"/>
  <c r="BO25" i="17"/>
  <c r="BN25" i="17"/>
  <c r="BM25" i="17"/>
  <c r="BL25" i="17"/>
  <c r="BK25" i="17"/>
  <c r="BJ25" i="17"/>
  <c r="BI25" i="17"/>
  <c r="BH25" i="17"/>
  <c r="BG25" i="17"/>
  <c r="BF25" i="17"/>
  <c r="BE25" i="17"/>
  <c r="BD25" i="17"/>
  <c r="BC25" i="17"/>
  <c r="BB25" i="17"/>
  <c r="BA25" i="17"/>
  <c r="AZ25" i="17"/>
  <c r="AY25" i="17"/>
  <c r="AX25" i="17"/>
  <c r="AW25" i="17"/>
  <c r="AV25" i="17"/>
  <c r="AU25" i="17"/>
  <c r="AT25" i="17"/>
  <c r="AS25" i="17"/>
  <c r="AR25" i="17"/>
  <c r="AQ25" i="17"/>
  <c r="AP25" i="17"/>
  <c r="AO25" i="17"/>
  <c r="AN25" i="17"/>
  <c r="AM25" i="17"/>
  <c r="AL25" i="17"/>
  <c r="AK25" i="17"/>
  <c r="AJ25" i="17"/>
  <c r="AI25" i="17"/>
  <c r="AH25" i="17"/>
  <c r="AG25" i="17"/>
  <c r="AF25" i="17"/>
  <c r="AE25" i="17"/>
  <c r="AD25" i="17"/>
  <c r="AC25" i="17"/>
  <c r="AB25" i="17"/>
  <c r="AA25" i="17"/>
  <c r="Z25" i="17"/>
  <c r="Y25" i="17"/>
  <c r="X25" i="17"/>
  <c r="A25" i="17"/>
  <c r="ND24" i="17"/>
  <c r="NC24" i="17"/>
  <c r="NB24" i="17"/>
  <c r="NA24" i="17"/>
  <c r="MZ24" i="17"/>
  <c r="MY24" i="17"/>
  <c r="MX24" i="17"/>
  <c r="MW24" i="17"/>
  <c r="MV24" i="17"/>
  <c r="MU24" i="17"/>
  <c r="MT24" i="17"/>
  <c r="MS24" i="17"/>
  <c r="MR24" i="17"/>
  <c r="MQ24" i="17"/>
  <c r="MP24" i="17"/>
  <c r="MO24" i="17"/>
  <c r="MN24" i="17"/>
  <c r="MM24" i="17"/>
  <c r="ML24" i="17"/>
  <c r="MK24" i="17"/>
  <c r="MJ24" i="17"/>
  <c r="MI24" i="17"/>
  <c r="MH24" i="17"/>
  <c r="MG24" i="17"/>
  <c r="MF24" i="17"/>
  <c r="ME24" i="17"/>
  <c r="MD24" i="17"/>
  <c r="MC24" i="17"/>
  <c r="MB24" i="17"/>
  <c r="MA24" i="17"/>
  <c r="LZ24" i="17"/>
  <c r="LY24" i="17"/>
  <c r="LX24" i="17"/>
  <c r="LW24" i="17"/>
  <c r="LV24" i="17"/>
  <c r="LU24" i="17"/>
  <c r="LT24" i="17"/>
  <c r="LS24" i="17"/>
  <c r="LR24" i="17"/>
  <c r="LQ24" i="17"/>
  <c r="LP24" i="17"/>
  <c r="LO24" i="17"/>
  <c r="LN24" i="17"/>
  <c r="LM24" i="17"/>
  <c r="LL24" i="17"/>
  <c r="LK24" i="17"/>
  <c r="LJ24" i="17"/>
  <c r="LI24" i="17"/>
  <c r="LH24" i="17"/>
  <c r="LG24" i="17"/>
  <c r="LF24" i="17"/>
  <c r="LE24" i="17"/>
  <c r="LD24" i="17"/>
  <c r="LC24" i="17"/>
  <c r="LB24" i="17"/>
  <c r="LA24" i="17"/>
  <c r="KZ24" i="17"/>
  <c r="KY24" i="17"/>
  <c r="KX24" i="17"/>
  <c r="KW24" i="17"/>
  <c r="KV24" i="17"/>
  <c r="KU24" i="17"/>
  <c r="KT24" i="17"/>
  <c r="KS24" i="17"/>
  <c r="KR24" i="17"/>
  <c r="KQ24" i="17"/>
  <c r="KP24" i="17"/>
  <c r="KO24" i="17"/>
  <c r="KN24" i="17"/>
  <c r="KM24" i="17"/>
  <c r="KL24" i="17"/>
  <c r="KK24" i="17"/>
  <c r="KJ24" i="17"/>
  <c r="KI24" i="17"/>
  <c r="KH24" i="17"/>
  <c r="KG24" i="17"/>
  <c r="KF24" i="17"/>
  <c r="KE24" i="17"/>
  <c r="KD24" i="17"/>
  <c r="KC24" i="17"/>
  <c r="KB24" i="17"/>
  <c r="KA24" i="17"/>
  <c r="JZ24" i="17"/>
  <c r="JY24" i="17"/>
  <c r="JX24" i="17"/>
  <c r="JW24" i="17"/>
  <c r="JV24" i="17"/>
  <c r="JU24" i="17"/>
  <c r="JT24" i="17"/>
  <c r="JS24" i="17"/>
  <c r="JR24" i="17"/>
  <c r="JQ24" i="17"/>
  <c r="JP24" i="17"/>
  <c r="JO24" i="17"/>
  <c r="JN24" i="17"/>
  <c r="JM24" i="17"/>
  <c r="JL24" i="17"/>
  <c r="JK24" i="17"/>
  <c r="JJ24" i="17"/>
  <c r="JI24" i="17"/>
  <c r="JH24" i="17"/>
  <c r="JG24" i="17"/>
  <c r="JF24" i="17"/>
  <c r="JE24" i="17"/>
  <c r="JD24" i="17"/>
  <c r="JC24" i="17"/>
  <c r="JB24" i="17"/>
  <c r="JA24" i="17"/>
  <c r="IZ24" i="17"/>
  <c r="IY24" i="17"/>
  <c r="IX24" i="17"/>
  <c r="IW24" i="17"/>
  <c r="IV24" i="17"/>
  <c r="IU24" i="17"/>
  <c r="IT24" i="17"/>
  <c r="IS24" i="17"/>
  <c r="IR24" i="17"/>
  <c r="IQ24" i="17"/>
  <c r="IP24" i="17"/>
  <c r="IO24" i="17"/>
  <c r="IN24" i="17"/>
  <c r="IM24" i="17"/>
  <c r="IL24" i="17"/>
  <c r="IK24" i="17"/>
  <c r="IJ24" i="17"/>
  <c r="II24" i="17"/>
  <c r="IH24" i="17"/>
  <c r="IG24" i="17"/>
  <c r="IF24" i="17"/>
  <c r="IE24" i="17"/>
  <c r="ID24" i="17"/>
  <c r="IC24" i="17"/>
  <c r="IB24" i="17"/>
  <c r="IA24" i="17"/>
  <c r="HZ24" i="17"/>
  <c r="HY24" i="17"/>
  <c r="HX24" i="17"/>
  <c r="HW24" i="17"/>
  <c r="HV24" i="17"/>
  <c r="HU24" i="17"/>
  <c r="HT24" i="17"/>
  <c r="HS24" i="17"/>
  <c r="HR24" i="17"/>
  <c r="HQ24" i="17"/>
  <c r="HP24" i="17"/>
  <c r="HO24" i="17"/>
  <c r="HN24" i="17"/>
  <c r="HM24" i="17"/>
  <c r="HL24" i="17"/>
  <c r="HK24" i="17"/>
  <c r="HJ24" i="17"/>
  <c r="HI24" i="17"/>
  <c r="HH24" i="17"/>
  <c r="HG24" i="17"/>
  <c r="HF24" i="17"/>
  <c r="HE24" i="17"/>
  <c r="HD24" i="17"/>
  <c r="HC24" i="17"/>
  <c r="HB24" i="17"/>
  <c r="HA24" i="17"/>
  <c r="GZ24" i="17"/>
  <c r="GY24" i="17"/>
  <c r="GX24" i="17"/>
  <c r="GW24" i="17"/>
  <c r="GV24" i="17"/>
  <c r="GU24" i="17"/>
  <c r="GT24" i="17"/>
  <c r="GS24" i="17"/>
  <c r="GR24" i="17"/>
  <c r="GQ24" i="17"/>
  <c r="GP24" i="17"/>
  <c r="GO24" i="17"/>
  <c r="GN24" i="17"/>
  <c r="GM24" i="17"/>
  <c r="GL24" i="17"/>
  <c r="GK24" i="17"/>
  <c r="GJ24" i="17"/>
  <c r="GI24" i="17"/>
  <c r="GH24" i="17"/>
  <c r="GG24" i="17"/>
  <c r="GF24" i="17"/>
  <c r="GE24" i="17"/>
  <c r="GD24" i="17"/>
  <c r="GC24" i="17"/>
  <c r="GB24" i="17"/>
  <c r="GA24" i="17"/>
  <c r="FZ24" i="17"/>
  <c r="FY24" i="17"/>
  <c r="FX24" i="17"/>
  <c r="FW24" i="17"/>
  <c r="FV24" i="17"/>
  <c r="FU24" i="17"/>
  <c r="FT24" i="17"/>
  <c r="FS24" i="17"/>
  <c r="FR24" i="17"/>
  <c r="FQ24" i="17"/>
  <c r="FP24" i="17"/>
  <c r="FO24" i="17"/>
  <c r="FN24" i="17"/>
  <c r="FM24" i="17"/>
  <c r="FL24" i="17"/>
  <c r="FK24" i="17"/>
  <c r="FJ24" i="17"/>
  <c r="FI24" i="17"/>
  <c r="FH24" i="17"/>
  <c r="FG24" i="17"/>
  <c r="FF24" i="17"/>
  <c r="FE24" i="17"/>
  <c r="FD24" i="17"/>
  <c r="FC24" i="17"/>
  <c r="FB24" i="17"/>
  <c r="FA24" i="17"/>
  <c r="EZ24" i="17"/>
  <c r="EY24" i="17"/>
  <c r="EX24" i="17"/>
  <c r="EW24" i="17"/>
  <c r="EV24" i="17"/>
  <c r="EU24" i="17"/>
  <c r="ET24" i="17"/>
  <c r="ES24" i="17"/>
  <c r="ER24" i="17"/>
  <c r="EQ24" i="17"/>
  <c r="EP24" i="17"/>
  <c r="EO24" i="17"/>
  <c r="EN24" i="17"/>
  <c r="EM24" i="17"/>
  <c r="EL24" i="17"/>
  <c r="EK24" i="17"/>
  <c r="EJ24" i="17"/>
  <c r="EI24" i="17"/>
  <c r="EH24" i="17"/>
  <c r="EG24" i="17"/>
  <c r="EF24" i="17"/>
  <c r="EE24" i="17"/>
  <c r="ED24" i="17"/>
  <c r="EC24" i="17"/>
  <c r="EB24" i="17"/>
  <c r="EA24" i="17"/>
  <c r="DZ24" i="17"/>
  <c r="DY24" i="17"/>
  <c r="DX24" i="17"/>
  <c r="DW24" i="17"/>
  <c r="DV24" i="17"/>
  <c r="DU24" i="17"/>
  <c r="DT24" i="17"/>
  <c r="DS24" i="17"/>
  <c r="DR24" i="17"/>
  <c r="DQ24" i="17"/>
  <c r="DP24" i="17"/>
  <c r="DO24" i="17"/>
  <c r="DN24" i="17"/>
  <c r="DM24" i="17"/>
  <c r="DL24" i="17"/>
  <c r="DK24" i="17"/>
  <c r="DJ24" i="17"/>
  <c r="DI24" i="17"/>
  <c r="DH24" i="17"/>
  <c r="DG24" i="17"/>
  <c r="DF24" i="17"/>
  <c r="DE24" i="17"/>
  <c r="DD24" i="17"/>
  <c r="DC24" i="17"/>
  <c r="DB24" i="17"/>
  <c r="DA24" i="17"/>
  <c r="CZ24" i="17"/>
  <c r="CY24" i="17"/>
  <c r="CX24" i="17"/>
  <c r="CW24" i="17"/>
  <c r="CV24" i="17"/>
  <c r="CU24" i="17"/>
  <c r="CT24" i="17"/>
  <c r="CS24" i="17"/>
  <c r="CR24" i="17"/>
  <c r="CQ24" i="17"/>
  <c r="CP24" i="17"/>
  <c r="CO24" i="17"/>
  <c r="CN24" i="17"/>
  <c r="CM24" i="17"/>
  <c r="CL24" i="17"/>
  <c r="CK24" i="17"/>
  <c r="CJ24" i="17"/>
  <c r="CI24" i="17"/>
  <c r="CH24" i="17"/>
  <c r="CG24" i="17"/>
  <c r="CF24" i="17"/>
  <c r="CE24" i="17"/>
  <c r="CD24" i="17"/>
  <c r="CC24" i="17"/>
  <c r="CB24" i="17"/>
  <c r="CA24" i="17"/>
  <c r="BZ24" i="17"/>
  <c r="BY24" i="17"/>
  <c r="BX24" i="17"/>
  <c r="BW24" i="17"/>
  <c r="BV24" i="17"/>
  <c r="BU24" i="17"/>
  <c r="BT24" i="17"/>
  <c r="BS24" i="17"/>
  <c r="BR24" i="17"/>
  <c r="BQ24" i="17"/>
  <c r="BP24" i="17"/>
  <c r="BO24" i="17"/>
  <c r="BN24" i="17"/>
  <c r="BM24" i="17"/>
  <c r="BL24" i="17"/>
  <c r="BK24" i="17"/>
  <c r="BJ24" i="17"/>
  <c r="BI24" i="17"/>
  <c r="BH24" i="17"/>
  <c r="BG24" i="17"/>
  <c r="BF24" i="17"/>
  <c r="BE24" i="17"/>
  <c r="BD24" i="17"/>
  <c r="BC24" i="17"/>
  <c r="BB24" i="17"/>
  <c r="BA24" i="17"/>
  <c r="AZ24" i="17"/>
  <c r="AY24" i="17"/>
  <c r="AX24" i="17"/>
  <c r="AW24" i="17"/>
  <c r="AV24" i="17"/>
  <c r="AU24" i="17"/>
  <c r="AT24" i="17"/>
  <c r="AS24" i="17"/>
  <c r="AR24" i="17"/>
  <c r="AQ24" i="17"/>
  <c r="AP24" i="17"/>
  <c r="AO24" i="17"/>
  <c r="AN24" i="17"/>
  <c r="AM24" i="17"/>
  <c r="AL24" i="17"/>
  <c r="AK24" i="17"/>
  <c r="AJ24" i="17"/>
  <c r="AI24" i="17"/>
  <c r="AH24" i="17"/>
  <c r="AG24" i="17"/>
  <c r="AF24" i="17"/>
  <c r="AE24" i="17"/>
  <c r="AD24" i="17"/>
  <c r="AC24" i="17"/>
  <c r="AB24" i="17"/>
  <c r="AA24" i="17"/>
  <c r="Z24" i="17"/>
  <c r="Y24" i="17"/>
  <c r="X24" i="17"/>
  <c r="A24" i="17"/>
  <c r="ND23" i="17"/>
  <c r="NC23" i="17"/>
  <c r="NB23" i="17"/>
  <c r="NA23" i="17"/>
  <c r="MZ23" i="17"/>
  <c r="MY23" i="17"/>
  <c r="MX23" i="17"/>
  <c r="MW23" i="17"/>
  <c r="MV23" i="17"/>
  <c r="MU23" i="17"/>
  <c r="MT23" i="17"/>
  <c r="MS23" i="17"/>
  <c r="MR23" i="17"/>
  <c r="MQ23" i="17"/>
  <c r="MP23" i="17"/>
  <c r="MO23" i="17"/>
  <c r="MN23" i="17"/>
  <c r="MM23" i="17"/>
  <c r="ML23" i="17"/>
  <c r="MK23" i="17"/>
  <c r="MJ23" i="17"/>
  <c r="MI23" i="17"/>
  <c r="MH23" i="17"/>
  <c r="MG23" i="17"/>
  <c r="MF23" i="17"/>
  <c r="ME23" i="17"/>
  <c r="MD23" i="17"/>
  <c r="MC23" i="17"/>
  <c r="MB23" i="17"/>
  <c r="MA23" i="17"/>
  <c r="LZ23" i="17"/>
  <c r="LY23" i="17"/>
  <c r="LX23" i="17"/>
  <c r="LW23" i="17"/>
  <c r="LV23" i="17"/>
  <c r="LU23" i="17"/>
  <c r="LT23" i="17"/>
  <c r="LS23" i="17"/>
  <c r="LR23" i="17"/>
  <c r="LQ23" i="17"/>
  <c r="LP23" i="17"/>
  <c r="LO23" i="17"/>
  <c r="LN23" i="17"/>
  <c r="LM23" i="17"/>
  <c r="LL23" i="17"/>
  <c r="LK23" i="17"/>
  <c r="LJ23" i="17"/>
  <c r="LI23" i="17"/>
  <c r="LH23" i="17"/>
  <c r="LG23" i="17"/>
  <c r="LF23" i="17"/>
  <c r="LE23" i="17"/>
  <c r="LD23" i="17"/>
  <c r="LC23" i="17"/>
  <c r="LB23" i="17"/>
  <c r="LA23" i="17"/>
  <c r="KZ23" i="17"/>
  <c r="KY23" i="17"/>
  <c r="KX23" i="17"/>
  <c r="KW23" i="17"/>
  <c r="KV23" i="17"/>
  <c r="KU23" i="17"/>
  <c r="KT23" i="17"/>
  <c r="KS23" i="17"/>
  <c r="KR23" i="17"/>
  <c r="KQ23" i="17"/>
  <c r="KP23" i="17"/>
  <c r="KO23" i="17"/>
  <c r="KN23" i="17"/>
  <c r="KM23" i="17"/>
  <c r="KL23" i="17"/>
  <c r="KK23" i="17"/>
  <c r="KJ23" i="17"/>
  <c r="KI23" i="17"/>
  <c r="KH23" i="17"/>
  <c r="KG23" i="17"/>
  <c r="KF23" i="17"/>
  <c r="KE23" i="17"/>
  <c r="KD23" i="17"/>
  <c r="KC23" i="17"/>
  <c r="KB23" i="17"/>
  <c r="KA23" i="17"/>
  <c r="JZ23" i="17"/>
  <c r="JY23" i="17"/>
  <c r="JX23" i="17"/>
  <c r="JW23" i="17"/>
  <c r="JV23" i="17"/>
  <c r="JU23" i="17"/>
  <c r="JT23" i="17"/>
  <c r="JS23" i="17"/>
  <c r="JR23" i="17"/>
  <c r="JQ23" i="17"/>
  <c r="JP23" i="17"/>
  <c r="JO23" i="17"/>
  <c r="JN23" i="17"/>
  <c r="JM23" i="17"/>
  <c r="JL23" i="17"/>
  <c r="JK23" i="17"/>
  <c r="JJ23" i="17"/>
  <c r="JI23" i="17"/>
  <c r="JH23" i="17"/>
  <c r="JG23" i="17"/>
  <c r="JF23" i="17"/>
  <c r="JE23" i="17"/>
  <c r="JD23" i="17"/>
  <c r="JC23" i="17"/>
  <c r="JB23" i="17"/>
  <c r="JA23" i="17"/>
  <c r="IZ23" i="17"/>
  <c r="IY23" i="17"/>
  <c r="IX23" i="17"/>
  <c r="IW23" i="17"/>
  <c r="IV23" i="17"/>
  <c r="IU23" i="17"/>
  <c r="IT23" i="17"/>
  <c r="IS23" i="17"/>
  <c r="IR23" i="17"/>
  <c r="IQ23" i="17"/>
  <c r="IP23" i="17"/>
  <c r="IO23" i="17"/>
  <c r="IN23" i="17"/>
  <c r="IM23" i="17"/>
  <c r="IL23" i="17"/>
  <c r="IK23" i="17"/>
  <c r="IJ23" i="17"/>
  <c r="II23" i="17"/>
  <c r="IH23" i="17"/>
  <c r="IG23" i="17"/>
  <c r="IF23" i="17"/>
  <c r="IE23" i="17"/>
  <c r="ID23" i="17"/>
  <c r="IC23" i="17"/>
  <c r="IB23" i="17"/>
  <c r="IA23" i="17"/>
  <c r="HZ23" i="17"/>
  <c r="HY23" i="17"/>
  <c r="HX23" i="17"/>
  <c r="HW23" i="17"/>
  <c r="HV23" i="17"/>
  <c r="HU23" i="17"/>
  <c r="HT23" i="17"/>
  <c r="HS23" i="17"/>
  <c r="HR23" i="17"/>
  <c r="HQ23" i="17"/>
  <c r="HP23" i="17"/>
  <c r="HO23" i="17"/>
  <c r="HN23" i="17"/>
  <c r="HM23" i="17"/>
  <c r="HL23" i="17"/>
  <c r="HK23" i="17"/>
  <c r="HJ23" i="17"/>
  <c r="HI23" i="17"/>
  <c r="HH23" i="17"/>
  <c r="HG23" i="17"/>
  <c r="HF23" i="17"/>
  <c r="HE23" i="17"/>
  <c r="HD23" i="17"/>
  <c r="HC23" i="17"/>
  <c r="HB23" i="17"/>
  <c r="HA23" i="17"/>
  <c r="GZ23" i="17"/>
  <c r="GY23" i="17"/>
  <c r="GX23" i="17"/>
  <c r="GW23" i="17"/>
  <c r="GV23" i="17"/>
  <c r="GU23" i="17"/>
  <c r="GT23" i="17"/>
  <c r="GS23" i="17"/>
  <c r="GR23" i="17"/>
  <c r="GQ23" i="17"/>
  <c r="GP23" i="17"/>
  <c r="GO23" i="17"/>
  <c r="GN23" i="17"/>
  <c r="GM23" i="17"/>
  <c r="GL23" i="17"/>
  <c r="GK23" i="17"/>
  <c r="GJ23" i="17"/>
  <c r="GI23" i="17"/>
  <c r="GH23" i="17"/>
  <c r="GG23" i="17"/>
  <c r="GF23" i="17"/>
  <c r="GE23" i="17"/>
  <c r="GD23" i="17"/>
  <c r="GC23" i="17"/>
  <c r="GB23" i="17"/>
  <c r="GA23" i="17"/>
  <c r="FZ23" i="17"/>
  <c r="FY23" i="17"/>
  <c r="FX23" i="17"/>
  <c r="FW23" i="17"/>
  <c r="FV23" i="17"/>
  <c r="FU23" i="17"/>
  <c r="FT23" i="17"/>
  <c r="FS23" i="17"/>
  <c r="FR23" i="17"/>
  <c r="FQ23" i="17"/>
  <c r="FP23" i="17"/>
  <c r="FO23" i="17"/>
  <c r="FN23" i="17"/>
  <c r="FM23" i="17"/>
  <c r="FL23" i="17"/>
  <c r="FK23" i="17"/>
  <c r="FJ23" i="17"/>
  <c r="FI23" i="17"/>
  <c r="FH23" i="17"/>
  <c r="FG23" i="17"/>
  <c r="FF23" i="17"/>
  <c r="FE23" i="17"/>
  <c r="FD23" i="17"/>
  <c r="FC23" i="17"/>
  <c r="FB23" i="17"/>
  <c r="FA23" i="17"/>
  <c r="EZ23" i="17"/>
  <c r="EY23" i="17"/>
  <c r="EX23" i="17"/>
  <c r="EW23" i="17"/>
  <c r="EV23" i="17"/>
  <c r="EU23" i="17"/>
  <c r="ET23" i="17"/>
  <c r="ES23" i="17"/>
  <c r="ER23" i="17"/>
  <c r="EQ23" i="17"/>
  <c r="EP23" i="17"/>
  <c r="EO23" i="17"/>
  <c r="EN23" i="17"/>
  <c r="EM23" i="17"/>
  <c r="EL23" i="17"/>
  <c r="EK23" i="17"/>
  <c r="EJ23" i="17"/>
  <c r="EI23" i="17"/>
  <c r="EH23" i="17"/>
  <c r="EG23" i="17"/>
  <c r="EF23" i="17"/>
  <c r="EE23" i="17"/>
  <c r="ED23" i="17"/>
  <c r="EC23" i="17"/>
  <c r="EB23" i="17"/>
  <c r="EA23" i="17"/>
  <c r="DZ23" i="17"/>
  <c r="DY23" i="17"/>
  <c r="DX23" i="17"/>
  <c r="DW23" i="17"/>
  <c r="DV23" i="17"/>
  <c r="DU23" i="17"/>
  <c r="DT23" i="17"/>
  <c r="DS23" i="17"/>
  <c r="DR23" i="17"/>
  <c r="DQ23" i="17"/>
  <c r="DP23" i="17"/>
  <c r="DO23" i="17"/>
  <c r="DN23" i="17"/>
  <c r="DM23" i="17"/>
  <c r="DL23" i="17"/>
  <c r="DK23" i="17"/>
  <c r="DJ23" i="17"/>
  <c r="DI23" i="17"/>
  <c r="DH23" i="17"/>
  <c r="DG23" i="17"/>
  <c r="DF23" i="17"/>
  <c r="DE23" i="17"/>
  <c r="DD23" i="17"/>
  <c r="DC23" i="17"/>
  <c r="DB23" i="17"/>
  <c r="DA23" i="17"/>
  <c r="CZ23" i="17"/>
  <c r="CY23" i="17"/>
  <c r="CX23" i="17"/>
  <c r="CW23" i="17"/>
  <c r="CV23" i="17"/>
  <c r="CU23" i="17"/>
  <c r="CT23" i="17"/>
  <c r="CS23" i="17"/>
  <c r="CR23" i="17"/>
  <c r="CQ23" i="17"/>
  <c r="CP23" i="17"/>
  <c r="CO23" i="17"/>
  <c r="CN23" i="17"/>
  <c r="CM23" i="17"/>
  <c r="CL23" i="17"/>
  <c r="CK23" i="17"/>
  <c r="CJ23" i="17"/>
  <c r="CI23" i="17"/>
  <c r="CH23" i="17"/>
  <c r="CG23" i="17"/>
  <c r="CF23" i="17"/>
  <c r="CE23" i="17"/>
  <c r="CD23" i="17"/>
  <c r="CC23" i="17"/>
  <c r="CB23" i="17"/>
  <c r="CA23" i="17"/>
  <c r="BZ23" i="17"/>
  <c r="BY23" i="17"/>
  <c r="BX23" i="17"/>
  <c r="BW23" i="17"/>
  <c r="BV23" i="17"/>
  <c r="BU23" i="17"/>
  <c r="BT23" i="17"/>
  <c r="BS23" i="17"/>
  <c r="BR23" i="17"/>
  <c r="BQ23" i="17"/>
  <c r="BP23" i="17"/>
  <c r="BO23" i="17"/>
  <c r="BN23" i="17"/>
  <c r="BM23" i="17"/>
  <c r="BL23" i="17"/>
  <c r="BK23" i="17"/>
  <c r="BJ23" i="17"/>
  <c r="BI23" i="17"/>
  <c r="BH23" i="17"/>
  <c r="BG23" i="17"/>
  <c r="BF23" i="17"/>
  <c r="BE23" i="17"/>
  <c r="BD23" i="17"/>
  <c r="BC23" i="17"/>
  <c r="BB23" i="17"/>
  <c r="BA23" i="17"/>
  <c r="AZ23" i="17"/>
  <c r="AY23" i="17"/>
  <c r="AX23"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A23" i="17"/>
  <c r="ND22" i="17"/>
  <c r="NC22" i="17"/>
  <c r="NB22" i="17"/>
  <c r="NA22" i="17"/>
  <c r="MZ22" i="17"/>
  <c r="MY22" i="17"/>
  <c r="MX22" i="17"/>
  <c r="MW22" i="17"/>
  <c r="MV22" i="17"/>
  <c r="MU22" i="17"/>
  <c r="MT22" i="17"/>
  <c r="MS22" i="17"/>
  <c r="MR22" i="17"/>
  <c r="MQ22" i="17"/>
  <c r="MP22" i="17"/>
  <c r="MO22" i="17"/>
  <c r="MN22" i="17"/>
  <c r="MM22" i="17"/>
  <c r="ML22" i="17"/>
  <c r="MK22" i="17"/>
  <c r="MJ22" i="17"/>
  <c r="MI22" i="17"/>
  <c r="MH22" i="17"/>
  <c r="MG22" i="17"/>
  <c r="MF22" i="17"/>
  <c r="ME22" i="17"/>
  <c r="MD22" i="17"/>
  <c r="MC22" i="17"/>
  <c r="MB22" i="17"/>
  <c r="MA22" i="17"/>
  <c r="LZ22" i="17"/>
  <c r="LY22" i="17"/>
  <c r="LX22" i="17"/>
  <c r="LW22" i="17"/>
  <c r="LV22" i="17"/>
  <c r="LU22" i="17"/>
  <c r="LT22" i="17"/>
  <c r="LS22" i="17"/>
  <c r="LR22" i="17"/>
  <c r="LQ22" i="17"/>
  <c r="LP22" i="17"/>
  <c r="LO22" i="17"/>
  <c r="LN22" i="17"/>
  <c r="LM22" i="17"/>
  <c r="LL22" i="17"/>
  <c r="LK22" i="17"/>
  <c r="LJ22" i="17"/>
  <c r="LI22" i="17"/>
  <c r="LH22" i="17"/>
  <c r="LG22" i="17"/>
  <c r="LF22" i="17"/>
  <c r="LE22" i="17"/>
  <c r="LD22" i="17"/>
  <c r="LC22" i="17"/>
  <c r="LB22" i="17"/>
  <c r="LA22" i="17"/>
  <c r="KZ22" i="17"/>
  <c r="KY22" i="17"/>
  <c r="KX22" i="17"/>
  <c r="KW22" i="17"/>
  <c r="KV22" i="17"/>
  <c r="KU22" i="17"/>
  <c r="KT22" i="17"/>
  <c r="KS22" i="17"/>
  <c r="KR22" i="17"/>
  <c r="KQ22" i="17"/>
  <c r="KP22" i="17"/>
  <c r="KO22" i="17"/>
  <c r="KN22" i="17"/>
  <c r="KM22" i="17"/>
  <c r="KL22" i="17"/>
  <c r="KK22" i="17"/>
  <c r="KJ22" i="17"/>
  <c r="KI22" i="17"/>
  <c r="KH22" i="17"/>
  <c r="KG22" i="17"/>
  <c r="KF22" i="17"/>
  <c r="KE22" i="17"/>
  <c r="KD22" i="17"/>
  <c r="KC22" i="17"/>
  <c r="KB22" i="17"/>
  <c r="KA22" i="17"/>
  <c r="JZ22" i="17"/>
  <c r="JY22" i="17"/>
  <c r="JX22" i="17"/>
  <c r="JW22" i="17"/>
  <c r="JV22" i="17"/>
  <c r="JU22" i="17"/>
  <c r="JT22" i="17"/>
  <c r="JS22" i="17"/>
  <c r="JR22" i="17"/>
  <c r="JQ22" i="17"/>
  <c r="JP22" i="17"/>
  <c r="JO22" i="17"/>
  <c r="JN22" i="17"/>
  <c r="JM22" i="17"/>
  <c r="JL22" i="17"/>
  <c r="JK22" i="17"/>
  <c r="JJ22" i="17"/>
  <c r="JI22" i="17"/>
  <c r="JH22" i="17"/>
  <c r="JG22" i="17"/>
  <c r="JF22" i="17"/>
  <c r="JE22" i="17"/>
  <c r="JD22" i="17"/>
  <c r="JC22" i="17"/>
  <c r="JB22" i="17"/>
  <c r="JA22" i="17"/>
  <c r="IZ22" i="17"/>
  <c r="IY22" i="17"/>
  <c r="IX22" i="17"/>
  <c r="IW22" i="17"/>
  <c r="IV22" i="17"/>
  <c r="IU22" i="17"/>
  <c r="IT22" i="17"/>
  <c r="IS22" i="17"/>
  <c r="IR22" i="17"/>
  <c r="IQ22" i="17"/>
  <c r="IP22" i="17"/>
  <c r="IO22" i="17"/>
  <c r="IN22" i="17"/>
  <c r="IM22" i="17"/>
  <c r="IL22" i="17"/>
  <c r="IK22" i="17"/>
  <c r="IJ22" i="17"/>
  <c r="II22" i="17"/>
  <c r="IH22" i="17"/>
  <c r="IG22" i="17"/>
  <c r="IF22" i="17"/>
  <c r="IE22" i="17"/>
  <c r="ID22" i="17"/>
  <c r="IC22" i="17"/>
  <c r="IB22" i="17"/>
  <c r="IA22" i="17"/>
  <c r="HZ22" i="17"/>
  <c r="HY22" i="17"/>
  <c r="HX22" i="17"/>
  <c r="HW22" i="17"/>
  <c r="HV22" i="17"/>
  <c r="HU22" i="17"/>
  <c r="HT22" i="17"/>
  <c r="HS22" i="17"/>
  <c r="HR22" i="17"/>
  <c r="HQ22" i="17"/>
  <c r="HP22" i="17"/>
  <c r="HO22" i="17"/>
  <c r="HN22" i="17"/>
  <c r="HM22" i="17"/>
  <c r="HL22" i="17"/>
  <c r="HK22" i="17"/>
  <c r="HJ22" i="17"/>
  <c r="HI22" i="17"/>
  <c r="HH22" i="17"/>
  <c r="HG22" i="17"/>
  <c r="HF22" i="17"/>
  <c r="HE22" i="17"/>
  <c r="HD22" i="17"/>
  <c r="HC22" i="17"/>
  <c r="HB22" i="17"/>
  <c r="HA22" i="17"/>
  <c r="GZ22" i="17"/>
  <c r="GY22" i="17"/>
  <c r="GX22" i="17"/>
  <c r="GW22" i="17"/>
  <c r="GV22" i="17"/>
  <c r="GU22" i="17"/>
  <c r="GT22" i="17"/>
  <c r="GS22" i="17"/>
  <c r="GR22" i="17"/>
  <c r="GQ22" i="17"/>
  <c r="GP22" i="17"/>
  <c r="GO22" i="17"/>
  <c r="GN22" i="17"/>
  <c r="GM22" i="17"/>
  <c r="GL22" i="17"/>
  <c r="GK22" i="17"/>
  <c r="GJ22" i="17"/>
  <c r="GI22" i="17"/>
  <c r="GH22" i="17"/>
  <c r="GG22" i="17"/>
  <c r="GF22" i="17"/>
  <c r="GE22" i="17"/>
  <c r="GD22" i="17"/>
  <c r="GC22" i="17"/>
  <c r="GB22" i="17"/>
  <c r="GA22" i="17"/>
  <c r="FZ22" i="17"/>
  <c r="FY22" i="17"/>
  <c r="FX22" i="17"/>
  <c r="FW22" i="17"/>
  <c r="FV22" i="17"/>
  <c r="FU22" i="17"/>
  <c r="FT22" i="17"/>
  <c r="FS22" i="17"/>
  <c r="FR22" i="17"/>
  <c r="FQ22" i="17"/>
  <c r="FP22" i="17"/>
  <c r="FO22" i="17"/>
  <c r="FN22" i="17"/>
  <c r="FM22" i="17"/>
  <c r="FL22" i="17"/>
  <c r="FK22" i="17"/>
  <c r="FJ22" i="17"/>
  <c r="FI22" i="17"/>
  <c r="FH22" i="17"/>
  <c r="FG22" i="17"/>
  <c r="FF22" i="17"/>
  <c r="FE22" i="17"/>
  <c r="FD22" i="17"/>
  <c r="FC22" i="17"/>
  <c r="FB22" i="17"/>
  <c r="FA22" i="17"/>
  <c r="EZ22" i="17"/>
  <c r="EY22" i="17"/>
  <c r="EX22" i="17"/>
  <c r="EW22" i="17"/>
  <c r="EV22" i="17"/>
  <c r="EU22" i="17"/>
  <c r="ET22" i="17"/>
  <c r="ES22" i="17"/>
  <c r="ER22" i="17"/>
  <c r="EQ22" i="17"/>
  <c r="EP22" i="17"/>
  <c r="EO22" i="17"/>
  <c r="EN22" i="17"/>
  <c r="EM22" i="17"/>
  <c r="EL22" i="17"/>
  <c r="EK22" i="17"/>
  <c r="EJ22" i="17"/>
  <c r="EI22" i="17"/>
  <c r="EH22" i="17"/>
  <c r="EG22" i="17"/>
  <c r="EF22" i="17"/>
  <c r="EE22" i="17"/>
  <c r="ED22" i="17"/>
  <c r="EC22" i="17"/>
  <c r="EB22" i="17"/>
  <c r="EA22" i="17"/>
  <c r="DZ22" i="17"/>
  <c r="DY22" i="17"/>
  <c r="DX22" i="17"/>
  <c r="DW22" i="17"/>
  <c r="DV22" i="17"/>
  <c r="DU22" i="17"/>
  <c r="DT22" i="17"/>
  <c r="DS22" i="17"/>
  <c r="DR22" i="17"/>
  <c r="DQ22" i="17"/>
  <c r="DP22" i="17"/>
  <c r="DO22" i="17"/>
  <c r="DN22" i="17"/>
  <c r="DM22" i="17"/>
  <c r="DL22" i="17"/>
  <c r="DK22" i="17"/>
  <c r="DJ22" i="17"/>
  <c r="DI22" i="17"/>
  <c r="DH22" i="17"/>
  <c r="DG22" i="17"/>
  <c r="DF22" i="17"/>
  <c r="DE22" i="17"/>
  <c r="DD22" i="17"/>
  <c r="DC22" i="17"/>
  <c r="DB22" i="17"/>
  <c r="DA22" i="17"/>
  <c r="CZ22" i="17"/>
  <c r="CY22" i="17"/>
  <c r="CX22" i="17"/>
  <c r="CW22" i="17"/>
  <c r="CV22" i="17"/>
  <c r="CU22" i="17"/>
  <c r="CT22" i="17"/>
  <c r="CS22" i="17"/>
  <c r="CR22" i="17"/>
  <c r="CQ22" i="17"/>
  <c r="CP22" i="17"/>
  <c r="CO22" i="17"/>
  <c r="CN22" i="17"/>
  <c r="CM22" i="17"/>
  <c r="CL22" i="17"/>
  <c r="CK22" i="17"/>
  <c r="CJ22" i="17"/>
  <c r="CI22" i="17"/>
  <c r="CH22" i="17"/>
  <c r="CG22" i="17"/>
  <c r="CF22" i="17"/>
  <c r="CE22" i="17"/>
  <c r="CD22" i="17"/>
  <c r="CC22" i="17"/>
  <c r="CB22" i="17"/>
  <c r="CA22" i="17"/>
  <c r="BZ22" i="17"/>
  <c r="BY22" i="17"/>
  <c r="BX22" i="17"/>
  <c r="BW22" i="17"/>
  <c r="BV22" i="17"/>
  <c r="BU22" i="17"/>
  <c r="BT22" i="17"/>
  <c r="BS22" i="17"/>
  <c r="BR22" i="17"/>
  <c r="BQ22" i="17"/>
  <c r="BP22" i="17"/>
  <c r="BO22" i="17"/>
  <c r="BN22" i="17"/>
  <c r="BM22" i="17"/>
  <c r="BL22" i="17"/>
  <c r="BK22" i="17"/>
  <c r="BJ22" i="17"/>
  <c r="BI22" i="17"/>
  <c r="BH22" i="17"/>
  <c r="BG22" i="17"/>
  <c r="BF22" i="17"/>
  <c r="BE22" i="17"/>
  <c r="BD22" i="17"/>
  <c r="BC22" i="17"/>
  <c r="BB22" i="17"/>
  <c r="BA22" i="17"/>
  <c r="AZ22" i="17"/>
  <c r="AY22" i="17"/>
  <c r="AX22" i="17"/>
  <c r="AW22" i="17"/>
  <c r="AV22" i="17"/>
  <c r="AU22" i="17"/>
  <c r="AT22" i="17"/>
  <c r="AS22" i="17"/>
  <c r="AR22" i="17"/>
  <c r="AQ22" i="17"/>
  <c r="AP22" i="17"/>
  <c r="AO22" i="17"/>
  <c r="AN22" i="17"/>
  <c r="AM22" i="17"/>
  <c r="AL22" i="17"/>
  <c r="AK22" i="17"/>
  <c r="AJ22" i="17"/>
  <c r="AI22" i="17"/>
  <c r="AH22" i="17"/>
  <c r="AG22" i="17"/>
  <c r="AF22" i="17"/>
  <c r="AE22" i="17"/>
  <c r="AD22" i="17"/>
  <c r="AC22" i="17"/>
  <c r="AB22" i="17"/>
  <c r="AA22" i="17"/>
  <c r="Z22" i="17"/>
  <c r="Y22" i="17"/>
  <c r="X22" i="17"/>
  <c r="A22" i="17"/>
  <c r="ND21" i="17"/>
  <c r="NC21" i="17"/>
  <c r="NB21" i="17"/>
  <c r="NA21" i="17"/>
  <c r="MZ21" i="17"/>
  <c r="MY21" i="17"/>
  <c r="MX21" i="17"/>
  <c r="MW21" i="17"/>
  <c r="MV21" i="17"/>
  <c r="MU21" i="17"/>
  <c r="MT21" i="17"/>
  <c r="MS21" i="17"/>
  <c r="MR21" i="17"/>
  <c r="MQ21" i="17"/>
  <c r="MP21" i="17"/>
  <c r="MO21" i="17"/>
  <c r="MN21" i="17"/>
  <c r="MM21" i="17"/>
  <c r="ML21" i="17"/>
  <c r="MK21" i="17"/>
  <c r="MJ21" i="17"/>
  <c r="MI21" i="17"/>
  <c r="MH21" i="17"/>
  <c r="MG21" i="17"/>
  <c r="MF21" i="17"/>
  <c r="ME21" i="17"/>
  <c r="MD21" i="17"/>
  <c r="MC21" i="17"/>
  <c r="MB21" i="17"/>
  <c r="MA21" i="17"/>
  <c r="LZ21" i="17"/>
  <c r="LY21" i="17"/>
  <c r="LX21" i="17"/>
  <c r="LW21" i="17"/>
  <c r="LV21" i="17"/>
  <c r="LU21" i="17"/>
  <c r="LT21" i="17"/>
  <c r="LS21" i="17"/>
  <c r="LR21" i="17"/>
  <c r="LQ21" i="17"/>
  <c r="LP21" i="17"/>
  <c r="LO21" i="17"/>
  <c r="LN21" i="17"/>
  <c r="LM21" i="17"/>
  <c r="LL21" i="17"/>
  <c r="LK21" i="17"/>
  <c r="LJ21" i="17"/>
  <c r="LI21" i="17"/>
  <c r="LH21" i="17"/>
  <c r="LG21" i="17"/>
  <c r="LF21" i="17"/>
  <c r="LE21" i="17"/>
  <c r="LD21" i="17"/>
  <c r="LC21" i="17"/>
  <c r="LB21" i="17"/>
  <c r="LA21" i="17"/>
  <c r="KZ21" i="17"/>
  <c r="KY21" i="17"/>
  <c r="KX21" i="17"/>
  <c r="KW21" i="17"/>
  <c r="KV21" i="17"/>
  <c r="KU21" i="17"/>
  <c r="KT21" i="17"/>
  <c r="KS21" i="17"/>
  <c r="KR21" i="17"/>
  <c r="KQ21" i="17"/>
  <c r="KP21" i="17"/>
  <c r="KO21" i="17"/>
  <c r="KN21" i="17"/>
  <c r="KM21" i="17"/>
  <c r="KL21" i="17"/>
  <c r="KK21" i="17"/>
  <c r="KJ21" i="17"/>
  <c r="KI21" i="17"/>
  <c r="KH21" i="17"/>
  <c r="KG21" i="17"/>
  <c r="KF21" i="17"/>
  <c r="KE21" i="17"/>
  <c r="KD21" i="17"/>
  <c r="KC21" i="17"/>
  <c r="KB21" i="17"/>
  <c r="KA21" i="17"/>
  <c r="JZ21" i="17"/>
  <c r="JY21" i="17"/>
  <c r="JX21" i="17"/>
  <c r="JW21" i="17"/>
  <c r="JV21" i="17"/>
  <c r="JU21" i="17"/>
  <c r="JT21" i="17"/>
  <c r="JS21" i="17"/>
  <c r="JR21" i="17"/>
  <c r="JQ21" i="17"/>
  <c r="JP21" i="17"/>
  <c r="JO21" i="17"/>
  <c r="JN21" i="17"/>
  <c r="JM21" i="17"/>
  <c r="JL21" i="17"/>
  <c r="JK21" i="17"/>
  <c r="JJ21" i="17"/>
  <c r="JI21" i="17"/>
  <c r="JH21" i="17"/>
  <c r="JG21" i="17"/>
  <c r="JF21" i="17"/>
  <c r="JE21" i="17"/>
  <c r="JD21" i="17"/>
  <c r="JC21" i="17"/>
  <c r="JB21" i="17"/>
  <c r="JA21" i="17"/>
  <c r="IZ21" i="17"/>
  <c r="IY21" i="17"/>
  <c r="IX21" i="17"/>
  <c r="IW21" i="17"/>
  <c r="IV21" i="17"/>
  <c r="IU21" i="17"/>
  <c r="IT21" i="17"/>
  <c r="IS21" i="17"/>
  <c r="IR21" i="17"/>
  <c r="IQ21" i="17"/>
  <c r="IP21" i="17"/>
  <c r="IO21" i="17"/>
  <c r="IN21" i="17"/>
  <c r="IM21" i="17"/>
  <c r="IL21" i="17"/>
  <c r="IK21" i="17"/>
  <c r="IJ21" i="17"/>
  <c r="II21" i="17"/>
  <c r="IH21" i="17"/>
  <c r="IG21" i="17"/>
  <c r="IF21" i="17"/>
  <c r="IE21" i="17"/>
  <c r="ID21" i="17"/>
  <c r="IC21" i="17"/>
  <c r="IB21" i="17"/>
  <c r="IA21" i="17"/>
  <c r="HZ21" i="17"/>
  <c r="HY21" i="17"/>
  <c r="HX21" i="17"/>
  <c r="HW21" i="17"/>
  <c r="HV21" i="17"/>
  <c r="HU21" i="17"/>
  <c r="HT21" i="17"/>
  <c r="HS21" i="17"/>
  <c r="HR21" i="17"/>
  <c r="HQ21" i="17"/>
  <c r="HP21" i="17"/>
  <c r="HO21" i="17"/>
  <c r="HN21" i="17"/>
  <c r="HM21" i="17"/>
  <c r="HL21" i="17"/>
  <c r="HK21" i="17"/>
  <c r="HJ21" i="17"/>
  <c r="HI21" i="17"/>
  <c r="HH21" i="17"/>
  <c r="HG21" i="17"/>
  <c r="HF21" i="17"/>
  <c r="HE21" i="17"/>
  <c r="HD21" i="17"/>
  <c r="HC21" i="17"/>
  <c r="HB21" i="17"/>
  <c r="HA21" i="17"/>
  <c r="GZ21" i="17"/>
  <c r="GY21" i="17"/>
  <c r="GX21" i="17"/>
  <c r="GW21" i="17"/>
  <c r="GV21" i="17"/>
  <c r="GU21" i="17"/>
  <c r="GT21" i="17"/>
  <c r="GS21" i="17"/>
  <c r="GR21" i="17"/>
  <c r="GQ21" i="17"/>
  <c r="GP21" i="17"/>
  <c r="GO21" i="17"/>
  <c r="GN21" i="17"/>
  <c r="GM21" i="17"/>
  <c r="GL21" i="17"/>
  <c r="GK21" i="17"/>
  <c r="GJ21" i="17"/>
  <c r="GI21" i="17"/>
  <c r="GH21" i="17"/>
  <c r="GG21" i="17"/>
  <c r="GF21" i="17"/>
  <c r="GE21" i="17"/>
  <c r="GD21" i="17"/>
  <c r="GC21" i="17"/>
  <c r="GB21" i="17"/>
  <c r="GA21" i="17"/>
  <c r="FZ21" i="17"/>
  <c r="FY21" i="17"/>
  <c r="FX21" i="17"/>
  <c r="FW21" i="17"/>
  <c r="FV21" i="17"/>
  <c r="FU21" i="17"/>
  <c r="FT21" i="17"/>
  <c r="FS21" i="17"/>
  <c r="FR21" i="17"/>
  <c r="FQ21" i="17"/>
  <c r="FP21" i="17"/>
  <c r="FO21" i="17"/>
  <c r="FN21" i="17"/>
  <c r="FM21" i="17"/>
  <c r="FL21" i="17"/>
  <c r="FK21" i="17"/>
  <c r="FJ21" i="17"/>
  <c r="FI21" i="17"/>
  <c r="FH21" i="17"/>
  <c r="FG21" i="17"/>
  <c r="FF21" i="17"/>
  <c r="FE21" i="17"/>
  <c r="FD21" i="17"/>
  <c r="FC21" i="17"/>
  <c r="FB21" i="17"/>
  <c r="FA21" i="17"/>
  <c r="EZ21" i="17"/>
  <c r="EY21" i="17"/>
  <c r="EX21" i="17"/>
  <c r="EW21" i="17"/>
  <c r="EV21" i="17"/>
  <c r="EU21" i="17"/>
  <c r="ET21" i="17"/>
  <c r="ES21" i="17"/>
  <c r="ER21" i="17"/>
  <c r="EQ21" i="17"/>
  <c r="EP21" i="17"/>
  <c r="EO21" i="17"/>
  <c r="EN21" i="17"/>
  <c r="EM21" i="17"/>
  <c r="EL21" i="17"/>
  <c r="EK21" i="17"/>
  <c r="EJ21" i="17"/>
  <c r="EI21" i="17"/>
  <c r="EH21" i="17"/>
  <c r="EG21" i="17"/>
  <c r="EF21" i="17"/>
  <c r="EE21" i="17"/>
  <c r="ED21" i="17"/>
  <c r="EC21" i="17"/>
  <c r="EB21" i="17"/>
  <c r="EA21" i="17"/>
  <c r="DZ21" i="17"/>
  <c r="DY21" i="17"/>
  <c r="DX21" i="17"/>
  <c r="DW21" i="17"/>
  <c r="DV21" i="17"/>
  <c r="DU21" i="17"/>
  <c r="DT21" i="17"/>
  <c r="DS21" i="17"/>
  <c r="DR21" i="17"/>
  <c r="DQ21" i="17"/>
  <c r="DP21" i="17"/>
  <c r="DO21" i="17"/>
  <c r="DN21" i="17"/>
  <c r="DM21" i="17"/>
  <c r="DL21" i="17"/>
  <c r="DK21" i="17"/>
  <c r="DJ21" i="17"/>
  <c r="DI21" i="17"/>
  <c r="DH21" i="17"/>
  <c r="DG21" i="17"/>
  <c r="DF21" i="17"/>
  <c r="DE21" i="17"/>
  <c r="DD21" i="17"/>
  <c r="DC21" i="17"/>
  <c r="DB21" i="17"/>
  <c r="DA21" i="17"/>
  <c r="CZ21" i="17"/>
  <c r="CY21" i="17"/>
  <c r="CX21" i="17"/>
  <c r="CW21" i="17"/>
  <c r="CV21" i="17"/>
  <c r="CU21" i="17"/>
  <c r="CT21" i="17"/>
  <c r="CS21" i="17"/>
  <c r="CR21" i="17"/>
  <c r="CQ21" i="17"/>
  <c r="CP21" i="17"/>
  <c r="CO21" i="17"/>
  <c r="CN21" i="17"/>
  <c r="CM21" i="17"/>
  <c r="CL21" i="17"/>
  <c r="CK21" i="17"/>
  <c r="CJ21" i="17"/>
  <c r="CI21" i="17"/>
  <c r="CH21" i="17"/>
  <c r="CG21" i="17"/>
  <c r="CF21" i="17"/>
  <c r="CE21" i="17"/>
  <c r="CD21" i="17"/>
  <c r="CC21" i="17"/>
  <c r="CB21" i="17"/>
  <c r="CA21" i="17"/>
  <c r="BZ21" i="17"/>
  <c r="BY21" i="17"/>
  <c r="BX21" i="17"/>
  <c r="BW21" i="17"/>
  <c r="BV21" i="17"/>
  <c r="BU21" i="17"/>
  <c r="BT21" i="17"/>
  <c r="BS21" i="17"/>
  <c r="BR21" i="17"/>
  <c r="BQ21" i="17"/>
  <c r="BP21" i="17"/>
  <c r="BO21" i="17"/>
  <c r="BN21" i="17"/>
  <c r="BM21" i="17"/>
  <c r="BL21" i="17"/>
  <c r="BK21" i="17"/>
  <c r="BJ21" i="17"/>
  <c r="BI21" i="17"/>
  <c r="BH21" i="17"/>
  <c r="BG21" i="17"/>
  <c r="BF21" i="17"/>
  <c r="BE21" i="17"/>
  <c r="BD21" i="17"/>
  <c r="BC21" i="17"/>
  <c r="BB21" i="17"/>
  <c r="BA21" i="17"/>
  <c r="AZ21" i="17"/>
  <c r="AY21" i="17"/>
  <c r="AX21" i="17"/>
  <c r="AW21" i="17"/>
  <c r="AV21" i="17"/>
  <c r="AU21" i="17"/>
  <c r="AT21" i="17"/>
  <c r="AS21" i="17"/>
  <c r="AR21" i="17"/>
  <c r="AQ21" i="17"/>
  <c r="AP21" i="17"/>
  <c r="AO21" i="17"/>
  <c r="AN21" i="17"/>
  <c r="AM21" i="17"/>
  <c r="AL21" i="17"/>
  <c r="AK21" i="17"/>
  <c r="AJ21" i="17"/>
  <c r="AI21" i="17"/>
  <c r="AH21" i="17"/>
  <c r="AG21" i="17"/>
  <c r="AF21" i="17"/>
  <c r="AE21" i="17"/>
  <c r="AD21" i="17"/>
  <c r="AC21" i="17"/>
  <c r="AB21" i="17"/>
  <c r="AA21" i="17"/>
  <c r="Z21" i="17"/>
  <c r="Y21" i="17"/>
  <c r="X21" i="17"/>
  <c r="A21" i="17"/>
  <c r="ND20" i="17"/>
  <c r="NC20" i="17"/>
  <c r="NB20" i="17"/>
  <c r="NA20" i="17"/>
  <c r="MZ20" i="17"/>
  <c r="MY20" i="17"/>
  <c r="MX20" i="17"/>
  <c r="MW20" i="17"/>
  <c r="MV20" i="17"/>
  <c r="MU20" i="17"/>
  <c r="MT20" i="17"/>
  <c r="MS20" i="17"/>
  <c r="MR20" i="17"/>
  <c r="MQ20" i="17"/>
  <c r="MP20" i="17"/>
  <c r="MO20" i="17"/>
  <c r="MN20" i="17"/>
  <c r="MM20" i="17"/>
  <c r="ML20" i="17"/>
  <c r="MK20" i="17"/>
  <c r="MJ20" i="17"/>
  <c r="MI20" i="17"/>
  <c r="MH20" i="17"/>
  <c r="MG20" i="17"/>
  <c r="MF20" i="17"/>
  <c r="ME20" i="17"/>
  <c r="MD20" i="17"/>
  <c r="MC20" i="17"/>
  <c r="MB20" i="17"/>
  <c r="MA20" i="17"/>
  <c r="LZ20" i="17"/>
  <c r="LY20" i="17"/>
  <c r="LX20" i="17"/>
  <c r="LW20" i="17"/>
  <c r="LV20" i="17"/>
  <c r="LU20" i="17"/>
  <c r="LT20" i="17"/>
  <c r="LS20" i="17"/>
  <c r="LR20" i="17"/>
  <c r="LQ20" i="17"/>
  <c r="LP20" i="17"/>
  <c r="LO20" i="17"/>
  <c r="LN20" i="17"/>
  <c r="LM20" i="17"/>
  <c r="LL20" i="17"/>
  <c r="LK20" i="17"/>
  <c r="LJ20" i="17"/>
  <c r="LI20" i="17"/>
  <c r="LH20" i="17"/>
  <c r="LG20" i="17"/>
  <c r="LF20" i="17"/>
  <c r="LE20" i="17"/>
  <c r="LD20" i="17"/>
  <c r="LC20" i="17"/>
  <c r="LB20" i="17"/>
  <c r="LA20" i="17"/>
  <c r="KZ20" i="17"/>
  <c r="KY20" i="17"/>
  <c r="KX20" i="17"/>
  <c r="KW20" i="17"/>
  <c r="KV20" i="17"/>
  <c r="KU20" i="17"/>
  <c r="KT20" i="17"/>
  <c r="KS20" i="17"/>
  <c r="KR20" i="17"/>
  <c r="KQ20" i="17"/>
  <c r="KP20" i="17"/>
  <c r="KO20" i="17"/>
  <c r="KN20" i="17"/>
  <c r="KM20" i="17"/>
  <c r="KL20" i="17"/>
  <c r="KK20" i="17"/>
  <c r="KJ20" i="17"/>
  <c r="KI20" i="17"/>
  <c r="KH20" i="17"/>
  <c r="KG20" i="17"/>
  <c r="KF20" i="17"/>
  <c r="KE20" i="17"/>
  <c r="KD20" i="17"/>
  <c r="KC20" i="17"/>
  <c r="KB20" i="17"/>
  <c r="KA20" i="17"/>
  <c r="JZ20" i="17"/>
  <c r="JY20" i="17"/>
  <c r="JX20" i="17"/>
  <c r="JW20" i="17"/>
  <c r="JV20" i="17"/>
  <c r="JU20" i="17"/>
  <c r="JT20" i="17"/>
  <c r="JS20" i="17"/>
  <c r="JR20" i="17"/>
  <c r="JQ20" i="17"/>
  <c r="JP20" i="17"/>
  <c r="JO20" i="17"/>
  <c r="JN20" i="17"/>
  <c r="JM20" i="17"/>
  <c r="JL20" i="17"/>
  <c r="JK20" i="17"/>
  <c r="JJ20" i="17"/>
  <c r="JI20" i="17"/>
  <c r="JH20" i="17"/>
  <c r="JG20" i="17"/>
  <c r="JF20" i="17"/>
  <c r="JE20" i="17"/>
  <c r="JD20" i="17"/>
  <c r="JC20" i="17"/>
  <c r="JB20" i="17"/>
  <c r="JA20" i="17"/>
  <c r="IZ20" i="17"/>
  <c r="IY20" i="17"/>
  <c r="IX20" i="17"/>
  <c r="IW20" i="17"/>
  <c r="IV20" i="17"/>
  <c r="IU20" i="17"/>
  <c r="IT20" i="17"/>
  <c r="IS20" i="17"/>
  <c r="IR20" i="17"/>
  <c r="IQ20" i="17"/>
  <c r="IP20" i="17"/>
  <c r="IO20" i="17"/>
  <c r="IN20" i="17"/>
  <c r="IM20" i="17"/>
  <c r="IL20" i="17"/>
  <c r="IK20" i="17"/>
  <c r="IJ20" i="17"/>
  <c r="II20" i="17"/>
  <c r="IH20" i="17"/>
  <c r="IG20" i="17"/>
  <c r="IF20" i="17"/>
  <c r="IE20" i="17"/>
  <c r="ID20" i="17"/>
  <c r="IC20" i="17"/>
  <c r="IB20" i="17"/>
  <c r="IA20" i="17"/>
  <c r="HZ20" i="17"/>
  <c r="HY20" i="17"/>
  <c r="HX20" i="17"/>
  <c r="HW20" i="17"/>
  <c r="HV20" i="17"/>
  <c r="HU20" i="17"/>
  <c r="HT20" i="17"/>
  <c r="HS20" i="17"/>
  <c r="HR20" i="17"/>
  <c r="HQ20" i="17"/>
  <c r="HP20" i="17"/>
  <c r="HO20" i="17"/>
  <c r="HN20" i="17"/>
  <c r="HM20" i="17"/>
  <c r="HL20" i="17"/>
  <c r="HK20" i="17"/>
  <c r="HJ20" i="17"/>
  <c r="HI20" i="17"/>
  <c r="HH20" i="17"/>
  <c r="HG20" i="17"/>
  <c r="HF20" i="17"/>
  <c r="HE20" i="17"/>
  <c r="HD20" i="17"/>
  <c r="HC20" i="17"/>
  <c r="HB20" i="17"/>
  <c r="HA20" i="17"/>
  <c r="GZ20" i="17"/>
  <c r="GY20" i="17"/>
  <c r="GX20" i="17"/>
  <c r="GW20" i="17"/>
  <c r="GV20" i="17"/>
  <c r="GU20" i="17"/>
  <c r="GT20" i="17"/>
  <c r="GS20" i="17"/>
  <c r="GR20" i="17"/>
  <c r="GQ20" i="17"/>
  <c r="GP20" i="17"/>
  <c r="GO20" i="17"/>
  <c r="GN20" i="17"/>
  <c r="GM20" i="17"/>
  <c r="GL20" i="17"/>
  <c r="GK20" i="17"/>
  <c r="GJ20" i="17"/>
  <c r="GI20" i="17"/>
  <c r="GH20" i="17"/>
  <c r="GG20" i="17"/>
  <c r="GF20" i="17"/>
  <c r="GE20" i="17"/>
  <c r="GD20" i="17"/>
  <c r="GC20" i="17"/>
  <c r="GB20" i="17"/>
  <c r="GA20" i="17"/>
  <c r="FZ20" i="17"/>
  <c r="FY20" i="17"/>
  <c r="FX20" i="17"/>
  <c r="FW20" i="17"/>
  <c r="FV20" i="17"/>
  <c r="FU20" i="17"/>
  <c r="FT20" i="17"/>
  <c r="FS20" i="17"/>
  <c r="FR20" i="17"/>
  <c r="FQ20" i="17"/>
  <c r="FP20" i="17"/>
  <c r="FO20" i="17"/>
  <c r="FN20" i="17"/>
  <c r="FM20" i="17"/>
  <c r="FL20" i="17"/>
  <c r="FK20" i="17"/>
  <c r="FJ20" i="17"/>
  <c r="FI20" i="17"/>
  <c r="FH20" i="17"/>
  <c r="FG20" i="17"/>
  <c r="FF20" i="17"/>
  <c r="FE20" i="17"/>
  <c r="FD20" i="17"/>
  <c r="FC20" i="17"/>
  <c r="FB20" i="17"/>
  <c r="FA20" i="17"/>
  <c r="EZ20" i="17"/>
  <c r="EY20" i="17"/>
  <c r="EX20" i="17"/>
  <c r="EW20" i="17"/>
  <c r="EV20" i="17"/>
  <c r="EU20" i="17"/>
  <c r="ET20" i="17"/>
  <c r="ES20" i="17"/>
  <c r="ER20" i="17"/>
  <c r="EQ20" i="17"/>
  <c r="EP20" i="17"/>
  <c r="EO20" i="17"/>
  <c r="EN20" i="17"/>
  <c r="EM20" i="17"/>
  <c r="EL20" i="17"/>
  <c r="EK20" i="17"/>
  <c r="EJ20" i="17"/>
  <c r="EI20" i="17"/>
  <c r="EH20" i="17"/>
  <c r="EG20" i="17"/>
  <c r="EF20" i="17"/>
  <c r="EE20" i="17"/>
  <c r="ED20" i="17"/>
  <c r="EC20" i="17"/>
  <c r="EB20" i="17"/>
  <c r="EA20" i="17"/>
  <c r="DZ20" i="17"/>
  <c r="DY20" i="17"/>
  <c r="DX20" i="17"/>
  <c r="DW20" i="17"/>
  <c r="DV20" i="17"/>
  <c r="DU20" i="17"/>
  <c r="DT20" i="17"/>
  <c r="DS20" i="17"/>
  <c r="DR20" i="17"/>
  <c r="DQ20" i="17"/>
  <c r="DP20" i="17"/>
  <c r="DO20" i="17"/>
  <c r="DN20" i="17"/>
  <c r="DM20" i="17"/>
  <c r="DL20" i="17"/>
  <c r="DK20" i="17"/>
  <c r="DJ20" i="17"/>
  <c r="DI20" i="17"/>
  <c r="DH20" i="17"/>
  <c r="DG20" i="17"/>
  <c r="DF20" i="17"/>
  <c r="DE20" i="17"/>
  <c r="DD20" i="17"/>
  <c r="DC20" i="17"/>
  <c r="DB20" i="17"/>
  <c r="DA20" i="17"/>
  <c r="CZ20" i="17"/>
  <c r="CY20" i="17"/>
  <c r="CX20" i="17"/>
  <c r="CW20" i="17"/>
  <c r="CV20" i="17"/>
  <c r="CU20" i="17"/>
  <c r="CT20" i="17"/>
  <c r="CS20" i="17"/>
  <c r="CR20" i="17"/>
  <c r="CQ20" i="17"/>
  <c r="CP20" i="17"/>
  <c r="CO20" i="17"/>
  <c r="CN20" i="17"/>
  <c r="CM20" i="17"/>
  <c r="CL20" i="17"/>
  <c r="CK20" i="17"/>
  <c r="CJ20" i="17"/>
  <c r="CI20" i="17"/>
  <c r="CH20" i="17"/>
  <c r="CG20" i="17"/>
  <c r="CF20" i="17"/>
  <c r="CE20" i="17"/>
  <c r="CD20" i="17"/>
  <c r="CC20" i="17"/>
  <c r="CB20" i="17"/>
  <c r="CA20" i="17"/>
  <c r="BZ20" i="17"/>
  <c r="BY20" i="17"/>
  <c r="BX20" i="17"/>
  <c r="BW20" i="17"/>
  <c r="BV20" i="17"/>
  <c r="BU20" i="17"/>
  <c r="BT20" i="17"/>
  <c r="BS20" i="17"/>
  <c r="BR20" i="17"/>
  <c r="BQ20" i="17"/>
  <c r="BP20" i="17"/>
  <c r="BO20" i="17"/>
  <c r="BN20" i="17"/>
  <c r="BM20" i="17"/>
  <c r="BL20" i="17"/>
  <c r="BK20" i="17"/>
  <c r="BJ20" i="17"/>
  <c r="BI20" i="17"/>
  <c r="BH20" i="17"/>
  <c r="BG20" i="17"/>
  <c r="BF20" i="17"/>
  <c r="BE20" i="17"/>
  <c r="BD20" i="17"/>
  <c r="BC20" i="17"/>
  <c r="BB20" i="17"/>
  <c r="BA20" i="17"/>
  <c r="AZ20" i="17"/>
  <c r="AY20" i="17"/>
  <c r="AX20" i="17"/>
  <c r="AW20" i="17"/>
  <c r="AV20" i="17"/>
  <c r="AU20" i="17"/>
  <c r="AT20" i="17"/>
  <c r="AS20" i="17"/>
  <c r="AR20" i="17"/>
  <c r="AQ20" i="17"/>
  <c r="AP20" i="17"/>
  <c r="AO20" i="17"/>
  <c r="AN20" i="17"/>
  <c r="AM20" i="17"/>
  <c r="AL20" i="17"/>
  <c r="AK20" i="17"/>
  <c r="AJ20" i="17"/>
  <c r="AI20" i="17"/>
  <c r="AH20" i="17"/>
  <c r="AG20" i="17"/>
  <c r="AF20" i="17"/>
  <c r="AE20" i="17"/>
  <c r="AD20" i="17"/>
  <c r="AC20" i="17"/>
  <c r="AB20" i="17"/>
  <c r="AA20" i="17"/>
  <c r="Z20" i="17"/>
  <c r="Y20" i="17"/>
  <c r="X20" i="17"/>
  <c r="A20" i="17"/>
  <c r="ND19" i="17"/>
  <c r="NC19" i="17"/>
  <c r="NB19" i="17"/>
  <c r="NA19" i="17"/>
  <c r="MZ19" i="17"/>
  <c r="MY19" i="17"/>
  <c r="MX19" i="17"/>
  <c r="MW19" i="17"/>
  <c r="MV19" i="17"/>
  <c r="MU19" i="17"/>
  <c r="MT19" i="17"/>
  <c r="MS19" i="17"/>
  <c r="MR19" i="17"/>
  <c r="MQ19" i="17"/>
  <c r="MP19" i="17"/>
  <c r="MO19" i="17"/>
  <c r="MN19" i="17"/>
  <c r="MM19" i="17"/>
  <c r="ML19" i="17"/>
  <c r="MK19" i="17"/>
  <c r="MJ19" i="17"/>
  <c r="MI19" i="17"/>
  <c r="MH19" i="17"/>
  <c r="MG19" i="17"/>
  <c r="MF19" i="17"/>
  <c r="ME19" i="17"/>
  <c r="MD19" i="17"/>
  <c r="MC19" i="17"/>
  <c r="MB19" i="17"/>
  <c r="MA19" i="17"/>
  <c r="LZ19" i="17"/>
  <c r="LY19" i="17"/>
  <c r="LX19" i="17"/>
  <c r="LW19" i="17"/>
  <c r="LV19" i="17"/>
  <c r="LU19" i="17"/>
  <c r="LT19" i="17"/>
  <c r="LS19" i="17"/>
  <c r="LR19" i="17"/>
  <c r="LQ19" i="17"/>
  <c r="LP19" i="17"/>
  <c r="LO19" i="17"/>
  <c r="LN19" i="17"/>
  <c r="LM19" i="17"/>
  <c r="LL19" i="17"/>
  <c r="LK19" i="17"/>
  <c r="LJ19" i="17"/>
  <c r="LI19" i="17"/>
  <c r="LH19" i="17"/>
  <c r="LG19" i="17"/>
  <c r="LF19" i="17"/>
  <c r="LE19" i="17"/>
  <c r="LD19" i="17"/>
  <c r="LC19" i="17"/>
  <c r="LB19" i="17"/>
  <c r="LA19" i="17"/>
  <c r="KZ19" i="17"/>
  <c r="KY19" i="17"/>
  <c r="KX19" i="17"/>
  <c r="KW19" i="17"/>
  <c r="KV19" i="17"/>
  <c r="KU19" i="17"/>
  <c r="KT19" i="17"/>
  <c r="KS19" i="17"/>
  <c r="KR19" i="17"/>
  <c r="KQ19" i="17"/>
  <c r="KP19" i="17"/>
  <c r="KO19" i="17"/>
  <c r="KN19" i="17"/>
  <c r="KM19" i="17"/>
  <c r="KL19" i="17"/>
  <c r="KK19" i="17"/>
  <c r="KJ19" i="17"/>
  <c r="KI19" i="17"/>
  <c r="KH19" i="17"/>
  <c r="KG19" i="17"/>
  <c r="KF19" i="17"/>
  <c r="KE19" i="17"/>
  <c r="KD19" i="17"/>
  <c r="KC19" i="17"/>
  <c r="KB19" i="17"/>
  <c r="KA19" i="17"/>
  <c r="JZ19" i="17"/>
  <c r="JY19" i="17"/>
  <c r="JX19" i="17"/>
  <c r="JW19" i="17"/>
  <c r="JV19" i="17"/>
  <c r="JU19" i="17"/>
  <c r="JT19" i="17"/>
  <c r="JS19" i="17"/>
  <c r="JR19" i="17"/>
  <c r="JQ19" i="17"/>
  <c r="JP19" i="17"/>
  <c r="JO19" i="17"/>
  <c r="JN19" i="17"/>
  <c r="JM19" i="17"/>
  <c r="JL19" i="17"/>
  <c r="JK19" i="17"/>
  <c r="JJ19" i="17"/>
  <c r="JI19" i="17"/>
  <c r="JH19" i="17"/>
  <c r="JG19" i="17"/>
  <c r="JF19" i="17"/>
  <c r="JE19" i="17"/>
  <c r="JD19" i="17"/>
  <c r="JC19" i="17"/>
  <c r="JB19" i="17"/>
  <c r="JA19" i="17"/>
  <c r="IZ19" i="17"/>
  <c r="IY19" i="17"/>
  <c r="IX19" i="17"/>
  <c r="IW19" i="17"/>
  <c r="IV19" i="17"/>
  <c r="IU19" i="17"/>
  <c r="IT19" i="17"/>
  <c r="IS19" i="17"/>
  <c r="IR19" i="17"/>
  <c r="IQ19" i="17"/>
  <c r="IP19" i="17"/>
  <c r="IO19" i="17"/>
  <c r="IN19" i="17"/>
  <c r="IM19" i="17"/>
  <c r="IL19" i="17"/>
  <c r="IK19" i="17"/>
  <c r="IJ19" i="17"/>
  <c r="II19" i="17"/>
  <c r="IH19" i="17"/>
  <c r="IG19" i="17"/>
  <c r="IF19" i="17"/>
  <c r="IE19" i="17"/>
  <c r="ID19" i="17"/>
  <c r="IC19" i="17"/>
  <c r="IB19" i="17"/>
  <c r="IA19" i="17"/>
  <c r="HZ19" i="17"/>
  <c r="HY19" i="17"/>
  <c r="HX19" i="17"/>
  <c r="HW19" i="17"/>
  <c r="HV19" i="17"/>
  <c r="HU19" i="17"/>
  <c r="HT19" i="17"/>
  <c r="HS19" i="17"/>
  <c r="HR19" i="17"/>
  <c r="HQ19" i="17"/>
  <c r="HP19" i="17"/>
  <c r="HO19" i="17"/>
  <c r="HN19" i="17"/>
  <c r="HM19" i="17"/>
  <c r="HL19" i="17"/>
  <c r="HK19" i="17"/>
  <c r="HJ19" i="17"/>
  <c r="HI19" i="17"/>
  <c r="HH19" i="17"/>
  <c r="HG19" i="17"/>
  <c r="HF19" i="17"/>
  <c r="HE19" i="17"/>
  <c r="HD19" i="17"/>
  <c r="HC19" i="17"/>
  <c r="HB19" i="17"/>
  <c r="HA19" i="17"/>
  <c r="GZ19" i="17"/>
  <c r="GY19" i="17"/>
  <c r="GX19" i="17"/>
  <c r="GW19" i="17"/>
  <c r="GV19" i="17"/>
  <c r="GU19" i="17"/>
  <c r="GT19" i="17"/>
  <c r="GS19" i="17"/>
  <c r="GR19" i="17"/>
  <c r="GQ19" i="17"/>
  <c r="GP19" i="17"/>
  <c r="GO19" i="17"/>
  <c r="GN19" i="17"/>
  <c r="GM19" i="17"/>
  <c r="GL19" i="17"/>
  <c r="GK19" i="17"/>
  <c r="GJ19" i="17"/>
  <c r="GI19" i="17"/>
  <c r="GH19" i="17"/>
  <c r="GG19" i="17"/>
  <c r="GF19" i="17"/>
  <c r="GE19" i="17"/>
  <c r="GD19" i="17"/>
  <c r="GC19" i="17"/>
  <c r="GB19" i="17"/>
  <c r="GA19" i="17"/>
  <c r="FZ19" i="17"/>
  <c r="FY19" i="17"/>
  <c r="FX19" i="17"/>
  <c r="FW19" i="17"/>
  <c r="FV19" i="17"/>
  <c r="FU19" i="17"/>
  <c r="FT19" i="17"/>
  <c r="FS19" i="17"/>
  <c r="FR19" i="17"/>
  <c r="FQ19" i="17"/>
  <c r="FP19" i="17"/>
  <c r="FO19" i="17"/>
  <c r="FN19" i="17"/>
  <c r="FM19" i="17"/>
  <c r="FL19" i="17"/>
  <c r="FK19" i="17"/>
  <c r="FJ19" i="17"/>
  <c r="FI19" i="17"/>
  <c r="FH19" i="17"/>
  <c r="FG19" i="17"/>
  <c r="FF19" i="17"/>
  <c r="FE19" i="17"/>
  <c r="FD19" i="17"/>
  <c r="FC19" i="17"/>
  <c r="FB19" i="17"/>
  <c r="FA19" i="17"/>
  <c r="EZ19" i="17"/>
  <c r="EY19" i="17"/>
  <c r="EX19" i="17"/>
  <c r="EW19" i="17"/>
  <c r="EV19" i="17"/>
  <c r="EU19" i="17"/>
  <c r="ET19" i="17"/>
  <c r="ES19" i="17"/>
  <c r="ER19" i="17"/>
  <c r="EQ19" i="17"/>
  <c r="EP19" i="17"/>
  <c r="EO19" i="17"/>
  <c r="EN19" i="17"/>
  <c r="EM19" i="17"/>
  <c r="EL19" i="17"/>
  <c r="EK19" i="17"/>
  <c r="EJ19" i="17"/>
  <c r="EI19" i="17"/>
  <c r="EH19" i="17"/>
  <c r="EG19" i="17"/>
  <c r="EF19" i="17"/>
  <c r="EE19" i="17"/>
  <c r="ED19" i="17"/>
  <c r="EC19" i="17"/>
  <c r="EB19" i="17"/>
  <c r="EA19" i="17"/>
  <c r="DZ19" i="17"/>
  <c r="DY19" i="17"/>
  <c r="DX19" i="17"/>
  <c r="DW19" i="17"/>
  <c r="DV19" i="17"/>
  <c r="DU19" i="17"/>
  <c r="DT19" i="17"/>
  <c r="DS19" i="17"/>
  <c r="DR19" i="17"/>
  <c r="DQ19" i="17"/>
  <c r="DP19" i="17"/>
  <c r="DO19" i="17"/>
  <c r="DN19" i="17"/>
  <c r="DM19" i="17"/>
  <c r="DL19" i="17"/>
  <c r="DK19" i="17"/>
  <c r="DJ19" i="17"/>
  <c r="DI19" i="17"/>
  <c r="DH19" i="17"/>
  <c r="DG19" i="17"/>
  <c r="DF19" i="17"/>
  <c r="DE19" i="17"/>
  <c r="DD19" i="17"/>
  <c r="DC19" i="17"/>
  <c r="DB19" i="17"/>
  <c r="DA19" i="17"/>
  <c r="CZ19" i="17"/>
  <c r="CY19" i="17"/>
  <c r="CX19" i="17"/>
  <c r="CW19" i="17"/>
  <c r="CV19" i="17"/>
  <c r="CU19" i="17"/>
  <c r="CT19" i="17"/>
  <c r="CS19" i="17"/>
  <c r="CR19" i="17"/>
  <c r="CQ19" i="17"/>
  <c r="CP19" i="17"/>
  <c r="CO19" i="17"/>
  <c r="CN19" i="17"/>
  <c r="CM19" i="17"/>
  <c r="CL19" i="17"/>
  <c r="CK19" i="17"/>
  <c r="CJ19" i="17"/>
  <c r="CI19" i="17"/>
  <c r="CH19" i="17"/>
  <c r="CG19" i="17"/>
  <c r="CF19" i="17"/>
  <c r="CE19" i="17"/>
  <c r="CD19" i="17"/>
  <c r="CC19" i="17"/>
  <c r="CB19" i="17"/>
  <c r="CA19" i="17"/>
  <c r="BZ19" i="17"/>
  <c r="BY19" i="17"/>
  <c r="BX19" i="17"/>
  <c r="BW19" i="17"/>
  <c r="BV19" i="17"/>
  <c r="BU19" i="17"/>
  <c r="BT19" i="17"/>
  <c r="BS19" i="17"/>
  <c r="BR19" i="17"/>
  <c r="BQ19" i="17"/>
  <c r="BP19" i="17"/>
  <c r="BO19" i="17"/>
  <c r="BN19" i="17"/>
  <c r="BM19" i="17"/>
  <c r="BL19" i="17"/>
  <c r="BK19" i="17"/>
  <c r="BJ19" i="17"/>
  <c r="BI19" i="17"/>
  <c r="BH19"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G19" i="17"/>
  <c r="AF19" i="17"/>
  <c r="AE19" i="17"/>
  <c r="AD19" i="17"/>
  <c r="AC19" i="17"/>
  <c r="AB19" i="17"/>
  <c r="AA19" i="17"/>
  <c r="Z19" i="17"/>
  <c r="Y19" i="17"/>
  <c r="X19" i="17"/>
  <c r="A19" i="17"/>
  <c r="ND18" i="17"/>
  <c r="NC18" i="17"/>
  <c r="NB18" i="17"/>
  <c r="NA18" i="17"/>
  <c r="MZ18" i="17"/>
  <c r="MY18" i="17"/>
  <c r="MX18" i="17"/>
  <c r="MW18" i="17"/>
  <c r="MV18" i="17"/>
  <c r="MU18" i="17"/>
  <c r="MT18" i="17"/>
  <c r="MS18" i="17"/>
  <c r="MR18" i="17"/>
  <c r="MQ18" i="17"/>
  <c r="MP18" i="17"/>
  <c r="MO18" i="17"/>
  <c r="MN18" i="17"/>
  <c r="MM18" i="17"/>
  <c r="ML18" i="17"/>
  <c r="MK18" i="17"/>
  <c r="MJ18" i="17"/>
  <c r="MI18" i="17"/>
  <c r="MH18" i="17"/>
  <c r="MG18" i="17"/>
  <c r="MF18" i="17"/>
  <c r="ME18" i="17"/>
  <c r="MD18" i="17"/>
  <c r="MC18" i="17"/>
  <c r="MB18" i="17"/>
  <c r="MA18" i="17"/>
  <c r="LZ18" i="17"/>
  <c r="LY18" i="17"/>
  <c r="LX18" i="17"/>
  <c r="LW18" i="17"/>
  <c r="LV18" i="17"/>
  <c r="LU18" i="17"/>
  <c r="LT18" i="17"/>
  <c r="LS18" i="17"/>
  <c r="LR18" i="17"/>
  <c r="LQ18" i="17"/>
  <c r="LP18" i="17"/>
  <c r="LO18" i="17"/>
  <c r="LN18" i="17"/>
  <c r="LM18" i="17"/>
  <c r="LL18" i="17"/>
  <c r="LK18" i="17"/>
  <c r="LJ18" i="17"/>
  <c r="LI18" i="17"/>
  <c r="LH18" i="17"/>
  <c r="LG18" i="17"/>
  <c r="LF18" i="17"/>
  <c r="LE18" i="17"/>
  <c r="LD18" i="17"/>
  <c r="LC18" i="17"/>
  <c r="LB18" i="17"/>
  <c r="LA18" i="17"/>
  <c r="KZ18" i="17"/>
  <c r="KY18" i="17"/>
  <c r="KX18" i="17"/>
  <c r="KW18" i="17"/>
  <c r="KV18" i="17"/>
  <c r="KU18" i="17"/>
  <c r="KT18" i="17"/>
  <c r="KS18" i="17"/>
  <c r="KR18" i="17"/>
  <c r="KQ18" i="17"/>
  <c r="KP18" i="17"/>
  <c r="KO18" i="17"/>
  <c r="KN18" i="17"/>
  <c r="KM18" i="17"/>
  <c r="KL18" i="17"/>
  <c r="KK18" i="17"/>
  <c r="KJ18" i="17"/>
  <c r="KI18" i="17"/>
  <c r="KH18" i="17"/>
  <c r="KG18" i="17"/>
  <c r="KF18" i="17"/>
  <c r="KE18" i="17"/>
  <c r="KD18" i="17"/>
  <c r="KC18" i="17"/>
  <c r="KB18" i="17"/>
  <c r="KA18" i="17"/>
  <c r="JZ18" i="17"/>
  <c r="JY18" i="17"/>
  <c r="JX18" i="17"/>
  <c r="JW18" i="17"/>
  <c r="JV18" i="17"/>
  <c r="JU18" i="17"/>
  <c r="JT18" i="17"/>
  <c r="JS18" i="17"/>
  <c r="JR18" i="17"/>
  <c r="JQ18" i="17"/>
  <c r="JP18" i="17"/>
  <c r="JO18" i="17"/>
  <c r="JN18" i="17"/>
  <c r="JM18" i="17"/>
  <c r="JL18" i="17"/>
  <c r="JK18" i="17"/>
  <c r="JJ18" i="17"/>
  <c r="JI18" i="17"/>
  <c r="JH18" i="17"/>
  <c r="JG18" i="17"/>
  <c r="JF18" i="17"/>
  <c r="JE18" i="17"/>
  <c r="JD18" i="17"/>
  <c r="JC18" i="17"/>
  <c r="JB18" i="17"/>
  <c r="JA18" i="17"/>
  <c r="IZ18" i="17"/>
  <c r="IY18" i="17"/>
  <c r="IX18" i="17"/>
  <c r="IW18" i="17"/>
  <c r="IV18" i="17"/>
  <c r="IU18" i="17"/>
  <c r="IT18" i="17"/>
  <c r="IS18" i="17"/>
  <c r="IR18" i="17"/>
  <c r="IQ18" i="17"/>
  <c r="IP18" i="17"/>
  <c r="IO18" i="17"/>
  <c r="IN18" i="17"/>
  <c r="IM18" i="17"/>
  <c r="IL18" i="17"/>
  <c r="IK18" i="17"/>
  <c r="IJ18" i="17"/>
  <c r="II18" i="17"/>
  <c r="IH18" i="17"/>
  <c r="IG18" i="17"/>
  <c r="IF18" i="17"/>
  <c r="IE18" i="17"/>
  <c r="ID18" i="17"/>
  <c r="IC18" i="17"/>
  <c r="IB18" i="17"/>
  <c r="IA18" i="17"/>
  <c r="HZ18" i="17"/>
  <c r="HY18" i="17"/>
  <c r="HX18" i="17"/>
  <c r="HW18" i="17"/>
  <c r="HV18" i="17"/>
  <c r="HU18" i="17"/>
  <c r="HT18" i="17"/>
  <c r="HS18" i="17"/>
  <c r="HR18" i="17"/>
  <c r="HQ18" i="17"/>
  <c r="HP18" i="17"/>
  <c r="HO18" i="17"/>
  <c r="HN18" i="17"/>
  <c r="HM18" i="17"/>
  <c r="HL18" i="17"/>
  <c r="HK18" i="17"/>
  <c r="HJ18" i="17"/>
  <c r="HI18" i="17"/>
  <c r="HH18" i="17"/>
  <c r="HG18" i="17"/>
  <c r="HF18" i="17"/>
  <c r="HE18" i="17"/>
  <c r="HD18" i="17"/>
  <c r="HC18" i="17"/>
  <c r="HB18" i="17"/>
  <c r="HA18" i="17"/>
  <c r="GZ18" i="17"/>
  <c r="GY18" i="17"/>
  <c r="GX18" i="17"/>
  <c r="GW18" i="17"/>
  <c r="GV18" i="17"/>
  <c r="GU18" i="17"/>
  <c r="GT18" i="17"/>
  <c r="GS18" i="17"/>
  <c r="GR18" i="17"/>
  <c r="GQ18" i="17"/>
  <c r="GP18" i="17"/>
  <c r="GO18" i="17"/>
  <c r="GN18" i="17"/>
  <c r="GM18" i="17"/>
  <c r="GL18" i="17"/>
  <c r="GK18" i="17"/>
  <c r="GJ18" i="17"/>
  <c r="GI18" i="17"/>
  <c r="GH18" i="17"/>
  <c r="GG18" i="17"/>
  <c r="GF18" i="17"/>
  <c r="GE18" i="17"/>
  <c r="GD18" i="17"/>
  <c r="GC18" i="17"/>
  <c r="GB18" i="17"/>
  <c r="GA18" i="17"/>
  <c r="FZ18" i="17"/>
  <c r="FY18" i="17"/>
  <c r="FX18" i="17"/>
  <c r="FW18" i="17"/>
  <c r="FV18" i="17"/>
  <c r="FU18" i="17"/>
  <c r="FT18" i="17"/>
  <c r="FS18" i="17"/>
  <c r="FR18" i="17"/>
  <c r="FQ18" i="17"/>
  <c r="FP18" i="17"/>
  <c r="FO18" i="17"/>
  <c r="FN18" i="17"/>
  <c r="FM18" i="17"/>
  <c r="FL18" i="17"/>
  <c r="FK18" i="17"/>
  <c r="FJ18" i="17"/>
  <c r="FI18" i="17"/>
  <c r="FH18" i="17"/>
  <c r="FG18" i="17"/>
  <c r="FF18" i="17"/>
  <c r="FE18" i="17"/>
  <c r="FD18" i="17"/>
  <c r="FC18" i="17"/>
  <c r="FB18" i="17"/>
  <c r="FA18" i="17"/>
  <c r="EZ18" i="17"/>
  <c r="EY18" i="17"/>
  <c r="EX18" i="17"/>
  <c r="EW18" i="17"/>
  <c r="EV18" i="17"/>
  <c r="EU18" i="17"/>
  <c r="ET18" i="17"/>
  <c r="ES18" i="17"/>
  <c r="ER18" i="17"/>
  <c r="EQ18" i="17"/>
  <c r="EP18" i="17"/>
  <c r="EO18" i="17"/>
  <c r="EN18" i="17"/>
  <c r="EM18" i="17"/>
  <c r="EL18" i="17"/>
  <c r="EK18" i="17"/>
  <c r="EJ18" i="17"/>
  <c r="EI18" i="17"/>
  <c r="EH18" i="17"/>
  <c r="EG18" i="17"/>
  <c r="EF18" i="17"/>
  <c r="EE18" i="17"/>
  <c r="ED18" i="17"/>
  <c r="EC18" i="17"/>
  <c r="EB18" i="17"/>
  <c r="EA18" i="17"/>
  <c r="DZ18" i="17"/>
  <c r="DY18" i="17"/>
  <c r="DX18" i="17"/>
  <c r="DW18" i="17"/>
  <c r="DV18" i="17"/>
  <c r="DU18" i="17"/>
  <c r="DT18" i="17"/>
  <c r="DS18" i="17"/>
  <c r="DR18" i="17"/>
  <c r="DQ18" i="17"/>
  <c r="DP18" i="17"/>
  <c r="DO18" i="17"/>
  <c r="DN18" i="17"/>
  <c r="DM18" i="17"/>
  <c r="DL18" i="17"/>
  <c r="DK18" i="17"/>
  <c r="DJ18" i="17"/>
  <c r="DI18" i="17"/>
  <c r="DH18" i="17"/>
  <c r="DG18" i="17"/>
  <c r="DF18" i="17"/>
  <c r="DE18" i="17"/>
  <c r="DD18" i="17"/>
  <c r="DC18" i="17"/>
  <c r="DB18" i="17"/>
  <c r="DA18" i="17"/>
  <c r="CZ18" i="17"/>
  <c r="CY18" i="17"/>
  <c r="CX18" i="17"/>
  <c r="CW18" i="17"/>
  <c r="CV18" i="17"/>
  <c r="CU18" i="17"/>
  <c r="CT18" i="17"/>
  <c r="CS18" i="17"/>
  <c r="CR18" i="17"/>
  <c r="CQ18" i="17"/>
  <c r="CP18" i="17"/>
  <c r="CO18" i="17"/>
  <c r="CN18" i="17"/>
  <c r="CM18" i="17"/>
  <c r="CL18" i="17"/>
  <c r="CK18" i="17"/>
  <c r="CJ18" i="17"/>
  <c r="CI18" i="17"/>
  <c r="CH18" i="17"/>
  <c r="CG18" i="17"/>
  <c r="CF18" i="17"/>
  <c r="CE18" i="17"/>
  <c r="CD18" i="17"/>
  <c r="CC18" i="17"/>
  <c r="CB18" i="17"/>
  <c r="CA18" i="17"/>
  <c r="BZ18" i="17"/>
  <c r="BY18" i="17"/>
  <c r="BX18" i="17"/>
  <c r="BW18" i="17"/>
  <c r="BV18" i="17"/>
  <c r="BU18" i="17"/>
  <c r="BT18" i="17"/>
  <c r="BS18" i="17"/>
  <c r="BR18" i="17"/>
  <c r="BQ18" i="17"/>
  <c r="BP18" i="17"/>
  <c r="BO18" i="17"/>
  <c r="BN18" i="17"/>
  <c r="BM18" i="17"/>
  <c r="BL18" i="17"/>
  <c r="BK18" i="17"/>
  <c r="BJ18" i="17"/>
  <c r="BI18" i="17"/>
  <c r="BH18" i="17"/>
  <c r="BG18" i="17"/>
  <c r="BF18" i="17"/>
  <c r="BE18" i="17"/>
  <c r="BD18" i="17"/>
  <c r="BC18" i="17"/>
  <c r="BB18" i="17"/>
  <c r="BA18" i="17"/>
  <c r="AZ18" i="17"/>
  <c r="AY18" i="17"/>
  <c r="AX18" i="17"/>
  <c r="AW18" i="17"/>
  <c r="AV18" i="17"/>
  <c r="AU18" i="17"/>
  <c r="AT18" i="17"/>
  <c r="AS18" i="17"/>
  <c r="AR18" i="17"/>
  <c r="AQ18" i="17"/>
  <c r="AP18" i="17"/>
  <c r="AO18" i="17"/>
  <c r="AN18" i="17"/>
  <c r="AM18" i="17"/>
  <c r="AL18" i="17"/>
  <c r="AK18" i="17"/>
  <c r="AJ18" i="17"/>
  <c r="AI18" i="17"/>
  <c r="AH18" i="17"/>
  <c r="AG18" i="17"/>
  <c r="AF18" i="17"/>
  <c r="AE18" i="17"/>
  <c r="AD18" i="17"/>
  <c r="AC18" i="17"/>
  <c r="AB18" i="17"/>
  <c r="AA18" i="17"/>
  <c r="Z18" i="17"/>
  <c r="Y18" i="17"/>
  <c r="X18" i="17"/>
  <c r="A18" i="17"/>
  <c r="ND17" i="17"/>
  <c r="NC17" i="17"/>
  <c r="NB17" i="17"/>
  <c r="NA17" i="17"/>
  <c r="MZ17" i="17"/>
  <c r="MY17" i="17"/>
  <c r="MX17" i="17"/>
  <c r="MW17" i="17"/>
  <c r="MV17" i="17"/>
  <c r="MU17" i="17"/>
  <c r="MT17" i="17"/>
  <c r="MS17" i="17"/>
  <c r="MR17" i="17"/>
  <c r="MQ17" i="17"/>
  <c r="MP17" i="17"/>
  <c r="MO17" i="17"/>
  <c r="MN17" i="17"/>
  <c r="MM17" i="17"/>
  <c r="ML17" i="17"/>
  <c r="MK17" i="17"/>
  <c r="MJ17" i="17"/>
  <c r="MI17" i="17"/>
  <c r="MH17" i="17"/>
  <c r="MG17" i="17"/>
  <c r="MF17" i="17"/>
  <c r="ME17" i="17"/>
  <c r="MD17" i="17"/>
  <c r="MC17" i="17"/>
  <c r="MB17" i="17"/>
  <c r="MA17" i="17"/>
  <c r="LZ17" i="17"/>
  <c r="LY17" i="17"/>
  <c r="LX17" i="17"/>
  <c r="LW17" i="17"/>
  <c r="LV17" i="17"/>
  <c r="LU17" i="17"/>
  <c r="LT17" i="17"/>
  <c r="LS17" i="17"/>
  <c r="LR17" i="17"/>
  <c r="LQ17" i="17"/>
  <c r="LP17" i="17"/>
  <c r="LO17" i="17"/>
  <c r="LN17" i="17"/>
  <c r="LM17" i="17"/>
  <c r="LL17" i="17"/>
  <c r="LK17" i="17"/>
  <c r="LJ17" i="17"/>
  <c r="LI17" i="17"/>
  <c r="LH17" i="17"/>
  <c r="LG17" i="17"/>
  <c r="LF17" i="17"/>
  <c r="LE17" i="17"/>
  <c r="LD17" i="17"/>
  <c r="LC17" i="17"/>
  <c r="LB17" i="17"/>
  <c r="LA17" i="17"/>
  <c r="KZ17" i="17"/>
  <c r="KY17" i="17"/>
  <c r="KX17" i="17"/>
  <c r="KW17" i="17"/>
  <c r="KV17" i="17"/>
  <c r="KU17" i="17"/>
  <c r="KT17" i="17"/>
  <c r="KS17" i="17"/>
  <c r="KR17" i="17"/>
  <c r="KQ17" i="17"/>
  <c r="KP17" i="17"/>
  <c r="KO17" i="17"/>
  <c r="KN17" i="17"/>
  <c r="KM17" i="17"/>
  <c r="KL17" i="17"/>
  <c r="KK17" i="17"/>
  <c r="KJ17" i="17"/>
  <c r="KI17" i="17"/>
  <c r="KH17" i="17"/>
  <c r="KG17" i="17"/>
  <c r="KF17" i="17"/>
  <c r="KE17" i="17"/>
  <c r="KD17" i="17"/>
  <c r="KC17" i="17"/>
  <c r="KB17" i="17"/>
  <c r="KA17" i="17"/>
  <c r="JZ17" i="17"/>
  <c r="JY17" i="17"/>
  <c r="JX17" i="17"/>
  <c r="JW17" i="17"/>
  <c r="JV17" i="17"/>
  <c r="JU17" i="17"/>
  <c r="JT17" i="17"/>
  <c r="JS17" i="17"/>
  <c r="JR17" i="17"/>
  <c r="JQ17" i="17"/>
  <c r="JP17" i="17"/>
  <c r="JO17" i="17"/>
  <c r="JN17" i="17"/>
  <c r="JM17" i="17"/>
  <c r="JL17" i="17"/>
  <c r="JK17" i="17"/>
  <c r="JJ17" i="17"/>
  <c r="JI17" i="17"/>
  <c r="JH17" i="17"/>
  <c r="JG17" i="17"/>
  <c r="JF17" i="17"/>
  <c r="JE17" i="17"/>
  <c r="JD17" i="17"/>
  <c r="JC17" i="17"/>
  <c r="JB17" i="17"/>
  <c r="JA17" i="17"/>
  <c r="IZ17" i="17"/>
  <c r="IY17" i="17"/>
  <c r="IX17" i="17"/>
  <c r="IW17" i="17"/>
  <c r="IV17" i="17"/>
  <c r="IU17" i="17"/>
  <c r="IT17" i="17"/>
  <c r="IS17" i="17"/>
  <c r="IR17" i="17"/>
  <c r="IQ17" i="17"/>
  <c r="IP17" i="17"/>
  <c r="IO17" i="17"/>
  <c r="IN17" i="17"/>
  <c r="IM17" i="17"/>
  <c r="IL17" i="17"/>
  <c r="IK17" i="17"/>
  <c r="IJ17" i="17"/>
  <c r="II17" i="17"/>
  <c r="IH17" i="17"/>
  <c r="IG17" i="17"/>
  <c r="IF17" i="17"/>
  <c r="IE17" i="17"/>
  <c r="ID17" i="17"/>
  <c r="IC17" i="17"/>
  <c r="IB17" i="17"/>
  <c r="IA17" i="17"/>
  <c r="HZ17" i="17"/>
  <c r="HY17" i="17"/>
  <c r="HX17" i="17"/>
  <c r="HW17" i="17"/>
  <c r="HV17" i="17"/>
  <c r="HU17" i="17"/>
  <c r="HT17" i="17"/>
  <c r="HS17" i="17"/>
  <c r="HR17" i="17"/>
  <c r="HQ17" i="17"/>
  <c r="HP17" i="17"/>
  <c r="HO17" i="17"/>
  <c r="HN17" i="17"/>
  <c r="HM17" i="17"/>
  <c r="HL17" i="17"/>
  <c r="HK17" i="17"/>
  <c r="HJ17" i="17"/>
  <c r="HI17" i="17"/>
  <c r="HH17" i="17"/>
  <c r="HG17" i="17"/>
  <c r="HF17" i="17"/>
  <c r="HE17" i="17"/>
  <c r="HD17" i="17"/>
  <c r="HC17" i="17"/>
  <c r="HB17" i="17"/>
  <c r="HA17" i="17"/>
  <c r="GZ17" i="17"/>
  <c r="GY17" i="17"/>
  <c r="GX17" i="17"/>
  <c r="GW17" i="17"/>
  <c r="GV17" i="17"/>
  <c r="GU17" i="17"/>
  <c r="GT17" i="17"/>
  <c r="GS17" i="17"/>
  <c r="GR17" i="17"/>
  <c r="GQ17" i="17"/>
  <c r="GP17" i="17"/>
  <c r="GO17" i="17"/>
  <c r="GN17" i="17"/>
  <c r="GM17" i="17"/>
  <c r="GL17" i="17"/>
  <c r="GK17" i="17"/>
  <c r="GJ17" i="17"/>
  <c r="GI17" i="17"/>
  <c r="GH17" i="17"/>
  <c r="GG17" i="17"/>
  <c r="GF17" i="17"/>
  <c r="GE17" i="17"/>
  <c r="GD17" i="17"/>
  <c r="GC17" i="17"/>
  <c r="GB17" i="17"/>
  <c r="GA17" i="17"/>
  <c r="FZ17" i="17"/>
  <c r="FY17" i="17"/>
  <c r="FX17" i="17"/>
  <c r="FW17" i="17"/>
  <c r="FV17" i="17"/>
  <c r="FU17" i="17"/>
  <c r="FT17" i="17"/>
  <c r="FS17" i="17"/>
  <c r="FR17" i="17"/>
  <c r="FQ17" i="17"/>
  <c r="FP17" i="17"/>
  <c r="FO17" i="17"/>
  <c r="FN17" i="17"/>
  <c r="FM17" i="17"/>
  <c r="FL17" i="17"/>
  <c r="FK17" i="17"/>
  <c r="FJ17" i="17"/>
  <c r="FI17" i="17"/>
  <c r="FH17" i="17"/>
  <c r="FG17" i="17"/>
  <c r="FF17" i="17"/>
  <c r="FE17" i="17"/>
  <c r="FD17" i="17"/>
  <c r="FC17" i="17"/>
  <c r="FB17" i="17"/>
  <c r="FA17" i="17"/>
  <c r="EZ17" i="17"/>
  <c r="EY17" i="17"/>
  <c r="EX17" i="17"/>
  <c r="EW17" i="17"/>
  <c r="EV17" i="17"/>
  <c r="EU17" i="17"/>
  <c r="ET17" i="17"/>
  <c r="ES17" i="17"/>
  <c r="ER17" i="17"/>
  <c r="EQ17" i="17"/>
  <c r="EP17" i="17"/>
  <c r="EO17" i="17"/>
  <c r="EN17" i="17"/>
  <c r="EM17" i="17"/>
  <c r="EL17" i="17"/>
  <c r="EK17" i="17"/>
  <c r="EJ17" i="17"/>
  <c r="EI17" i="17"/>
  <c r="EH17" i="17"/>
  <c r="EG17" i="17"/>
  <c r="EF17" i="17"/>
  <c r="EE17" i="17"/>
  <c r="ED17" i="17"/>
  <c r="EC17" i="17"/>
  <c r="EB17" i="17"/>
  <c r="EA17" i="17"/>
  <c r="DZ17" i="17"/>
  <c r="DY17" i="17"/>
  <c r="DX17" i="17"/>
  <c r="DW17" i="17"/>
  <c r="DV17" i="17"/>
  <c r="DU17" i="17"/>
  <c r="DT17" i="17"/>
  <c r="DS17" i="17"/>
  <c r="DR17" i="17"/>
  <c r="DQ17" i="17"/>
  <c r="DP17" i="17"/>
  <c r="DO17" i="17"/>
  <c r="DN17" i="17"/>
  <c r="DM17" i="17"/>
  <c r="DL17" i="17"/>
  <c r="DK17" i="17"/>
  <c r="DJ17" i="17"/>
  <c r="DI17" i="17"/>
  <c r="DH17" i="17"/>
  <c r="DG17" i="17"/>
  <c r="DF17" i="17"/>
  <c r="DE17" i="17"/>
  <c r="DD17" i="17"/>
  <c r="DC17" i="17"/>
  <c r="DB17" i="17"/>
  <c r="DA17" i="17"/>
  <c r="CZ17" i="17"/>
  <c r="CY17" i="17"/>
  <c r="CX17" i="17"/>
  <c r="CW17" i="17"/>
  <c r="CV17" i="17"/>
  <c r="CU17" i="17"/>
  <c r="CT17" i="17"/>
  <c r="CS17" i="17"/>
  <c r="CR17" i="17"/>
  <c r="CQ17" i="17"/>
  <c r="CP17" i="17"/>
  <c r="CO17" i="17"/>
  <c r="CN17" i="17"/>
  <c r="CM17" i="17"/>
  <c r="CL17" i="17"/>
  <c r="CK17" i="17"/>
  <c r="CJ17" i="17"/>
  <c r="CI17" i="17"/>
  <c r="CH17" i="17"/>
  <c r="CG17" i="17"/>
  <c r="CF17" i="17"/>
  <c r="CE17" i="17"/>
  <c r="CD17" i="17"/>
  <c r="CC17" i="17"/>
  <c r="CB17" i="17"/>
  <c r="CA17" i="17"/>
  <c r="BZ17" i="17"/>
  <c r="BY17" i="17"/>
  <c r="BX17" i="17"/>
  <c r="BW17" i="17"/>
  <c r="BV17" i="17"/>
  <c r="BU17" i="17"/>
  <c r="BT17" i="17"/>
  <c r="BS17" i="17"/>
  <c r="BR17" i="17"/>
  <c r="BQ17" i="17"/>
  <c r="BP17" i="17"/>
  <c r="BO17" i="17"/>
  <c r="BN17" i="17"/>
  <c r="BM17" i="17"/>
  <c r="BL17" i="17"/>
  <c r="BK17" i="17"/>
  <c r="BJ17" i="17"/>
  <c r="BI17" i="17"/>
  <c r="BH17"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AJ17" i="17"/>
  <c r="AI17" i="17"/>
  <c r="AH17" i="17"/>
  <c r="AG17" i="17"/>
  <c r="AF17" i="17"/>
  <c r="AE17" i="17"/>
  <c r="AD17" i="17"/>
  <c r="AC17" i="17"/>
  <c r="AB17" i="17"/>
  <c r="AA17" i="17"/>
  <c r="Z17" i="17"/>
  <c r="Y17" i="17"/>
  <c r="X17" i="17"/>
  <c r="A17" i="17"/>
  <c r="ND16" i="17"/>
  <c r="NC16" i="17"/>
  <c r="NB16" i="17"/>
  <c r="NA16" i="17"/>
  <c r="MZ16" i="17"/>
  <c r="MY16" i="17"/>
  <c r="MX16" i="17"/>
  <c r="MW16" i="17"/>
  <c r="MV16" i="17"/>
  <c r="MU16" i="17"/>
  <c r="MT16" i="17"/>
  <c r="MS16" i="17"/>
  <c r="MR16" i="17"/>
  <c r="MQ16" i="17"/>
  <c r="MP16" i="17"/>
  <c r="MO16" i="17"/>
  <c r="MN16" i="17"/>
  <c r="MM16" i="17"/>
  <c r="ML16" i="17"/>
  <c r="MK16" i="17"/>
  <c r="MJ16" i="17"/>
  <c r="MI16" i="17"/>
  <c r="MH16" i="17"/>
  <c r="MG16" i="17"/>
  <c r="MF16" i="17"/>
  <c r="ME16" i="17"/>
  <c r="MD16" i="17"/>
  <c r="MC16" i="17"/>
  <c r="MB16" i="17"/>
  <c r="MA16" i="17"/>
  <c r="LZ16" i="17"/>
  <c r="LY16" i="17"/>
  <c r="LX16" i="17"/>
  <c r="LW16" i="17"/>
  <c r="LV16" i="17"/>
  <c r="LU16" i="17"/>
  <c r="LT16" i="17"/>
  <c r="LS16" i="17"/>
  <c r="LR16" i="17"/>
  <c r="LQ16" i="17"/>
  <c r="LP16" i="17"/>
  <c r="LO16" i="17"/>
  <c r="LN16" i="17"/>
  <c r="LM16" i="17"/>
  <c r="LL16" i="17"/>
  <c r="LK16" i="17"/>
  <c r="LJ16" i="17"/>
  <c r="LI16" i="17"/>
  <c r="LH16" i="17"/>
  <c r="LG16" i="17"/>
  <c r="LF16" i="17"/>
  <c r="LE16" i="17"/>
  <c r="LD16" i="17"/>
  <c r="LC16" i="17"/>
  <c r="LB16" i="17"/>
  <c r="LA16" i="17"/>
  <c r="KZ16" i="17"/>
  <c r="KY16" i="17"/>
  <c r="KX16" i="17"/>
  <c r="KW16" i="17"/>
  <c r="KV16" i="17"/>
  <c r="KU16" i="17"/>
  <c r="KT16" i="17"/>
  <c r="KS16" i="17"/>
  <c r="KR16" i="17"/>
  <c r="KQ16" i="17"/>
  <c r="KP16" i="17"/>
  <c r="KO16" i="17"/>
  <c r="KN16" i="17"/>
  <c r="KM16" i="17"/>
  <c r="KL16" i="17"/>
  <c r="KK16" i="17"/>
  <c r="KJ16" i="17"/>
  <c r="KI16" i="17"/>
  <c r="KH16" i="17"/>
  <c r="KG16" i="17"/>
  <c r="KF16" i="17"/>
  <c r="KE16" i="17"/>
  <c r="KD16" i="17"/>
  <c r="KC16" i="17"/>
  <c r="KB16" i="17"/>
  <c r="KA16" i="17"/>
  <c r="JZ16" i="17"/>
  <c r="JY16" i="17"/>
  <c r="JX16" i="17"/>
  <c r="JW16" i="17"/>
  <c r="JV16" i="17"/>
  <c r="JU16" i="17"/>
  <c r="JT16" i="17"/>
  <c r="JS16" i="17"/>
  <c r="JR16" i="17"/>
  <c r="JQ16" i="17"/>
  <c r="JP16" i="17"/>
  <c r="JO16" i="17"/>
  <c r="JN16" i="17"/>
  <c r="JM16" i="17"/>
  <c r="JL16" i="17"/>
  <c r="JK16" i="17"/>
  <c r="JJ16" i="17"/>
  <c r="JI16" i="17"/>
  <c r="JH16" i="17"/>
  <c r="JG16" i="17"/>
  <c r="JF16" i="17"/>
  <c r="JE16" i="17"/>
  <c r="JD16" i="17"/>
  <c r="JC16" i="17"/>
  <c r="JB16" i="17"/>
  <c r="JA16" i="17"/>
  <c r="IZ16" i="17"/>
  <c r="IY16" i="17"/>
  <c r="IX16" i="17"/>
  <c r="IW16" i="17"/>
  <c r="IV16" i="17"/>
  <c r="IU16" i="17"/>
  <c r="IT16" i="17"/>
  <c r="IS16" i="17"/>
  <c r="IR16" i="17"/>
  <c r="IQ16" i="17"/>
  <c r="IP16" i="17"/>
  <c r="IO16" i="17"/>
  <c r="IN16" i="17"/>
  <c r="IM16" i="17"/>
  <c r="IL16" i="17"/>
  <c r="IK16" i="17"/>
  <c r="IJ16" i="17"/>
  <c r="II16" i="17"/>
  <c r="IH16" i="17"/>
  <c r="IG16" i="17"/>
  <c r="IF16" i="17"/>
  <c r="IE16" i="17"/>
  <c r="ID16" i="17"/>
  <c r="IC16" i="17"/>
  <c r="IB16" i="17"/>
  <c r="IA16" i="17"/>
  <c r="HZ16" i="17"/>
  <c r="HY16" i="17"/>
  <c r="HX16" i="17"/>
  <c r="HW16" i="17"/>
  <c r="HV16" i="17"/>
  <c r="HU16" i="17"/>
  <c r="HT16" i="17"/>
  <c r="HS16" i="17"/>
  <c r="HR16" i="17"/>
  <c r="HQ16" i="17"/>
  <c r="HP16" i="17"/>
  <c r="HO16" i="17"/>
  <c r="HN16" i="17"/>
  <c r="HM16" i="17"/>
  <c r="HL16" i="17"/>
  <c r="HK16" i="17"/>
  <c r="HJ16" i="17"/>
  <c r="HI16" i="17"/>
  <c r="HH16" i="17"/>
  <c r="HG16" i="17"/>
  <c r="HF16" i="17"/>
  <c r="HE16" i="17"/>
  <c r="HD16" i="17"/>
  <c r="HC16" i="17"/>
  <c r="HB16" i="17"/>
  <c r="HA16" i="17"/>
  <c r="GZ16" i="17"/>
  <c r="GY16" i="17"/>
  <c r="GX16" i="17"/>
  <c r="GW16" i="17"/>
  <c r="GV16" i="17"/>
  <c r="GU16" i="17"/>
  <c r="GT16" i="17"/>
  <c r="GS16" i="17"/>
  <c r="GR16" i="17"/>
  <c r="GQ16" i="17"/>
  <c r="GP16" i="17"/>
  <c r="GO16" i="17"/>
  <c r="GN16" i="17"/>
  <c r="GM16" i="17"/>
  <c r="GL16" i="17"/>
  <c r="GK16" i="17"/>
  <c r="GJ16" i="17"/>
  <c r="GI16" i="17"/>
  <c r="GH16" i="17"/>
  <c r="GG16" i="17"/>
  <c r="GF16" i="17"/>
  <c r="GE16" i="17"/>
  <c r="GD16" i="17"/>
  <c r="GC16" i="17"/>
  <c r="GB16" i="17"/>
  <c r="GA16" i="17"/>
  <c r="FZ16" i="17"/>
  <c r="FY16" i="17"/>
  <c r="FX16" i="17"/>
  <c r="FW16" i="17"/>
  <c r="FV16" i="17"/>
  <c r="FU16" i="17"/>
  <c r="FT16" i="17"/>
  <c r="FS16" i="17"/>
  <c r="FR16" i="17"/>
  <c r="FQ16" i="17"/>
  <c r="FP16" i="17"/>
  <c r="FO16" i="17"/>
  <c r="FN16" i="17"/>
  <c r="FM16" i="17"/>
  <c r="FL16" i="17"/>
  <c r="FK16" i="17"/>
  <c r="FJ16" i="17"/>
  <c r="FI16" i="17"/>
  <c r="FH16" i="17"/>
  <c r="FG16" i="17"/>
  <c r="FF16" i="17"/>
  <c r="FE16" i="17"/>
  <c r="FD16" i="17"/>
  <c r="FC16" i="17"/>
  <c r="FB16" i="17"/>
  <c r="FA16" i="17"/>
  <c r="EZ16" i="17"/>
  <c r="EY16" i="17"/>
  <c r="EX16" i="17"/>
  <c r="EW16" i="17"/>
  <c r="EV16" i="17"/>
  <c r="EU16" i="17"/>
  <c r="ET16" i="17"/>
  <c r="ES16" i="17"/>
  <c r="ER16" i="17"/>
  <c r="EQ16" i="17"/>
  <c r="EP16" i="17"/>
  <c r="EO16" i="17"/>
  <c r="EN16" i="17"/>
  <c r="EM16" i="17"/>
  <c r="EL16" i="17"/>
  <c r="EK16" i="17"/>
  <c r="EJ16" i="17"/>
  <c r="EI16" i="17"/>
  <c r="EH16" i="17"/>
  <c r="EG16" i="17"/>
  <c r="EF16" i="17"/>
  <c r="EE16" i="17"/>
  <c r="ED16" i="17"/>
  <c r="EC16" i="17"/>
  <c r="EB16" i="17"/>
  <c r="EA16" i="17"/>
  <c r="DZ16" i="17"/>
  <c r="DY16" i="17"/>
  <c r="DX16" i="17"/>
  <c r="DW16" i="17"/>
  <c r="DV16" i="17"/>
  <c r="DU16" i="17"/>
  <c r="DT16" i="17"/>
  <c r="DS16" i="17"/>
  <c r="DR16" i="17"/>
  <c r="DQ16" i="17"/>
  <c r="DP16" i="17"/>
  <c r="DO16" i="17"/>
  <c r="DN16" i="17"/>
  <c r="DM16" i="17"/>
  <c r="DL16" i="17"/>
  <c r="DK16" i="17"/>
  <c r="DJ16" i="17"/>
  <c r="DI16" i="17"/>
  <c r="DH16" i="17"/>
  <c r="DG16" i="17"/>
  <c r="DF16" i="17"/>
  <c r="DE16" i="17"/>
  <c r="DD16" i="17"/>
  <c r="DC16" i="17"/>
  <c r="DB16" i="17"/>
  <c r="DA16" i="17"/>
  <c r="CZ16" i="17"/>
  <c r="CY16" i="17"/>
  <c r="CX16" i="17"/>
  <c r="CW16" i="17"/>
  <c r="CV16" i="17"/>
  <c r="CU16" i="17"/>
  <c r="CT16" i="17"/>
  <c r="CS16" i="17"/>
  <c r="CR16" i="17"/>
  <c r="CQ16" i="17"/>
  <c r="CP16" i="17"/>
  <c r="CO16" i="17"/>
  <c r="CN16" i="17"/>
  <c r="CM16" i="17"/>
  <c r="CL16" i="17"/>
  <c r="CK16" i="17"/>
  <c r="CJ16" i="17"/>
  <c r="CI16" i="17"/>
  <c r="CH16" i="17"/>
  <c r="CG16" i="17"/>
  <c r="CF16" i="17"/>
  <c r="CE16" i="17"/>
  <c r="CD16" i="17"/>
  <c r="CC16" i="17"/>
  <c r="CB16" i="17"/>
  <c r="CA16" i="17"/>
  <c r="BZ16" i="17"/>
  <c r="BY16" i="17"/>
  <c r="BX16" i="17"/>
  <c r="BW16" i="17"/>
  <c r="BV16" i="17"/>
  <c r="BU16" i="17"/>
  <c r="BT16" i="17"/>
  <c r="BS16" i="17"/>
  <c r="BR16" i="17"/>
  <c r="BQ16" i="17"/>
  <c r="BP16" i="17"/>
  <c r="BO16" i="17"/>
  <c r="BN16" i="17"/>
  <c r="BM16" i="17"/>
  <c r="BL16" i="17"/>
  <c r="BK16" i="17"/>
  <c r="BJ16" i="17"/>
  <c r="BI16" i="17"/>
  <c r="BH16"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G16" i="17"/>
  <c r="AF16" i="17"/>
  <c r="AE16" i="17"/>
  <c r="AD16" i="17"/>
  <c r="AC16" i="17"/>
  <c r="AB16" i="17"/>
  <c r="AA16" i="17"/>
  <c r="Z16" i="17"/>
  <c r="Y16" i="17"/>
  <c r="X16" i="17"/>
  <c r="M16" i="17"/>
  <c r="L16" i="17"/>
  <c r="A16" i="17"/>
  <c r="ND15" i="17"/>
  <c r="NC15" i="17"/>
  <c r="NB15" i="17"/>
  <c r="NA15" i="17"/>
  <c r="MZ15" i="17"/>
  <c r="MY15" i="17"/>
  <c r="MX15" i="17"/>
  <c r="MW15" i="17"/>
  <c r="MV15" i="17"/>
  <c r="MU15" i="17"/>
  <c r="MT15" i="17"/>
  <c r="MS15" i="17"/>
  <c r="MR15" i="17"/>
  <c r="MQ15" i="17"/>
  <c r="MP15" i="17"/>
  <c r="MO15" i="17"/>
  <c r="MN15" i="17"/>
  <c r="MM15" i="17"/>
  <c r="ML15" i="17"/>
  <c r="MK15" i="17"/>
  <c r="MJ15" i="17"/>
  <c r="MI15" i="17"/>
  <c r="MH15" i="17"/>
  <c r="MG15" i="17"/>
  <c r="MF15" i="17"/>
  <c r="ME15" i="17"/>
  <c r="MD15" i="17"/>
  <c r="MC15" i="17"/>
  <c r="MB15" i="17"/>
  <c r="MA15" i="17"/>
  <c r="LZ15" i="17"/>
  <c r="LY15" i="17"/>
  <c r="LX15" i="17"/>
  <c r="LW15" i="17"/>
  <c r="LV15" i="17"/>
  <c r="LU15" i="17"/>
  <c r="LT15" i="17"/>
  <c r="LS15" i="17"/>
  <c r="LR15" i="17"/>
  <c r="LQ15" i="17"/>
  <c r="LP15" i="17"/>
  <c r="LO15" i="17"/>
  <c r="LN15" i="17"/>
  <c r="LM15" i="17"/>
  <c r="LL15" i="17"/>
  <c r="LK15" i="17"/>
  <c r="LJ15" i="17"/>
  <c r="LI15" i="17"/>
  <c r="LH15" i="17"/>
  <c r="LG15" i="17"/>
  <c r="LF15" i="17"/>
  <c r="LE15" i="17"/>
  <c r="LD15" i="17"/>
  <c r="LC15" i="17"/>
  <c r="LB15" i="17"/>
  <c r="LA15" i="17"/>
  <c r="KZ15" i="17"/>
  <c r="KY15" i="17"/>
  <c r="KX15" i="17"/>
  <c r="KW15" i="17"/>
  <c r="KV15" i="17"/>
  <c r="KU15" i="17"/>
  <c r="KT15" i="17"/>
  <c r="KS15" i="17"/>
  <c r="KR15" i="17"/>
  <c r="KQ15" i="17"/>
  <c r="KP15" i="17"/>
  <c r="KO15" i="17"/>
  <c r="KN15" i="17"/>
  <c r="KM15" i="17"/>
  <c r="KL15" i="17"/>
  <c r="KK15" i="17"/>
  <c r="KJ15" i="17"/>
  <c r="KI15" i="17"/>
  <c r="KH15" i="17"/>
  <c r="KG15" i="17"/>
  <c r="KF15" i="17"/>
  <c r="KE15" i="17"/>
  <c r="KD15" i="17"/>
  <c r="KC15" i="17"/>
  <c r="KB15" i="17"/>
  <c r="KA15" i="17"/>
  <c r="JZ15" i="17"/>
  <c r="JY15" i="17"/>
  <c r="JX15" i="17"/>
  <c r="JW15" i="17"/>
  <c r="JV15" i="17"/>
  <c r="JU15" i="17"/>
  <c r="JT15" i="17"/>
  <c r="JS15" i="17"/>
  <c r="JR15" i="17"/>
  <c r="JQ15" i="17"/>
  <c r="JP15" i="17"/>
  <c r="JO15" i="17"/>
  <c r="JN15" i="17"/>
  <c r="JM15" i="17"/>
  <c r="JL15" i="17"/>
  <c r="JK15" i="17"/>
  <c r="JJ15" i="17"/>
  <c r="JI15" i="17"/>
  <c r="JH15" i="17"/>
  <c r="JG15" i="17"/>
  <c r="JF15" i="17"/>
  <c r="JE15" i="17"/>
  <c r="JD15" i="17"/>
  <c r="JC15" i="17"/>
  <c r="JB15" i="17"/>
  <c r="JA15" i="17"/>
  <c r="IZ15" i="17"/>
  <c r="IY15" i="17"/>
  <c r="IX15" i="17"/>
  <c r="IW15" i="17"/>
  <c r="IV15" i="17"/>
  <c r="IU15" i="17"/>
  <c r="IT15" i="17"/>
  <c r="IS15" i="17"/>
  <c r="IR15" i="17"/>
  <c r="IQ15" i="17"/>
  <c r="IP15" i="17"/>
  <c r="IO15" i="17"/>
  <c r="IN15" i="17"/>
  <c r="IM15" i="17"/>
  <c r="IL15" i="17"/>
  <c r="IK15" i="17"/>
  <c r="IJ15" i="17"/>
  <c r="II15" i="17"/>
  <c r="IH15" i="17"/>
  <c r="IG15" i="17"/>
  <c r="IF15" i="17"/>
  <c r="IE15" i="17"/>
  <c r="ID15" i="17"/>
  <c r="IC15" i="17"/>
  <c r="IB15" i="17"/>
  <c r="IA15" i="17"/>
  <c r="HZ15" i="17"/>
  <c r="HY15" i="17"/>
  <c r="HX15" i="17"/>
  <c r="HW15" i="17"/>
  <c r="HV15" i="17"/>
  <c r="HU15" i="17"/>
  <c r="HT15" i="17"/>
  <c r="HS15" i="17"/>
  <c r="HR15" i="17"/>
  <c r="HQ15" i="17"/>
  <c r="HP15" i="17"/>
  <c r="HO15" i="17"/>
  <c r="HN15" i="17"/>
  <c r="HM15" i="17"/>
  <c r="HL15" i="17"/>
  <c r="HK15" i="17"/>
  <c r="HJ15" i="17"/>
  <c r="HI15" i="17"/>
  <c r="HH15" i="17"/>
  <c r="HG15" i="17"/>
  <c r="HF15" i="17"/>
  <c r="HE15" i="17"/>
  <c r="HD15" i="17"/>
  <c r="HC15" i="17"/>
  <c r="HB15" i="17"/>
  <c r="HA15" i="17"/>
  <c r="GZ15" i="17"/>
  <c r="GY15" i="17"/>
  <c r="GX15" i="17"/>
  <c r="GW15" i="17"/>
  <c r="GV15" i="17"/>
  <c r="GU15" i="17"/>
  <c r="GT15" i="17"/>
  <c r="GS15" i="17"/>
  <c r="GR15" i="17"/>
  <c r="GQ15" i="17"/>
  <c r="GP15" i="17"/>
  <c r="GO15" i="17"/>
  <c r="GN15" i="17"/>
  <c r="GM15" i="17"/>
  <c r="GL15" i="17"/>
  <c r="GK15" i="17"/>
  <c r="GJ15" i="17"/>
  <c r="GI15" i="17"/>
  <c r="GH15" i="17"/>
  <c r="GG15" i="17"/>
  <c r="GF15" i="17"/>
  <c r="GE15" i="17"/>
  <c r="GD15" i="17"/>
  <c r="GC15" i="17"/>
  <c r="GB15" i="17"/>
  <c r="GA15" i="17"/>
  <c r="FZ15" i="17"/>
  <c r="FY15" i="17"/>
  <c r="FX15" i="17"/>
  <c r="FW15" i="17"/>
  <c r="FV15" i="17"/>
  <c r="FU15" i="17"/>
  <c r="FT15" i="17"/>
  <c r="FS15" i="17"/>
  <c r="FR15" i="17"/>
  <c r="FQ15" i="17"/>
  <c r="FP15" i="17"/>
  <c r="FO15" i="17"/>
  <c r="FN15" i="17"/>
  <c r="FM15" i="17"/>
  <c r="FL15" i="17"/>
  <c r="FK15" i="17"/>
  <c r="FJ15" i="17"/>
  <c r="FI15" i="17"/>
  <c r="FH15" i="17"/>
  <c r="FG15" i="17"/>
  <c r="FF15" i="17"/>
  <c r="FE15" i="17"/>
  <c r="FD15" i="17"/>
  <c r="FC15" i="17"/>
  <c r="FB15" i="17"/>
  <c r="FA15" i="17"/>
  <c r="EZ15" i="17"/>
  <c r="EY15" i="17"/>
  <c r="EX15" i="17"/>
  <c r="EW15" i="17"/>
  <c r="EV15" i="17"/>
  <c r="EU15" i="17"/>
  <c r="ET15" i="17"/>
  <c r="ES15" i="17"/>
  <c r="ER15" i="17"/>
  <c r="EQ15" i="17"/>
  <c r="EP15" i="17"/>
  <c r="EO15" i="17"/>
  <c r="EN15" i="17"/>
  <c r="EM15" i="17"/>
  <c r="EL15" i="17"/>
  <c r="EK15" i="17"/>
  <c r="EJ15" i="17"/>
  <c r="EI15" i="17"/>
  <c r="EH15" i="17"/>
  <c r="EG15" i="17"/>
  <c r="EF15" i="17"/>
  <c r="EE15" i="17"/>
  <c r="ED15" i="17"/>
  <c r="EC15" i="17"/>
  <c r="EB15" i="17"/>
  <c r="EA15" i="17"/>
  <c r="DZ15" i="17"/>
  <c r="DY15" i="17"/>
  <c r="DX15" i="17"/>
  <c r="DW15" i="17"/>
  <c r="DV15" i="17"/>
  <c r="DU15" i="17"/>
  <c r="DT15" i="17"/>
  <c r="DS15" i="17"/>
  <c r="DR15" i="17"/>
  <c r="DQ15" i="17"/>
  <c r="DP15" i="17"/>
  <c r="DO15" i="17"/>
  <c r="DN15" i="17"/>
  <c r="DM15" i="17"/>
  <c r="DL15" i="17"/>
  <c r="DK15" i="17"/>
  <c r="DJ15" i="17"/>
  <c r="DI15" i="17"/>
  <c r="DH15" i="17"/>
  <c r="DG15" i="17"/>
  <c r="DF15" i="17"/>
  <c r="DE15" i="17"/>
  <c r="DD15" i="17"/>
  <c r="DC15" i="17"/>
  <c r="DB15" i="17"/>
  <c r="DA15" i="17"/>
  <c r="CZ15" i="17"/>
  <c r="CY15" i="17"/>
  <c r="CX15" i="17"/>
  <c r="CW15" i="17"/>
  <c r="CV15" i="17"/>
  <c r="CU15" i="17"/>
  <c r="CT15" i="17"/>
  <c r="CS15" i="17"/>
  <c r="CR15" i="17"/>
  <c r="CQ15" i="17"/>
  <c r="CP15" i="17"/>
  <c r="CO15" i="17"/>
  <c r="CN15" i="17"/>
  <c r="CM15" i="17"/>
  <c r="CL15" i="17"/>
  <c r="CK15" i="17"/>
  <c r="CJ15" i="17"/>
  <c r="CI15" i="17"/>
  <c r="CH15" i="17"/>
  <c r="CG15" i="17"/>
  <c r="CF15" i="17"/>
  <c r="CE15" i="17"/>
  <c r="CD15" i="17"/>
  <c r="CC15" i="17"/>
  <c r="CB15" i="17"/>
  <c r="CA15" i="17"/>
  <c r="BZ15" i="17"/>
  <c r="BY15" i="17"/>
  <c r="BX15" i="17"/>
  <c r="BW15" i="17"/>
  <c r="BV15" i="17"/>
  <c r="BU15" i="17"/>
  <c r="BT15" i="17"/>
  <c r="BS15" i="17"/>
  <c r="BR15" i="17"/>
  <c r="BQ15" i="17"/>
  <c r="BP15" i="17"/>
  <c r="BO15" i="17"/>
  <c r="BN15" i="17"/>
  <c r="BM15" i="17"/>
  <c r="BL15" i="17"/>
  <c r="BK15" i="17"/>
  <c r="BJ15" i="17"/>
  <c r="BI15" i="17"/>
  <c r="BH15"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G15" i="17"/>
  <c r="AF15" i="17"/>
  <c r="AE15" i="17"/>
  <c r="AD15" i="17"/>
  <c r="AC15" i="17"/>
  <c r="AB15" i="17"/>
  <c r="AA15" i="17"/>
  <c r="Z15" i="17"/>
  <c r="Y15" i="17"/>
  <c r="X15" i="17"/>
  <c r="L15" i="17"/>
  <c r="M15" i="17" s="1"/>
  <c r="A15" i="17"/>
  <c r="ND14" i="17"/>
  <c r="NC14" i="17"/>
  <c r="NB14" i="17"/>
  <c r="NA14" i="17"/>
  <c r="MZ14" i="17"/>
  <c r="MY14" i="17"/>
  <c r="MX14" i="17"/>
  <c r="MW14" i="17"/>
  <c r="MV14" i="17"/>
  <c r="MU14" i="17"/>
  <c r="MT14" i="17"/>
  <c r="MS14" i="17"/>
  <c r="MR14" i="17"/>
  <c r="MQ14" i="17"/>
  <c r="MP14" i="17"/>
  <c r="MO14" i="17"/>
  <c r="MN14" i="17"/>
  <c r="MM14" i="17"/>
  <c r="ML14" i="17"/>
  <c r="MK14" i="17"/>
  <c r="MJ14" i="17"/>
  <c r="MI14" i="17"/>
  <c r="MH14" i="17"/>
  <c r="MG14" i="17"/>
  <c r="MF14" i="17"/>
  <c r="ME14" i="17"/>
  <c r="MD14" i="17"/>
  <c r="MC14" i="17"/>
  <c r="MB14" i="17"/>
  <c r="MA14" i="17"/>
  <c r="LZ14" i="17"/>
  <c r="LY14" i="17"/>
  <c r="LX14" i="17"/>
  <c r="LW14" i="17"/>
  <c r="LV14" i="17"/>
  <c r="LU14" i="17"/>
  <c r="LT14" i="17"/>
  <c r="LS14" i="17"/>
  <c r="LR14" i="17"/>
  <c r="LQ14" i="17"/>
  <c r="LP14" i="17"/>
  <c r="LO14" i="17"/>
  <c r="LN14" i="17"/>
  <c r="LM14" i="17"/>
  <c r="LL14" i="17"/>
  <c r="LK14" i="17"/>
  <c r="LJ14" i="17"/>
  <c r="LI14" i="17"/>
  <c r="LH14" i="17"/>
  <c r="LG14" i="17"/>
  <c r="LF14" i="17"/>
  <c r="LE14" i="17"/>
  <c r="LD14" i="17"/>
  <c r="LC14" i="17"/>
  <c r="LB14" i="17"/>
  <c r="LA14" i="17"/>
  <c r="KZ14" i="17"/>
  <c r="KY14" i="17"/>
  <c r="KX14" i="17"/>
  <c r="KW14" i="17"/>
  <c r="KV14" i="17"/>
  <c r="KU14" i="17"/>
  <c r="KT14" i="17"/>
  <c r="KS14" i="17"/>
  <c r="KR14" i="17"/>
  <c r="KQ14" i="17"/>
  <c r="KP14" i="17"/>
  <c r="KO14" i="17"/>
  <c r="KN14" i="17"/>
  <c r="KM14" i="17"/>
  <c r="KL14" i="17"/>
  <c r="KK14" i="17"/>
  <c r="KJ14" i="17"/>
  <c r="KI14" i="17"/>
  <c r="KH14" i="17"/>
  <c r="KG14" i="17"/>
  <c r="KF14" i="17"/>
  <c r="KE14" i="17"/>
  <c r="KD14" i="17"/>
  <c r="KC14" i="17"/>
  <c r="KB14" i="17"/>
  <c r="KA14" i="17"/>
  <c r="JZ14" i="17"/>
  <c r="JY14" i="17"/>
  <c r="JX14" i="17"/>
  <c r="JW14" i="17"/>
  <c r="JV14" i="17"/>
  <c r="JU14" i="17"/>
  <c r="JT14" i="17"/>
  <c r="JS14" i="17"/>
  <c r="JR14" i="17"/>
  <c r="JQ14" i="17"/>
  <c r="JP14" i="17"/>
  <c r="JO14" i="17"/>
  <c r="JN14" i="17"/>
  <c r="JM14" i="17"/>
  <c r="JL14" i="17"/>
  <c r="JK14" i="17"/>
  <c r="JJ14" i="17"/>
  <c r="JI14" i="17"/>
  <c r="JH14" i="17"/>
  <c r="JG14" i="17"/>
  <c r="JF14" i="17"/>
  <c r="JE14" i="17"/>
  <c r="JD14" i="17"/>
  <c r="JC14" i="17"/>
  <c r="JB14" i="17"/>
  <c r="JA14" i="17"/>
  <c r="IZ14" i="17"/>
  <c r="IY14" i="17"/>
  <c r="IX14" i="17"/>
  <c r="IW14" i="17"/>
  <c r="IV14" i="17"/>
  <c r="IU14" i="17"/>
  <c r="IT14" i="17"/>
  <c r="IS14" i="17"/>
  <c r="IR14" i="17"/>
  <c r="IQ14" i="17"/>
  <c r="IP14" i="17"/>
  <c r="IO14" i="17"/>
  <c r="IN14" i="17"/>
  <c r="IM14" i="17"/>
  <c r="IL14" i="17"/>
  <c r="IK14" i="17"/>
  <c r="IJ14" i="17"/>
  <c r="II14" i="17"/>
  <c r="IH14" i="17"/>
  <c r="IG14" i="17"/>
  <c r="IF14" i="17"/>
  <c r="IE14" i="17"/>
  <c r="ID14" i="17"/>
  <c r="IC14" i="17"/>
  <c r="IB14" i="17"/>
  <c r="IA14" i="17"/>
  <c r="HZ14" i="17"/>
  <c r="HY14" i="17"/>
  <c r="HX14" i="17"/>
  <c r="HW14" i="17"/>
  <c r="HV14" i="17"/>
  <c r="HU14" i="17"/>
  <c r="HT14" i="17"/>
  <c r="HS14" i="17"/>
  <c r="HR14" i="17"/>
  <c r="HQ14" i="17"/>
  <c r="HP14" i="17"/>
  <c r="HO14" i="17"/>
  <c r="HN14" i="17"/>
  <c r="HM14" i="17"/>
  <c r="HL14" i="17"/>
  <c r="HK14" i="17"/>
  <c r="HJ14" i="17"/>
  <c r="HI14" i="17"/>
  <c r="HH14" i="17"/>
  <c r="HG14" i="17"/>
  <c r="HF14" i="17"/>
  <c r="HE14" i="17"/>
  <c r="HD14" i="17"/>
  <c r="HC14" i="17"/>
  <c r="HB14" i="17"/>
  <c r="HA14" i="17"/>
  <c r="GZ14" i="17"/>
  <c r="GY14" i="17"/>
  <c r="GX14" i="17"/>
  <c r="GW14" i="17"/>
  <c r="GV14" i="17"/>
  <c r="GU14" i="17"/>
  <c r="GT14" i="17"/>
  <c r="GS14" i="17"/>
  <c r="GR14" i="17"/>
  <c r="GQ14" i="17"/>
  <c r="GP14" i="17"/>
  <c r="GO14" i="17"/>
  <c r="GN14" i="17"/>
  <c r="GM14" i="17"/>
  <c r="GL14" i="17"/>
  <c r="GK14" i="17"/>
  <c r="GJ14" i="17"/>
  <c r="GI14" i="17"/>
  <c r="GH14" i="17"/>
  <c r="GG14" i="17"/>
  <c r="GF14" i="17"/>
  <c r="GE14" i="17"/>
  <c r="GD14" i="17"/>
  <c r="GC14" i="17"/>
  <c r="GB14" i="17"/>
  <c r="GA14" i="17"/>
  <c r="FZ14" i="17"/>
  <c r="FY14" i="17"/>
  <c r="FX14" i="17"/>
  <c r="FW14" i="17"/>
  <c r="FV14" i="17"/>
  <c r="FU14" i="17"/>
  <c r="FT14" i="17"/>
  <c r="FS14" i="17"/>
  <c r="FR14" i="17"/>
  <c r="FQ14" i="17"/>
  <c r="FP14" i="17"/>
  <c r="FO14" i="17"/>
  <c r="FN14" i="17"/>
  <c r="FM14" i="17"/>
  <c r="FL14" i="17"/>
  <c r="FK14" i="17"/>
  <c r="FJ14" i="17"/>
  <c r="FI14" i="17"/>
  <c r="FH14" i="17"/>
  <c r="FG14" i="17"/>
  <c r="FF14" i="17"/>
  <c r="FE14" i="17"/>
  <c r="FD14" i="17"/>
  <c r="FC14" i="17"/>
  <c r="FB14" i="17"/>
  <c r="FA14" i="17"/>
  <c r="EZ14" i="17"/>
  <c r="EY14" i="17"/>
  <c r="EX14" i="17"/>
  <c r="EW14" i="17"/>
  <c r="EV14" i="17"/>
  <c r="EU14" i="17"/>
  <c r="ET14" i="17"/>
  <c r="ES14" i="17"/>
  <c r="ER14" i="17"/>
  <c r="EQ14" i="17"/>
  <c r="EP14" i="17"/>
  <c r="EO14" i="17"/>
  <c r="EN14" i="17"/>
  <c r="EM14" i="17"/>
  <c r="EL14" i="17"/>
  <c r="EK14" i="17"/>
  <c r="EJ14" i="17"/>
  <c r="EI14" i="17"/>
  <c r="EH14" i="17"/>
  <c r="EG14" i="17"/>
  <c r="EF14" i="17"/>
  <c r="EE14" i="17"/>
  <c r="ED14" i="17"/>
  <c r="EC14" i="17"/>
  <c r="EB14" i="17"/>
  <c r="EA14" i="17"/>
  <c r="DZ14" i="17"/>
  <c r="DY14" i="17"/>
  <c r="DX14" i="17"/>
  <c r="DW14" i="17"/>
  <c r="DV14" i="17"/>
  <c r="DU14" i="17"/>
  <c r="DT14" i="17"/>
  <c r="DS14" i="17"/>
  <c r="DR14" i="17"/>
  <c r="DQ14" i="17"/>
  <c r="DP14" i="17"/>
  <c r="DO14" i="17"/>
  <c r="DN14" i="17"/>
  <c r="DM14" i="17"/>
  <c r="DL14" i="17"/>
  <c r="DK14" i="17"/>
  <c r="DJ14" i="17"/>
  <c r="DI14" i="17"/>
  <c r="DH14" i="17"/>
  <c r="DG14" i="17"/>
  <c r="DF14" i="17"/>
  <c r="DE14" i="17"/>
  <c r="DD14" i="17"/>
  <c r="DC14" i="17"/>
  <c r="DB14" i="17"/>
  <c r="DA14" i="17"/>
  <c r="CZ14" i="17"/>
  <c r="CY14" i="17"/>
  <c r="CX14" i="17"/>
  <c r="CW14" i="17"/>
  <c r="CV14" i="17"/>
  <c r="CU14" i="17"/>
  <c r="CT14" i="17"/>
  <c r="CS14" i="17"/>
  <c r="CR14" i="17"/>
  <c r="CQ14" i="17"/>
  <c r="CP14" i="17"/>
  <c r="CO14" i="17"/>
  <c r="CN14" i="17"/>
  <c r="CM14" i="17"/>
  <c r="CL14" i="17"/>
  <c r="CK14" i="17"/>
  <c r="CJ14" i="17"/>
  <c r="CI14" i="17"/>
  <c r="CH14" i="17"/>
  <c r="CG14" i="17"/>
  <c r="CF14" i="17"/>
  <c r="CE14" i="17"/>
  <c r="CD14" i="17"/>
  <c r="CC14" i="17"/>
  <c r="CB14" i="17"/>
  <c r="CA14" i="17"/>
  <c r="BZ14" i="17"/>
  <c r="BY14" i="17"/>
  <c r="BX14" i="17"/>
  <c r="BW14" i="17"/>
  <c r="BV14" i="17"/>
  <c r="BU14" i="17"/>
  <c r="BT14" i="17"/>
  <c r="BS14" i="17"/>
  <c r="BR14" i="17"/>
  <c r="BQ14" i="17"/>
  <c r="BP14" i="17"/>
  <c r="BO14" i="17"/>
  <c r="BN14" i="17"/>
  <c r="BM14" i="17"/>
  <c r="BL14" i="17"/>
  <c r="BK14" i="17"/>
  <c r="BJ14" i="17"/>
  <c r="BI14" i="17"/>
  <c r="BH14"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G14" i="17"/>
  <c r="AF14" i="17"/>
  <c r="AE14" i="17"/>
  <c r="AD14" i="17"/>
  <c r="AC14" i="17"/>
  <c r="AB14" i="17"/>
  <c r="AA14" i="17"/>
  <c r="Z14" i="17"/>
  <c r="Y14" i="17"/>
  <c r="X14" i="17"/>
  <c r="L14" i="17"/>
  <c r="M14" i="17" s="1"/>
  <c r="A14" i="17"/>
  <c r="ND13" i="17"/>
  <c r="NC13" i="17"/>
  <c r="NB13" i="17"/>
  <c r="NA13" i="17"/>
  <c r="MZ13" i="17"/>
  <c r="MY13" i="17"/>
  <c r="MX13" i="17"/>
  <c r="MW13" i="17"/>
  <c r="MV13" i="17"/>
  <c r="MU13" i="17"/>
  <c r="MT13" i="17"/>
  <c r="MS13" i="17"/>
  <c r="MR13" i="17"/>
  <c r="MQ13" i="17"/>
  <c r="MP13" i="17"/>
  <c r="MO13" i="17"/>
  <c r="MN13" i="17"/>
  <c r="MM13" i="17"/>
  <c r="ML13" i="17"/>
  <c r="MK13" i="17"/>
  <c r="MJ13" i="17"/>
  <c r="MI13" i="17"/>
  <c r="MH13" i="17"/>
  <c r="MG13" i="17"/>
  <c r="MF13" i="17"/>
  <c r="ME13" i="17"/>
  <c r="MD13" i="17"/>
  <c r="MC13" i="17"/>
  <c r="MB13" i="17"/>
  <c r="MA13" i="17"/>
  <c r="LZ13" i="17"/>
  <c r="LY13" i="17"/>
  <c r="LX13" i="17"/>
  <c r="LW13" i="17"/>
  <c r="LV13" i="17"/>
  <c r="LU13" i="17"/>
  <c r="LT13" i="17"/>
  <c r="LS13" i="17"/>
  <c r="LR13" i="17"/>
  <c r="LQ13" i="17"/>
  <c r="LP13" i="17"/>
  <c r="LO13" i="17"/>
  <c r="LN13" i="17"/>
  <c r="LM13" i="17"/>
  <c r="LL13" i="17"/>
  <c r="LK13" i="17"/>
  <c r="LJ13" i="17"/>
  <c r="LI13" i="17"/>
  <c r="LH13" i="17"/>
  <c r="LG13" i="17"/>
  <c r="LF13" i="17"/>
  <c r="LE13" i="17"/>
  <c r="LD13" i="17"/>
  <c r="LC13" i="17"/>
  <c r="LB13" i="17"/>
  <c r="LA13" i="17"/>
  <c r="KZ13" i="17"/>
  <c r="KY13" i="17"/>
  <c r="KX13" i="17"/>
  <c r="KW13" i="17"/>
  <c r="KV13" i="17"/>
  <c r="KU13" i="17"/>
  <c r="KT13" i="17"/>
  <c r="KS13" i="17"/>
  <c r="KR13" i="17"/>
  <c r="KQ13" i="17"/>
  <c r="KP13" i="17"/>
  <c r="KO13" i="17"/>
  <c r="KN13" i="17"/>
  <c r="KM13" i="17"/>
  <c r="KL13" i="17"/>
  <c r="KK13" i="17"/>
  <c r="KJ13" i="17"/>
  <c r="KI13" i="17"/>
  <c r="KH13" i="17"/>
  <c r="KG13" i="17"/>
  <c r="KF13" i="17"/>
  <c r="KE13" i="17"/>
  <c r="KD13" i="17"/>
  <c r="KC13" i="17"/>
  <c r="KB13" i="17"/>
  <c r="KA13" i="17"/>
  <c r="JZ13" i="17"/>
  <c r="JY13" i="17"/>
  <c r="JX13" i="17"/>
  <c r="JW13" i="17"/>
  <c r="JV13" i="17"/>
  <c r="JU13" i="17"/>
  <c r="JT13" i="17"/>
  <c r="JS13" i="17"/>
  <c r="JR13" i="17"/>
  <c r="JQ13" i="17"/>
  <c r="JP13" i="17"/>
  <c r="JO13" i="17"/>
  <c r="JN13" i="17"/>
  <c r="JM13" i="17"/>
  <c r="JL13" i="17"/>
  <c r="JK13" i="17"/>
  <c r="JJ13" i="17"/>
  <c r="JI13" i="17"/>
  <c r="JH13" i="17"/>
  <c r="JG13" i="17"/>
  <c r="JF13" i="17"/>
  <c r="JE13" i="17"/>
  <c r="JD13" i="17"/>
  <c r="JC13" i="17"/>
  <c r="JB13" i="17"/>
  <c r="JA13" i="17"/>
  <c r="IZ13" i="17"/>
  <c r="IY13" i="17"/>
  <c r="IX13" i="17"/>
  <c r="IW13" i="17"/>
  <c r="IV13" i="17"/>
  <c r="IU13" i="17"/>
  <c r="IT13" i="17"/>
  <c r="IS13" i="17"/>
  <c r="IR13" i="17"/>
  <c r="IQ13" i="17"/>
  <c r="IP13" i="17"/>
  <c r="IO13" i="17"/>
  <c r="IN13" i="17"/>
  <c r="IM13" i="17"/>
  <c r="IL13" i="17"/>
  <c r="IK13" i="17"/>
  <c r="IJ13" i="17"/>
  <c r="II13" i="17"/>
  <c r="IH13" i="17"/>
  <c r="IG13" i="17"/>
  <c r="IF13" i="17"/>
  <c r="IE13" i="17"/>
  <c r="ID13" i="17"/>
  <c r="IC13" i="17"/>
  <c r="IB13" i="17"/>
  <c r="IA13" i="17"/>
  <c r="HZ13" i="17"/>
  <c r="HY13" i="17"/>
  <c r="HX13" i="17"/>
  <c r="HW13" i="17"/>
  <c r="HV13" i="17"/>
  <c r="HU13" i="17"/>
  <c r="HT13" i="17"/>
  <c r="HS13" i="17"/>
  <c r="HR13" i="17"/>
  <c r="HQ13" i="17"/>
  <c r="HP13" i="17"/>
  <c r="HO13" i="17"/>
  <c r="HN13" i="17"/>
  <c r="HM13" i="17"/>
  <c r="HL13" i="17"/>
  <c r="HK13" i="17"/>
  <c r="HJ13" i="17"/>
  <c r="HI13" i="17"/>
  <c r="HH13" i="17"/>
  <c r="HG13" i="17"/>
  <c r="HF13" i="17"/>
  <c r="HE13" i="17"/>
  <c r="HD13" i="17"/>
  <c r="HC13" i="17"/>
  <c r="HB13" i="17"/>
  <c r="HA13" i="17"/>
  <c r="GZ13" i="17"/>
  <c r="GY13" i="17"/>
  <c r="GX13" i="17"/>
  <c r="GW13" i="17"/>
  <c r="GV13" i="17"/>
  <c r="GU13" i="17"/>
  <c r="GT13" i="17"/>
  <c r="GS13" i="17"/>
  <c r="GR13" i="17"/>
  <c r="GQ13" i="17"/>
  <c r="GP13" i="17"/>
  <c r="GO13" i="17"/>
  <c r="GN13" i="17"/>
  <c r="GM13" i="17"/>
  <c r="GL13" i="17"/>
  <c r="GK13" i="17"/>
  <c r="GJ13" i="17"/>
  <c r="GI13" i="17"/>
  <c r="GH13" i="17"/>
  <c r="GG13" i="17"/>
  <c r="GF13" i="17"/>
  <c r="GE13" i="17"/>
  <c r="GD13" i="17"/>
  <c r="GC13" i="17"/>
  <c r="GB13" i="17"/>
  <c r="GA13" i="17"/>
  <c r="FZ13" i="17"/>
  <c r="FY13" i="17"/>
  <c r="FX13" i="17"/>
  <c r="FW13" i="17"/>
  <c r="FV13" i="17"/>
  <c r="FU13" i="17"/>
  <c r="FT13" i="17"/>
  <c r="FS13" i="17"/>
  <c r="FR13" i="17"/>
  <c r="FQ13" i="17"/>
  <c r="FP13" i="17"/>
  <c r="FO13" i="17"/>
  <c r="FN13" i="17"/>
  <c r="FM13" i="17"/>
  <c r="FL13" i="17"/>
  <c r="FK13" i="17"/>
  <c r="FJ13" i="17"/>
  <c r="FI13" i="17"/>
  <c r="FH13" i="17"/>
  <c r="FG13" i="17"/>
  <c r="FF13" i="17"/>
  <c r="FE13" i="17"/>
  <c r="FD13" i="17"/>
  <c r="FC13" i="17"/>
  <c r="FB13" i="17"/>
  <c r="FA13" i="17"/>
  <c r="EZ13" i="17"/>
  <c r="EY13" i="17"/>
  <c r="EX13" i="17"/>
  <c r="EW13" i="17"/>
  <c r="EV13" i="17"/>
  <c r="EU13" i="17"/>
  <c r="ET13" i="17"/>
  <c r="ES13" i="17"/>
  <c r="ER13" i="17"/>
  <c r="EQ13" i="17"/>
  <c r="EP13" i="17"/>
  <c r="EO13" i="17"/>
  <c r="EN13" i="17"/>
  <c r="EM13" i="17"/>
  <c r="EL13" i="17"/>
  <c r="EK13" i="17"/>
  <c r="EJ13" i="17"/>
  <c r="EI13" i="17"/>
  <c r="EH13" i="17"/>
  <c r="EG13" i="17"/>
  <c r="EF13" i="17"/>
  <c r="EE13" i="17"/>
  <c r="ED13" i="17"/>
  <c r="EC13" i="17"/>
  <c r="EB13" i="17"/>
  <c r="EA13" i="17"/>
  <c r="DZ13" i="17"/>
  <c r="DY13" i="17"/>
  <c r="DX13" i="17"/>
  <c r="DW13" i="17"/>
  <c r="DV13" i="17"/>
  <c r="DU13" i="17"/>
  <c r="DT13" i="17"/>
  <c r="DS13" i="17"/>
  <c r="DR13" i="17"/>
  <c r="DQ13" i="17"/>
  <c r="DP13" i="17"/>
  <c r="DO13" i="17"/>
  <c r="DN13" i="17"/>
  <c r="DM13" i="17"/>
  <c r="DL13" i="17"/>
  <c r="DK13" i="17"/>
  <c r="DJ13" i="17"/>
  <c r="DI13" i="17"/>
  <c r="DH13" i="17"/>
  <c r="DG13" i="17"/>
  <c r="DF13" i="17"/>
  <c r="DE13" i="17"/>
  <c r="DD13" i="17"/>
  <c r="DC13" i="17"/>
  <c r="DB13" i="17"/>
  <c r="DA13" i="17"/>
  <c r="CZ13" i="17"/>
  <c r="CY13" i="17"/>
  <c r="CX13" i="17"/>
  <c r="CW13" i="17"/>
  <c r="CV13" i="17"/>
  <c r="CU13" i="17"/>
  <c r="CT13" i="17"/>
  <c r="CS13" i="17"/>
  <c r="CR13" i="17"/>
  <c r="CQ13" i="17"/>
  <c r="CP13" i="17"/>
  <c r="CO13" i="17"/>
  <c r="CN13" i="17"/>
  <c r="CM13" i="17"/>
  <c r="CL13" i="17"/>
  <c r="CK13" i="17"/>
  <c r="CJ13" i="17"/>
  <c r="CI13" i="17"/>
  <c r="CH13" i="17"/>
  <c r="CG13" i="17"/>
  <c r="CF13" i="17"/>
  <c r="CE13" i="17"/>
  <c r="CD13" i="17"/>
  <c r="CC13" i="17"/>
  <c r="CB13" i="17"/>
  <c r="CA13" i="17"/>
  <c r="BZ13" i="17"/>
  <c r="BY13" i="17"/>
  <c r="BX13" i="17"/>
  <c r="BW13" i="17"/>
  <c r="BV13" i="17"/>
  <c r="BU13" i="17"/>
  <c r="BT13" i="17"/>
  <c r="BS13" i="17"/>
  <c r="BR13" i="17"/>
  <c r="BQ13" i="17"/>
  <c r="BP13" i="17"/>
  <c r="BO13" i="17"/>
  <c r="BN13" i="17"/>
  <c r="BM13" i="17"/>
  <c r="BL13" i="17"/>
  <c r="BK13" i="17"/>
  <c r="BJ13" i="17"/>
  <c r="BI13" i="17"/>
  <c r="BH13"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AG13" i="17"/>
  <c r="AF13" i="17"/>
  <c r="AE13" i="17"/>
  <c r="AD13" i="17"/>
  <c r="AC13" i="17"/>
  <c r="AB13" i="17"/>
  <c r="AA13" i="17"/>
  <c r="Z13" i="17"/>
  <c r="Y13" i="17"/>
  <c r="X13" i="17"/>
  <c r="L13" i="17"/>
  <c r="M13" i="17" s="1"/>
  <c r="A13" i="17"/>
  <c r="ND12" i="17"/>
  <c r="NC12" i="17"/>
  <c r="NB12" i="17"/>
  <c r="NA12" i="17"/>
  <c r="MZ12" i="17"/>
  <c r="MY12" i="17"/>
  <c r="MX12" i="17"/>
  <c r="MW12" i="17"/>
  <c r="MV12" i="17"/>
  <c r="MU12" i="17"/>
  <c r="MT12" i="17"/>
  <c r="MS12" i="17"/>
  <c r="MR12" i="17"/>
  <c r="MQ12" i="17"/>
  <c r="MP12" i="17"/>
  <c r="MO12" i="17"/>
  <c r="MN12" i="17"/>
  <c r="MM12" i="17"/>
  <c r="ML12" i="17"/>
  <c r="MK12" i="17"/>
  <c r="MJ12" i="17"/>
  <c r="MI12" i="17"/>
  <c r="MH12" i="17"/>
  <c r="MG12" i="17"/>
  <c r="MF12" i="17"/>
  <c r="ME12" i="17"/>
  <c r="MD12" i="17"/>
  <c r="MC12" i="17"/>
  <c r="MB12" i="17"/>
  <c r="MA12" i="17"/>
  <c r="LZ12" i="17"/>
  <c r="LY12" i="17"/>
  <c r="LX12" i="17"/>
  <c r="LW12" i="17"/>
  <c r="LV12" i="17"/>
  <c r="LU12" i="17"/>
  <c r="LT12" i="17"/>
  <c r="LS12" i="17"/>
  <c r="LR12" i="17"/>
  <c r="LQ12" i="17"/>
  <c r="LP12" i="17"/>
  <c r="LO12" i="17"/>
  <c r="LN12" i="17"/>
  <c r="LM12" i="17"/>
  <c r="LL12" i="17"/>
  <c r="LK12" i="17"/>
  <c r="LJ12" i="17"/>
  <c r="LI12" i="17"/>
  <c r="LH12" i="17"/>
  <c r="LG12" i="17"/>
  <c r="LF12" i="17"/>
  <c r="LE12" i="17"/>
  <c r="LD12" i="17"/>
  <c r="LC12" i="17"/>
  <c r="LB12" i="17"/>
  <c r="LA12" i="17"/>
  <c r="KZ12" i="17"/>
  <c r="KY12" i="17"/>
  <c r="KX12" i="17"/>
  <c r="KW12" i="17"/>
  <c r="KV12" i="17"/>
  <c r="KU12" i="17"/>
  <c r="KT12" i="17"/>
  <c r="KS12" i="17"/>
  <c r="KR12" i="17"/>
  <c r="KQ12" i="17"/>
  <c r="KP12" i="17"/>
  <c r="KO12" i="17"/>
  <c r="KN12" i="17"/>
  <c r="KM12" i="17"/>
  <c r="KL12" i="17"/>
  <c r="KK12" i="17"/>
  <c r="KJ12" i="17"/>
  <c r="KI12" i="17"/>
  <c r="KH12" i="17"/>
  <c r="KG12" i="17"/>
  <c r="KF12" i="17"/>
  <c r="KE12" i="17"/>
  <c r="KD12" i="17"/>
  <c r="KC12" i="17"/>
  <c r="KB12" i="17"/>
  <c r="KA12" i="17"/>
  <c r="JZ12" i="17"/>
  <c r="JY12" i="17"/>
  <c r="JX12" i="17"/>
  <c r="JW12" i="17"/>
  <c r="JV12" i="17"/>
  <c r="JU12" i="17"/>
  <c r="JT12" i="17"/>
  <c r="JS12" i="17"/>
  <c r="JR12" i="17"/>
  <c r="JQ12" i="17"/>
  <c r="JP12" i="17"/>
  <c r="JO12" i="17"/>
  <c r="JN12" i="17"/>
  <c r="JM12" i="17"/>
  <c r="JL12" i="17"/>
  <c r="JK12" i="17"/>
  <c r="JJ12" i="17"/>
  <c r="JI12" i="17"/>
  <c r="JH12" i="17"/>
  <c r="JG12" i="17"/>
  <c r="JF12" i="17"/>
  <c r="JE12" i="17"/>
  <c r="JD12" i="17"/>
  <c r="JC12" i="17"/>
  <c r="JB12" i="17"/>
  <c r="JA12" i="17"/>
  <c r="IZ12" i="17"/>
  <c r="IY12" i="17"/>
  <c r="IX12" i="17"/>
  <c r="IW12" i="17"/>
  <c r="IV12" i="17"/>
  <c r="IU12" i="17"/>
  <c r="IT12" i="17"/>
  <c r="IS12" i="17"/>
  <c r="IR12" i="17"/>
  <c r="IQ12" i="17"/>
  <c r="IP12" i="17"/>
  <c r="IO12" i="17"/>
  <c r="IN12" i="17"/>
  <c r="IM12" i="17"/>
  <c r="IL12" i="17"/>
  <c r="IK12" i="17"/>
  <c r="IJ12" i="17"/>
  <c r="II12" i="17"/>
  <c r="IH12" i="17"/>
  <c r="IG12" i="17"/>
  <c r="IF12" i="17"/>
  <c r="IE12" i="17"/>
  <c r="ID12" i="17"/>
  <c r="IC12" i="17"/>
  <c r="IB12" i="17"/>
  <c r="IA12" i="17"/>
  <c r="HZ12" i="17"/>
  <c r="HY12" i="17"/>
  <c r="HX12" i="17"/>
  <c r="HW12" i="17"/>
  <c r="HV12" i="17"/>
  <c r="HU12" i="17"/>
  <c r="HT12" i="17"/>
  <c r="HS12" i="17"/>
  <c r="HR12" i="17"/>
  <c r="HQ12" i="17"/>
  <c r="HP12" i="17"/>
  <c r="HO12" i="17"/>
  <c r="HN12" i="17"/>
  <c r="HM12" i="17"/>
  <c r="HL12" i="17"/>
  <c r="HK12" i="17"/>
  <c r="HJ12" i="17"/>
  <c r="HI12" i="17"/>
  <c r="HH12" i="17"/>
  <c r="HG12" i="17"/>
  <c r="HF12" i="17"/>
  <c r="HE12" i="17"/>
  <c r="HD12" i="17"/>
  <c r="HC12" i="17"/>
  <c r="HB12" i="17"/>
  <c r="HA12" i="17"/>
  <c r="GZ12" i="17"/>
  <c r="GY12" i="17"/>
  <c r="GX12" i="17"/>
  <c r="GW12" i="17"/>
  <c r="GV12" i="17"/>
  <c r="GU12" i="17"/>
  <c r="GT12" i="17"/>
  <c r="GS12" i="17"/>
  <c r="GR12" i="17"/>
  <c r="GQ12" i="17"/>
  <c r="GP12" i="17"/>
  <c r="GO12" i="17"/>
  <c r="GN12" i="17"/>
  <c r="GM12" i="17"/>
  <c r="GL12" i="17"/>
  <c r="GK12" i="17"/>
  <c r="GJ12" i="17"/>
  <c r="GI12" i="17"/>
  <c r="GH12" i="17"/>
  <c r="GG12" i="17"/>
  <c r="GF12" i="17"/>
  <c r="GE12" i="17"/>
  <c r="GD12" i="17"/>
  <c r="GC12" i="17"/>
  <c r="GB12" i="17"/>
  <c r="GA12" i="17"/>
  <c r="FZ12" i="17"/>
  <c r="FY12" i="17"/>
  <c r="FX12" i="17"/>
  <c r="FW12" i="17"/>
  <c r="FV12" i="17"/>
  <c r="FU12" i="17"/>
  <c r="FT12" i="17"/>
  <c r="FS12" i="17"/>
  <c r="FR12" i="17"/>
  <c r="FQ12" i="17"/>
  <c r="FP12" i="17"/>
  <c r="FO12" i="17"/>
  <c r="FN12" i="17"/>
  <c r="FM12" i="17"/>
  <c r="FL12" i="17"/>
  <c r="FK12" i="17"/>
  <c r="FJ12" i="17"/>
  <c r="FI12" i="17"/>
  <c r="FH12" i="17"/>
  <c r="FG12" i="17"/>
  <c r="FF12" i="17"/>
  <c r="FE12" i="17"/>
  <c r="FD12" i="17"/>
  <c r="FC12" i="17"/>
  <c r="FB12" i="17"/>
  <c r="FA12" i="17"/>
  <c r="EZ12" i="17"/>
  <c r="EY12" i="17"/>
  <c r="EX12" i="17"/>
  <c r="EW12" i="17"/>
  <c r="EV12" i="17"/>
  <c r="EU12" i="17"/>
  <c r="ET12" i="17"/>
  <c r="ES12" i="17"/>
  <c r="ER12" i="17"/>
  <c r="EQ12" i="17"/>
  <c r="EP12" i="17"/>
  <c r="EO12" i="17"/>
  <c r="EN12" i="17"/>
  <c r="EM12" i="17"/>
  <c r="EL12" i="17"/>
  <c r="EK12" i="17"/>
  <c r="EJ12" i="17"/>
  <c r="EI12" i="17"/>
  <c r="EH12" i="17"/>
  <c r="EG12" i="17"/>
  <c r="EF12" i="17"/>
  <c r="EE12" i="17"/>
  <c r="ED12" i="17"/>
  <c r="EC12" i="17"/>
  <c r="EB12" i="17"/>
  <c r="EA12" i="17"/>
  <c r="DZ12" i="17"/>
  <c r="DY12" i="17"/>
  <c r="DX12" i="17"/>
  <c r="DW12" i="17"/>
  <c r="DV12" i="17"/>
  <c r="DU12" i="17"/>
  <c r="DT12" i="17"/>
  <c r="DS12" i="17"/>
  <c r="DR12" i="17"/>
  <c r="DQ12" i="17"/>
  <c r="DP12" i="17"/>
  <c r="DO12" i="17"/>
  <c r="DN12" i="17"/>
  <c r="DM12" i="17"/>
  <c r="DL12" i="17"/>
  <c r="DK12" i="17"/>
  <c r="DJ12" i="17"/>
  <c r="DI12" i="17"/>
  <c r="DH12" i="17"/>
  <c r="DG12" i="17"/>
  <c r="DF12" i="17"/>
  <c r="DE12" i="17"/>
  <c r="DD12" i="17"/>
  <c r="DC12" i="17"/>
  <c r="DB12" i="17"/>
  <c r="DA12" i="17"/>
  <c r="CZ12" i="17"/>
  <c r="CY12" i="17"/>
  <c r="CX12" i="17"/>
  <c r="CW12" i="17"/>
  <c r="CV12" i="17"/>
  <c r="CU12" i="17"/>
  <c r="CT12" i="17"/>
  <c r="CS12" i="17"/>
  <c r="CR12" i="17"/>
  <c r="CQ12" i="17"/>
  <c r="CP12" i="17"/>
  <c r="CO12" i="17"/>
  <c r="CN12" i="17"/>
  <c r="CM12" i="17"/>
  <c r="CL12" i="17"/>
  <c r="CK12" i="17"/>
  <c r="CJ12" i="17"/>
  <c r="CI12" i="17"/>
  <c r="CH12" i="17"/>
  <c r="CG12" i="17"/>
  <c r="CF12" i="17"/>
  <c r="CE12" i="17"/>
  <c r="CD12" i="17"/>
  <c r="CC12" i="17"/>
  <c r="CB12" i="17"/>
  <c r="CA12" i="17"/>
  <c r="BZ12" i="17"/>
  <c r="BY12" i="17"/>
  <c r="BX12" i="17"/>
  <c r="BW12" i="17"/>
  <c r="BV12" i="17"/>
  <c r="BU12" i="17"/>
  <c r="BT12" i="17"/>
  <c r="BS12" i="17"/>
  <c r="BR12" i="17"/>
  <c r="BQ12" i="17"/>
  <c r="BP12" i="17"/>
  <c r="BO12" i="17"/>
  <c r="BN12" i="17"/>
  <c r="BM12" i="17"/>
  <c r="BL12" i="17"/>
  <c r="BK12" i="17"/>
  <c r="BJ12" i="17"/>
  <c r="BI12" i="17"/>
  <c r="BH12" i="17"/>
  <c r="BG12" i="17"/>
  <c r="BF12" i="17"/>
  <c r="BE12" i="17"/>
  <c r="BD12" i="17"/>
  <c r="BC12" i="17"/>
  <c r="BB12" i="17"/>
  <c r="BA12" i="17"/>
  <c r="AZ12" i="17"/>
  <c r="AY12" i="17"/>
  <c r="AX12" i="17"/>
  <c r="AW12" i="17"/>
  <c r="AV12" i="17"/>
  <c r="AU12" i="17"/>
  <c r="AT12" i="17"/>
  <c r="AS12" i="17"/>
  <c r="AR12" i="17"/>
  <c r="AQ12" i="17"/>
  <c r="AP12" i="17"/>
  <c r="AO12" i="17"/>
  <c r="AN12" i="17"/>
  <c r="AM12" i="17"/>
  <c r="AL12" i="17"/>
  <c r="AK12" i="17"/>
  <c r="AJ12" i="17"/>
  <c r="AI12" i="17"/>
  <c r="AH12" i="17"/>
  <c r="AG12" i="17"/>
  <c r="AF12" i="17"/>
  <c r="AE12" i="17"/>
  <c r="AD12" i="17"/>
  <c r="AC12" i="17"/>
  <c r="AB12" i="17"/>
  <c r="AA12" i="17"/>
  <c r="Z12" i="17"/>
  <c r="Y12" i="17"/>
  <c r="X12" i="17"/>
  <c r="M12" i="17"/>
  <c r="L12" i="17"/>
  <c r="A12" i="17"/>
  <c r="ND11" i="17"/>
  <c r="NC11" i="17"/>
  <c r="NB11" i="17"/>
  <c r="NA11" i="17"/>
  <c r="MZ11" i="17"/>
  <c r="MY11" i="17"/>
  <c r="MX11" i="17"/>
  <c r="MW11" i="17"/>
  <c r="MV11" i="17"/>
  <c r="MU11" i="17"/>
  <c r="MT11" i="17"/>
  <c r="MS11" i="17"/>
  <c r="MR11" i="17"/>
  <c r="MQ11" i="17"/>
  <c r="MP11" i="17"/>
  <c r="MO11" i="17"/>
  <c r="MN11" i="17"/>
  <c r="MM11" i="17"/>
  <c r="ML11" i="17"/>
  <c r="MK11" i="17"/>
  <c r="MJ11" i="17"/>
  <c r="MI11" i="17"/>
  <c r="MH11" i="17"/>
  <c r="MG11" i="17"/>
  <c r="MF11" i="17"/>
  <c r="ME11" i="17"/>
  <c r="MD11" i="17"/>
  <c r="MC11" i="17"/>
  <c r="MB11" i="17"/>
  <c r="MA11" i="17"/>
  <c r="LZ11" i="17"/>
  <c r="LY11" i="17"/>
  <c r="LX11" i="17"/>
  <c r="LW11" i="17"/>
  <c r="LV11" i="17"/>
  <c r="LU11" i="17"/>
  <c r="LT11" i="17"/>
  <c r="LS11" i="17"/>
  <c r="LR11" i="17"/>
  <c r="LQ11" i="17"/>
  <c r="LP11" i="17"/>
  <c r="LO11" i="17"/>
  <c r="LN11" i="17"/>
  <c r="LM11" i="17"/>
  <c r="LL11" i="17"/>
  <c r="LK11" i="17"/>
  <c r="LJ11" i="17"/>
  <c r="LI11" i="17"/>
  <c r="LH11" i="17"/>
  <c r="LG11" i="17"/>
  <c r="LF11" i="17"/>
  <c r="LE11" i="17"/>
  <c r="LD11" i="17"/>
  <c r="LC11" i="17"/>
  <c r="LB11" i="17"/>
  <c r="LA11" i="17"/>
  <c r="KZ11" i="17"/>
  <c r="KY11" i="17"/>
  <c r="KX11" i="17"/>
  <c r="KW11" i="17"/>
  <c r="KV11" i="17"/>
  <c r="KU11" i="17"/>
  <c r="KT11" i="17"/>
  <c r="KS11" i="17"/>
  <c r="KR11" i="17"/>
  <c r="KQ11" i="17"/>
  <c r="KP11" i="17"/>
  <c r="KO11" i="17"/>
  <c r="KN11" i="17"/>
  <c r="KM11" i="17"/>
  <c r="KL11" i="17"/>
  <c r="KK11" i="17"/>
  <c r="KJ11" i="17"/>
  <c r="KI11" i="17"/>
  <c r="KH11" i="17"/>
  <c r="KG11" i="17"/>
  <c r="KF11" i="17"/>
  <c r="KE11" i="17"/>
  <c r="KD11" i="17"/>
  <c r="KC11" i="17"/>
  <c r="KB11" i="17"/>
  <c r="KA11" i="17"/>
  <c r="JZ11" i="17"/>
  <c r="JY11" i="17"/>
  <c r="JX11" i="17"/>
  <c r="JW11" i="17"/>
  <c r="JV11" i="17"/>
  <c r="JU11" i="17"/>
  <c r="JT11" i="17"/>
  <c r="JS11" i="17"/>
  <c r="JR11" i="17"/>
  <c r="JQ11" i="17"/>
  <c r="JP11" i="17"/>
  <c r="JO11" i="17"/>
  <c r="JN11" i="17"/>
  <c r="JM11" i="17"/>
  <c r="JL11" i="17"/>
  <c r="JK11" i="17"/>
  <c r="JJ11" i="17"/>
  <c r="JI11" i="17"/>
  <c r="JH11" i="17"/>
  <c r="JG11" i="17"/>
  <c r="JF11" i="17"/>
  <c r="JE11" i="17"/>
  <c r="JD11" i="17"/>
  <c r="JC11" i="17"/>
  <c r="JB11" i="17"/>
  <c r="JA11" i="17"/>
  <c r="IZ11" i="17"/>
  <c r="IY11" i="17"/>
  <c r="IX11" i="17"/>
  <c r="IW11" i="17"/>
  <c r="IV11" i="17"/>
  <c r="IU11" i="17"/>
  <c r="IT11" i="17"/>
  <c r="IS11" i="17"/>
  <c r="IR11" i="17"/>
  <c r="IQ11" i="17"/>
  <c r="IP11" i="17"/>
  <c r="IO11" i="17"/>
  <c r="IN11" i="17"/>
  <c r="IM11" i="17"/>
  <c r="IL11" i="17"/>
  <c r="IK11" i="17"/>
  <c r="IJ11" i="17"/>
  <c r="II11" i="17"/>
  <c r="IH11" i="17"/>
  <c r="IG11" i="17"/>
  <c r="IF11" i="17"/>
  <c r="IE11" i="17"/>
  <c r="ID11" i="17"/>
  <c r="IC11" i="17"/>
  <c r="IB11" i="17"/>
  <c r="IA11" i="17"/>
  <c r="HZ11" i="17"/>
  <c r="HY11" i="17"/>
  <c r="HX11" i="17"/>
  <c r="HW11" i="17"/>
  <c r="HV11" i="17"/>
  <c r="HU11" i="17"/>
  <c r="HT11" i="17"/>
  <c r="HS11" i="17"/>
  <c r="HR11" i="17"/>
  <c r="HQ11" i="17"/>
  <c r="HP11" i="17"/>
  <c r="HO11" i="17"/>
  <c r="HN11" i="17"/>
  <c r="HM11" i="17"/>
  <c r="HL11" i="17"/>
  <c r="HK11" i="17"/>
  <c r="HJ11" i="17"/>
  <c r="HI11" i="17"/>
  <c r="HH11" i="17"/>
  <c r="HG11" i="17"/>
  <c r="HF11" i="17"/>
  <c r="HE11" i="17"/>
  <c r="HD11" i="17"/>
  <c r="HC11" i="17"/>
  <c r="HB11" i="17"/>
  <c r="HA11" i="17"/>
  <c r="GZ11" i="17"/>
  <c r="GY11" i="17"/>
  <c r="GX11" i="17"/>
  <c r="GW11" i="17"/>
  <c r="GV11" i="17"/>
  <c r="GU11" i="17"/>
  <c r="GT11" i="17"/>
  <c r="GS11" i="17"/>
  <c r="GR11" i="17"/>
  <c r="GQ11" i="17"/>
  <c r="GP11" i="17"/>
  <c r="GO11" i="17"/>
  <c r="GN11" i="17"/>
  <c r="GM11" i="17"/>
  <c r="GL11" i="17"/>
  <c r="GK11" i="17"/>
  <c r="GJ11" i="17"/>
  <c r="GI11" i="17"/>
  <c r="GH11" i="17"/>
  <c r="GG11" i="17"/>
  <c r="GF11" i="17"/>
  <c r="GE11" i="17"/>
  <c r="GD11" i="17"/>
  <c r="GC11" i="17"/>
  <c r="GB11" i="17"/>
  <c r="GA11" i="17"/>
  <c r="FZ11" i="17"/>
  <c r="FY11" i="17"/>
  <c r="FX11" i="17"/>
  <c r="FW11" i="17"/>
  <c r="FV11" i="17"/>
  <c r="FU11" i="17"/>
  <c r="FT11" i="17"/>
  <c r="FS11" i="17"/>
  <c r="FR11" i="17"/>
  <c r="FQ11" i="17"/>
  <c r="FP11" i="17"/>
  <c r="FO11" i="17"/>
  <c r="FN11" i="17"/>
  <c r="FM11" i="17"/>
  <c r="FL11" i="17"/>
  <c r="FK11" i="17"/>
  <c r="FJ11" i="17"/>
  <c r="FI11" i="17"/>
  <c r="FH11" i="17"/>
  <c r="FG11" i="17"/>
  <c r="FF11" i="17"/>
  <c r="FE11" i="17"/>
  <c r="FD11" i="17"/>
  <c r="FC11" i="17"/>
  <c r="FB11" i="17"/>
  <c r="FA11" i="17"/>
  <c r="EZ11" i="17"/>
  <c r="EY11" i="17"/>
  <c r="EX11" i="17"/>
  <c r="EW11" i="17"/>
  <c r="EV11" i="17"/>
  <c r="EU11" i="17"/>
  <c r="ET11" i="17"/>
  <c r="ES11" i="17"/>
  <c r="ER11" i="17"/>
  <c r="EQ11" i="17"/>
  <c r="EP11" i="17"/>
  <c r="EO11" i="17"/>
  <c r="EN11" i="17"/>
  <c r="EM11" i="17"/>
  <c r="EL11" i="17"/>
  <c r="EK11" i="17"/>
  <c r="EJ11" i="17"/>
  <c r="EI11" i="17"/>
  <c r="EH11" i="17"/>
  <c r="EG11" i="17"/>
  <c r="EF11" i="17"/>
  <c r="EE11" i="17"/>
  <c r="ED11" i="17"/>
  <c r="EC11" i="17"/>
  <c r="EB11" i="17"/>
  <c r="EA11" i="17"/>
  <c r="DZ11" i="17"/>
  <c r="DY11" i="17"/>
  <c r="DX11" i="17"/>
  <c r="DW11" i="17"/>
  <c r="DV11" i="17"/>
  <c r="DU11" i="17"/>
  <c r="DT11" i="17"/>
  <c r="DS11" i="17"/>
  <c r="DR11" i="17"/>
  <c r="DQ11" i="17"/>
  <c r="DP11" i="17"/>
  <c r="DO11" i="17"/>
  <c r="DN11" i="17"/>
  <c r="DM11" i="17"/>
  <c r="DL11" i="17"/>
  <c r="DK11" i="17"/>
  <c r="DJ11" i="17"/>
  <c r="DI11" i="17"/>
  <c r="DH11" i="17"/>
  <c r="DG11" i="17"/>
  <c r="DF11" i="17"/>
  <c r="DE11" i="17"/>
  <c r="DD11" i="17"/>
  <c r="DC11" i="17"/>
  <c r="DB11" i="17"/>
  <c r="DA11" i="17"/>
  <c r="CZ11" i="17"/>
  <c r="CY11" i="17"/>
  <c r="CX11" i="17"/>
  <c r="CW11" i="17"/>
  <c r="CV11" i="17"/>
  <c r="CU11" i="17"/>
  <c r="CT11" i="17"/>
  <c r="CS11" i="17"/>
  <c r="CR11" i="17"/>
  <c r="CQ11" i="17"/>
  <c r="CP11" i="17"/>
  <c r="CO11" i="17"/>
  <c r="CN11" i="17"/>
  <c r="CM11" i="17"/>
  <c r="CL11" i="17"/>
  <c r="CK11" i="17"/>
  <c r="CJ11" i="17"/>
  <c r="CI11" i="17"/>
  <c r="CH11" i="17"/>
  <c r="CG11" i="17"/>
  <c r="CF11" i="17"/>
  <c r="CE11" i="17"/>
  <c r="CD11" i="17"/>
  <c r="CC11" i="17"/>
  <c r="CB11" i="17"/>
  <c r="CA11" i="17"/>
  <c r="BZ11" i="17"/>
  <c r="BY11" i="17"/>
  <c r="BX11" i="17"/>
  <c r="BW11" i="17"/>
  <c r="BV11" i="17"/>
  <c r="BU11" i="17"/>
  <c r="BT11" i="17"/>
  <c r="BS11" i="17"/>
  <c r="BR11" i="17"/>
  <c r="BQ11" i="17"/>
  <c r="BP11" i="17"/>
  <c r="BO11" i="17"/>
  <c r="BN11" i="17"/>
  <c r="BM11" i="17"/>
  <c r="BL11" i="17"/>
  <c r="BK11" i="17"/>
  <c r="BJ11" i="17"/>
  <c r="BI11" i="17"/>
  <c r="BH11" i="17"/>
  <c r="BG11" i="17"/>
  <c r="BF11" i="17"/>
  <c r="BE11" i="17"/>
  <c r="BD11" i="17"/>
  <c r="BC11" i="17"/>
  <c r="BB11" i="17"/>
  <c r="BA11" i="17"/>
  <c r="AZ11" i="17"/>
  <c r="AY11" i="17"/>
  <c r="AX11" i="17"/>
  <c r="AW11" i="17"/>
  <c r="AV11" i="17"/>
  <c r="AU11" i="17"/>
  <c r="AT11" i="17"/>
  <c r="AS11" i="17"/>
  <c r="AR11" i="17"/>
  <c r="AQ11" i="17"/>
  <c r="AP11" i="17"/>
  <c r="AO11" i="17"/>
  <c r="AN11" i="17"/>
  <c r="AM11" i="17"/>
  <c r="AL11" i="17"/>
  <c r="AK11" i="17"/>
  <c r="AJ11" i="17"/>
  <c r="AI11" i="17"/>
  <c r="AH11" i="17"/>
  <c r="AG11" i="17"/>
  <c r="AF11" i="17"/>
  <c r="AE11" i="17"/>
  <c r="AD11" i="17"/>
  <c r="AC11" i="17"/>
  <c r="AB11" i="17"/>
  <c r="AA11" i="17"/>
  <c r="Z11" i="17"/>
  <c r="Y11" i="17"/>
  <c r="X11" i="17"/>
  <c r="L11" i="17"/>
  <c r="M11" i="17" s="1"/>
  <c r="A11" i="17"/>
  <c r="ND10" i="17"/>
  <c r="NC10" i="17"/>
  <c r="NB10" i="17"/>
  <c r="NA10" i="17"/>
  <c r="MZ10" i="17"/>
  <c r="MY10" i="17"/>
  <c r="MX10" i="17"/>
  <c r="MW10" i="17"/>
  <c r="MV10" i="17"/>
  <c r="MU10" i="17"/>
  <c r="MT10" i="17"/>
  <c r="MS10" i="17"/>
  <c r="MR10" i="17"/>
  <c r="MQ10" i="17"/>
  <c r="MP10" i="17"/>
  <c r="MO10" i="17"/>
  <c r="MN10" i="17"/>
  <c r="MM10" i="17"/>
  <c r="ML10" i="17"/>
  <c r="MK10" i="17"/>
  <c r="MJ10" i="17"/>
  <c r="MI10" i="17"/>
  <c r="MH10" i="17"/>
  <c r="MG10" i="17"/>
  <c r="MF10" i="17"/>
  <c r="ME10" i="17"/>
  <c r="MD10" i="17"/>
  <c r="MC10" i="17"/>
  <c r="MB10" i="17"/>
  <c r="MA10" i="17"/>
  <c r="LZ10" i="17"/>
  <c r="LY10" i="17"/>
  <c r="LX10" i="17"/>
  <c r="LW10" i="17"/>
  <c r="LV10" i="17"/>
  <c r="LU10" i="17"/>
  <c r="LT10" i="17"/>
  <c r="LS10" i="17"/>
  <c r="LR10" i="17"/>
  <c r="LQ10" i="17"/>
  <c r="LP10" i="17"/>
  <c r="LO10" i="17"/>
  <c r="LN10" i="17"/>
  <c r="LM10" i="17"/>
  <c r="LL10" i="17"/>
  <c r="LK10" i="17"/>
  <c r="LJ10" i="17"/>
  <c r="LI10" i="17"/>
  <c r="LH10" i="17"/>
  <c r="LG10" i="17"/>
  <c r="LF10" i="17"/>
  <c r="LE10" i="17"/>
  <c r="LD10" i="17"/>
  <c r="LC10" i="17"/>
  <c r="LB10" i="17"/>
  <c r="LA10" i="17"/>
  <c r="KZ10" i="17"/>
  <c r="KY10" i="17"/>
  <c r="KX10" i="17"/>
  <c r="KW10" i="17"/>
  <c r="KV10" i="17"/>
  <c r="KU10" i="17"/>
  <c r="KT10" i="17"/>
  <c r="KS10" i="17"/>
  <c r="KR10" i="17"/>
  <c r="KQ10" i="17"/>
  <c r="KP10" i="17"/>
  <c r="KO10" i="17"/>
  <c r="KN10" i="17"/>
  <c r="KM10" i="17"/>
  <c r="KL10" i="17"/>
  <c r="KK10" i="17"/>
  <c r="KJ10" i="17"/>
  <c r="KI10" i="17"/>
  <c r="KH10" i="17"/>
  <c r="KG10" i="17"/>
  <c r="KF10" i="17"/>
  <c r="KE10" i="17"/>
  <c r="KD10" i="17"/>
  <c r="KC10" i="17"/>
  <c r="KB10" i="17"/>
  <c r="KA10" i="17"/>
  <c r="JZ10" i="17"/>
  <c r="JY10" i="17"/>
  <c r="JX10" i="17"/>
  <c r="JW10" i="17"/>
  <c r="JV10" i="17"/>
  <c r="JU10" i="17"/>
  <c r="JT10" i="17"/>
  <c r="JS10" i="17"/>
  <c r="JR10" i="17"/>
  <c r="JQ10" i="17"/>
  <c r="JP10" i="17"/>
  <c r="JO10" i="17"/>
  <c r="JN10" i="17"/>
  <c r="JM10" i="17"/>
  <c r="JL10" i="17"/>
  <c r="JK10" i="17"/>
  <c r="JJ10" i="17"/>
  <c r="JI10" i="17"/>
  <c r="JH10" i="17"/>
  <c r="JG10" i="17"/>
  <c r="JF10" i="17"/>
  <c r="JE10" i="17"/>
  <c r="JD10" i="17"/>
  <c r="JC10" i="17"/>
  <c r="JB10" i="17"/>
  <c r="JA10" i="17"/>
  <c r="IZ10" i="17"/>
  <c r="IY10" i="17"/>
  <c r="IX10" i="17"/>
  <c r="IW10" i="17"/>
  <c r="IV10" i="17"/>
  <c r="IU10" i="17"/>
  <c r="IT10" i="17"/>
  <c r="IS10" i="17"/>
  <c r="IR10" i="17"/>
  <c r="IQ10" i="17"/>
  <c r="IP10" i="17"/>
  <c r="IO10" i="17"/>
  <c r="IN10" i="17"/>
  <c r="IM10" i="17"/>
  <c r="IL10" i="17"/>
  <c r="IK10" i="17"/>
  <c r="IJ10" i="17"/>
  <c r="II10" i="17"/>
  <c r="IH10" i="17"/>
  <c r="IG10" i="17"/>
  <c r="IF10" i="17"/>
  <c r="IE10" i="17"/>
  <c r="ID10" i="17"/>
  <c r="IC10" i="17"/>
  <c r="IB10" i="17"/>
  <c r="IA10" i="17"/>
  <c r="HZ10" i="17"/>
  <c r="HY10" i="17"/>
  <c r="HX10" i="17"/>
  <c r="HW10" i="17"/>
  <c r="HV10" i="17"/>
  <c r="HU10" i="17"/>
  <c r="HT10" i="17"/>
  <c r="HS10" i="17"/>
  <c r="HR10" i="17"/>
  <c r="HQ10" i="17"/>
  <c r="HP10" i="17"/>
  <c r="HO10" i="17"/>
  <c r="HN10" i="17"/>
  <c r="HM10" i="17"/>
  <c r="HL10" i="17"/>
  <c r="HK10" i="17"/>
  <c r="HJ10" i="17"/>
  <c r="HI10" i="17"/>
  <c r="HH10" i="17"/>
  <c r="HG10" i="17"/>
  <c r="HF10" i="17"/>
  <c r="HE10" i="17"/>
  <c r="HD10" i="17"/>
  <c r="HC10" i="17"/>
  <c r="HB10" i="17"/>
  <c r="HA10" i="17"/>
  <c r="GZ10" i="17"/>
  <c r="GY10" i="17"/>
  <c r="GX10" i="17"/>
  <c r="GW10" i="17"/>
  <c r="GV10" i="17"/>
  <c r="GU10" i="17"/>
  <c r="GT10" i="17"/>
  <c r="GS10" i="17"/>
  <c r="GR10" i="17"/>
  <c r="GQ10" i="17"/>
  <c r="GP10" i="17"/>
  <c r="GO10" i="17"/>
  <c r="GN10" i="17"/>
  <c r="GM10" i="17"/>
  <c r="GL10" i="17"/>
  <c r="GK10" i="17"/>
  <c r="GJ10" i="17"/>
  <c r="GI10" i="17"/>
  <c r="GH10" i="17"/>
  <c r="GG10" i="17"/>
  <c r="GF10" i="17"/>
  <c r="GE10" i="17"/>
  <c r="GD10" i="17"/>
  <c r="GC10" i="17"/>
  <c r="GB10" i="17"/>
  <c r="GA10" i="17"/>
  <c r="FZ10" i="17"/>
  <c r="FY10" i="17"/>
  <c r="FX10" i="17"/>
  <c r="FW10" i="17"/>
  <c r="FV10" i="17"/>
  <c r="FU10" i="17"/>
  <c r="FT10" i="17"/>
  <c r="FS10" i="17"/>
  <c r="FR10" i="17"/>
  <c r="FQ10" i="17"/>
  <c r="FP10" i="17"/>
  <c r="FO10" i="17"/>
  <c r="FN10" i="17"/>
  <c r="FM10" i="17"/>
  <c r="FL10" i="17"/>
  <c r="FK10" i="17"/>
  <c r="FJ10" i="17"/>
  <c r="FI10" i="17"/>
  <c r="FH10" i="17"/>
  <c r="FG10" i="17"/>
  <c r="FF10" i="17"/>
  <c r="FE10" i="17"/>
  <c r="FD10" i="17"/>
  <c r="FC10" i="17"/>
  <c r="FB10" i="17"/>
  <c r="FA10" i="17"/>
  <c r="EZ10" i="17"/>
  <c r="EY10" i="17"/>
  <c r="EX10" i="17"/>
  <c r="EW10" i="17"/>
  <c r="EV10" i="17"/>
  <c r="EU10" i="17"/>
  <c r="ET10" i="17"/>
  <c r="ES10" i="17"/>
  <c r="ER10" i="17"/>
  <c r="EQ10" i="17"/>
  <c r="EP10" i="17"/>
  <c r="EO10" i="17"/>
  <c r="EN10" i="17"/>
  <c r="EM10" i="17"/>
  <c r="EL10" i="17"/>
  <c r="EK10" i="17"/>
  <c r="EJ10" i="17"/>
  <c r="EI10" i="17"/>
  <c r="EH10" i="17"/>
  <c r="EG10" i="17"/>
  <c r="EF10" i="17"/>
  <c r="EE10" i="17"/>
  <c r="ED10" i="17"/>
  <c r="EC10" i="17"/>
  <c r="EB10" i="17"/>
  <c r="EA10" i="17"/>
  <c r="DZ10" i="17"/>
  <c r="DY10" i="17"/>
  <c r="DX10" i="17"/>
  <c r="DW10" i="17"/>
  <c r="DV10" i="17"/>
  <c r="DU10" i="17"/>
  <c r="DT10" i="17"/>
  <c r="DS10" i="17"/>
  <c r="DR10" i="17"/>
  <c r="DQ10" i="17"/>
  <c r="DP10" i="17"/>
  <c r="DO10" i="17"/>
  <c r="DN10" i="17"/>
  <c r="DM10" i="17"/>
  <c r="DL10" i="17"/>
  <c r="DK10" i="17"/>
  <c r="DJ10" i="17"/>
  <c r="DI10" i="17"/>
  <c r="DH10" i="17"/>
  <c r="DG10" i="17"/>
  <c r="DF10" i="17"/>
  <c r="DE10" i="17"/>
  <c r="DD10" i="17"/>
  <c r="DC10" i="17"/>
  <c r="DB10" i="17"/>
  <c r="DA10" i="17"/>
  <c r="CZ10" i="17"/>
  <c r="CY10" i="17"/>
  <c r="CX10" i="17"/>
  <c r="CW10" i="17"/>
  <c r="CV10" i="17"/>
  <c r="CU10" i="17"/>
  <c r="CT10" i="17"/>
  <c r="CS10" i="17"/>
  <c r="CR10" i="17"/>
  <c r="CQ10" i="17"/>
  <c r="CP10" i="17"/>
  <c r="CO10" i="17"/>
  <c r="CN10" i="17"/>
  <c r="CM10" i="17"/>
  <c r="CL10" i="17"/>
  <c r="CK10" i="17"/>
  <c r="CJ10" i="17"/>
  <c r="CI10" i="17"/>
  <c r="CH10" i="17"/>
  <c r="CG10" i="17"/>
  <c r="CF10" i="17"/>
  <c r="CE10" i="17"/>
  <c r="CD10" i="17"/>
  <c r="CC10" i="17"/>
  <c r="CB10" i="17"/>
  <c r="CA10" i="17"/>
  <c r="BZ10" i="17"/>
  <c r="BY10" i="17"/>
  <c r="BX10" i="17"/>
  <c r="BW10" i="17"/>
  <c r="BV10" i="17"/>
  <c r="BU10" i="17"/>
  <c r="BT10" i="17"/>
  <c r="BS10" i="17"/>
  <c r="BR10" i="17"/>
  <c r="BQ10" i="17"/>
  <c r="BP10" i="17"/>
  <c r="BO10" i="17"/>
  <c r="BN10" i="17"/>
  <c r="BM10" i="17"/>
  <c r="BL10" i="17"/>
  <c r="BK10" i="17"/>
  <c r="BJ10" i="17"/>
  <c r="BI10" i="17"/>
  <c r="BH10" i="17"/>
  <c r="BG10" i="17"/>
  <c r="BF10" i="17"/>
  <c r="BE10" i="17"/>
  <c r="BD10" i="17"/>
  <c r="BC10" i="17"/>
  <c r="BB10" i="17"/>
  <c r="BA10" i="17"/>
  <c r="AZ10" i="17"/>
  <c r="AY10" i="17"/>
  <c r="AX10" i="17"/>
  <c r="AW10" i="17"/>
  <c r="AV10" i="17"/>
  <c r="AU10" i="17"/>
  <c r="AT10" i="17"/>
  <c r="AS10" i="17"/>
  <c r="AR10" i="17"/>
  <c r="AQ10" i="17"/>
  <c r="AP10" i="17"/>
  <c r="AO10" i="17"/>
  <c r="AN10" i="17"/>
  <c r="AM10" i="17"/>
  <c r="AL10" i="17"/>
  <c r="AK10" i="17"/>
  <c r="AJ10" i="17"/>
  <c r="AI10" i="17"/>
  <c r="AH10" i="17"/>
  <c r="AG10" i="17"/>
  <c r="AF10" i="17"/>
  <c r="AE10" i="17"/>
  <c r="AD10" i="17"/>
  <c r="AC10" i="17"/>
  <c r="AB10" i="17"/>
  <c r="AA10" i="17"/>
  <c r="Z10" i="17"/>
  <c r="Y10" i="17"/>
  <c r="X10" i="17"/>
  <c r="M10" i="17"/>
  <c r="L10" i="17"/>
  <c r="A10" i="17"/>
  <c r="T3" i="17"/>
  <c r="L17" i="17" l="1"/>
  <c r="M17" i="17" s="1"/>
  <c r="L25" i="17"/>
  <c r="M25" i="17" s="1"/>
  <c r="L37" i="17"/>
  <c r="M37" i="17" s="1"/>
  <c r="L39" i="17"/>
  <c r="M39" i="17" s="1"/>
  <c r="L47" i="17"/>
  <c r="M47" i="17" s="1"/>
  <c r="L20" i="17"/>
  <c r="M20" i="17" s="1"/>
  <c r="L30" i="17"/>
  <c r="M30" i="17" s="1"/>
  <c r="L35" i="17"/>
  <c r="M35" i="17" s="1"/>
  <c r="L42" i="17"/>
  <c r="M42" i="17" s="1"/>
  <c r="L23" i="17"/>
  <c r="M23" i="17" s="1"/>
  <c r="L28" i="17"/>
  <c r="M28" i="17" s="1"/>
  <c r="L33" i="17"/>
  <c r="M33" i="17" s="1"/>
  <c r="L45" i="17"/>
  <c r="M45" i="17" s="1"/>
  <c r="L18" i="17"/>
  <c r="M18" i="17" s="1"/>
  <c r="L26" i="17"/>
  <c r="M26" i="17" s="1"/>
  <c r="L40" i="17"/>
  <c r="M40" i="17" s="1"/>
  <c r="L32" i="17"/>
  <c r="M32" i="17" s="1"/>
  <c r="L44" i="17"/>
  <c r="M44" i="17" s="1"/>
  <c r="L21" i="17"/>
  <c r="M21" i="17" s="1"/>
  <c r="L31" i="17"/>
  <c r="M31" i="17" s="1"/>
  <c r="L36" i="17"/>
  <c r="M36" i="17" s="1"/>
  <c r="L38" i="17"/>
  <c r="M38" i="17" s="1"/>
  <c r="L43" i="17"/>
  <c r="M43" i="17" s="1"/>
  <c r="L22" i="17"/>
  <c r="M22" i="17" s="1"/>
  <c r="L24" i="17"/>
  <c r="M24" i="17" s="1"/>
  <c r="L34" i="17"/>
  <c r="M34" i="17" s="1"/>
  <c r="L46" i="17"/>
  <c r="M46" i="17" s="1"/>
  <c r="L19" i="17"/>
  <c r="M19" i="17" s="1"/>
  <c r="L41" i="17"/>
  <c r="M41" i="17" s="1"/>
  <c r="AU48" i="17"/>
  <c r="N60" i="17" s="1"/>
  <c r="BS48" i="17"/>
  <c r="M98" i="17" s="1"/>
  <c r="CQ48" i="17"/>
  <c r="L93" i="17" s="1"/>
  <c r="DG48" i="17"/>
  <c r="M108" i="17" s="1"/>
  <c r="EE48" i="17"/>
  <c r="L66" i="17" s="1"/>
  <c r="FC48" i="17"/>
  <c r="K163" i="17" s="1"/>
  <c r="FS48" i="17"/>
  <c r="L167" i="17" s="1"/>
  <c r="GI48" i="17"/>
  <c r="M113" i="17" s="1"/>
  <c r="GY48" i="17"/>
  <c r="N116" i="17" s="1"/>
  <c r="AM48" i="17"/>
  <c r="K59" i="17" s="1"/>
  <c r="BK48" i="17"/>
  <c r="O64" i="17" s="1"/>
  <c r="CI48" i="17"/>
  <c r="N95" i="17" s="1"/>
  <c r="EM48" i="17"/>
  <c r="O159" i="17" s="1"/>
  <c r="AE48" i="17"/>
  <c r="M57" i="17" s="1"/>
  <c r="BC48" i="17"/>
  <c r="L62" i="17" s="1"/>
  <c r="CA48" i="17"/>
  <c r="K96" i="17" s="1"/>
  <c r="CY48" i="17"/>
  <c r="O110" i="17" s="1"/>
  <c r="DO48" i="17"/>
  <c r="K106" i="17" s="1"/>
  <c r="DW48" i="17"/>
  <c r="N105" i="17" s="1"/>
  <c r="EU48" i="17"/>
  <c r="M161" i="17" s="1"/>
  <c r="FK48" i="17"/>
  <c r="N164" i="17" s="1"/>
  <c r="GA48" i="17"/>
  <c r="GQ48" i="17"/>
  <c r="HG48" i="17"/>
  <c r="CB48" i="17"/>
  <c r="L96" i="17" s="1"/>
  <c r="DX48" i="17"/>
  <c r="O105" i="17" s="1"/>
  <c r="FL48" i="17"/>
  <c r="O164" i="17" s="1"/>
  <c r="GR48" i="17"/>
  <c r="IN48" i="17"/>
  <c r="O139" i="17" s="1"/>
  <c r="KR48" i="17"/>
  <c r="K133" i="17" s="1"/>
  <c r="MV48" i="17"/>
  <c r="AN48" i="17"/>
  <c r="L59" i="17" s="1"/>
  <c r="CR48" i="17"/>
  <c r="M93" i="17" s="1"/>
  <c r="FD48" i="17"/>
  <c r="L163" i="17" s="1"/>
  <c r="HH48" i="17"/>
  <c r="JT48" i="17"/>
  <c r="L128" i="17" s="1"/>
  <c r="LX48" i="17"/>
  <c r="Y48" i="17"/>
  <c r="L56" i="17" s="1"/>
  <c r="AG48" i="17"/>
  <c r="O57" i="17" s="1"/>
  <c r="AO48" i="17"/>
  <c r="M59" i="17" s="1"/>
  <c r="AW48" i="17"/>
  <c r="K61" i="17" s="1"/>
  <c r="BE48" i="17"/>
  <c r="N62" i="17" s="1"/>
  <c r="BM48" i="17"/>
  <c r="L99" i="17" s="1"/>
  <c r="MW48" i="17"/>
  <c r="X48" i="17"/>
  <c r="K56" i="17" s="1"/>
  <c r="BT48" i="17"/>
  <c r="N98" i="17" s="1"/>
  <c r="DH48" i="17"/>
  <c r="N108" i="17" s="1"/>
  <c r="EF48" i="17"/>
  <c r="M66" i="17" s="1"/>
  <c r="FT48" i="17"/>
  <c r="M167" i="17" s="1"/>
  <c r="HP48" i="17"/>
  <c r="K120" i="17" s="1"/>
  <c r="JD48" i="17"/>
  <c r="K143" i="17" s="1"/>
  <c r="KJ48" i="17"/>
  <c r="M131" i="17" s="1"/>
  <c r="LP48" i="17"/>
  <c r="O137" i="17" s="1"/>
  <c r="AH48" i="17"/>
  <c r="K58" i="17" s="1"/>
  <c r="AX48" i="17"/>
  <c r="L61" i="17" s="1"/>
  <c r="BN48" i="17"/>
  <c r="M99" i="17" s="1"/>
  <c r="CD48" i="17"/>
  <c r="N96" i="17" s="1"/>
  <c r="CT48" i="17"/>
  <c r="O93" i="17" s="1"/>
  <c r="DJ48" i="17"/>
  <c r="K107" i="17" s="1"/>
  <c r="DZ48" i="17"/>
  <c r="L104" i="17" s="1"/>
  <c r="EH48" i="17"/>
  <c r="O66" i="17" s="1"/>
  <c r="EX48" i="17"/>
  <c r="K162" i="17" s="1"/>
  <c r="FF48" i="17"/>
  <c r="N163" i="17" s="1"/>
  <c r="FN48" i="17"/>
  <c r="L165" i="17" s="1"/>
  <c r="FV48" i="17"/>
  <c r="O167" i="17" s="1"/>
  <c r="GD48" i="17"/>
  <c r="M169" i="17" s="1"/>
  <c r="GL48" i="17"/>
  <c r="K114" i="17" s="1"/>
  <c r="GT48" i="17"/>
  <c r="HB48" i="17"/>
  <c r="L117" i="17" s="1"/>
  <c r="HJ48" i="17"/>
  <c r="HR48" i="17"/>
  <c r="M120" i="17" s="1"/>
  <c r="HZ48" i="17"/>
  <c r="IH48" i="17"/>
  <c r="N138" i="17" s="1"/>
  <c r="IP48" i="17"/>
  <c r="L144" i="17" s="1"/>
  <c r="IX48" i="17"/>
  <c r="O145" i="17" s="1"/>
  <c r="JF48" i="17"/>
  <c r="M143" i="17" s="1"/>
  <c r="JN48" i="17"/>
  <c r="K141" i="17" s="1"/>
  <c r="JV48" i="17"/>
  <c r="N128" i="17" s="1"/>
  <c r="KD48" i="17"/>
  <c r="L130" i="17" s="1"/>
  <c r="KL48" i="17"/>
  <c r="O131" i="17" s="1"/>
  <c r="KT48" i="17"/>
  <c r="M133" i="17" s="1"/>
  <c r="LB48" i="17"/>
  <c r="K135" i="17" s="1"/>
  <c r="LJ48" i="17"/>
  <c r="N136" i="17" s="1"/>
  <c r="LR48" i="17"/>
  <c r="LZ48" i="17"/>
  <c r="MH48" i="17"/>
  <c r="MP48" i="17"/>
  <c r="MX48" i="17"/>
  <c r="BL48" i="17"/>
  <c r="K99" i="17" s="1"/>
  <c r="CZ48" i="17"/>
  <c r="K109" i="17" s="1"/>
  <c r="EV48" i="17"/>
  <c r="N161" i="17" s="1"/>
  <c r="GZ48" i="17"/>
  <c r="O116" i="17" s="1"/>
  <c r="IV48" i="17"/>
  <c r="M145" i="17" s="1"/>
  <c r="KZ48" i="17"/>
  <c r="N134" i="17" s="1"/>
  <c r="MN48" i="17"/>
  <c r="Z48" i="17"/>
  <c r="M56" i="17" s="1"/>
  <c r="AP48" i="17"/>
  <c r="N59" i="17" s="1"/>
  <c r="BF48" i="17"/>
  <c r="O62" i="17" s="1"/>
  <c r="BV48" i="17"/>
  <c r="K97" i="17" s="1"/>
  <c r="CL48" i="17"/>
  <c r="L94" i="17" s="1"/>
  <c r="DB48" i="17"/>
  <c r="M109" i="17" s="1"/>
  <c r="DR48" i="17"/>
  <c r="N106" i="17" s="1"/>
  <c r="EP48" i="17"/>
  <c r="M160" i="17" s="1"/>
  <c r="AA48" i="17"/>
  <c r="N56" i="17" s="1"/>
  <c r="AI48" i="17"/>
  <c r="L58" i="17" s="1"/>
  <c r="AQ48" i="17"/>
  <c r="O59" i="17" s="1"/>
  <c r="AY48" i="17"/>
  <c r="M61" i="17" s="1"/>
  <c r="BG48" i="17"/>
  <c r="K64" i="17" s="1"/>
  <c r="BO48" i="17"/>
  <c r="N99" i="17" s="1"/>
  <c r="BW48" i="17"/>
  <c r="L97" i="17" s="1"/>
  <c r="CE48" i="17"/>
  <c r="O96" i="17" s="1"/>
  <c r="CM48" i="17"/>
  <c r="M94" i="17" s="1"/>
  <c r="CU48" i="17"/>
  <c r="K110" i="17" s="1"/>
  <c r="DC48" i="17"/>
  <c r="N109" i="17" s="1"/>
  <c r="DK48" i="17"/>
  <c r="L107" i="17" s="1"/>
  <c r="DS48" i="17"/>
  <c r="O106" i="17" s="1"/>
  <c r="EA48" i="17"/>
  <c r="M104" i="17" s="1"/>
  <c r="EI48" i="17"/>
  <c r="K159" i="17" s="1"/>
  <c r="EQ48" i="17"/>
  <c r="N160" i="17" s="1"/>
  <c r="EY48" i="17"/>
  <c r="L162" i="17" s="1"/>
  <c r="FG48" i="17"/>
  <c r="O163" i="17" s="1"/>
  <c r="MY48" i="17"/>
  <c r="AF48" i="17"/>
  <c r="N57" i="17" s="1"/>
  <c r="BD48" i="17"/>
  <c r="M62" i="17" s="1"/>
  <c r="DP48" i="17"/>
  <c r="L106" i="17" s="1"/>
  <c r="GJ48" i="17"/>
  <c r="N113" i="17" s="1"/>
  <c r="IF48" i="17"/>
  <c r="L138" i="17" s="1"/>
  <c r="KB48" i="17"/>
  <c r="O129" i="17" s="1"/>
  <c r="MF48" i="17"/>
  <c r="AV48" i="17"/>
  <c r="O60" i="17" s="1"/>
  <c r="CJ48" i="17"/>
  <c r="O95" i="17" s="1"/>
  <c r="EN48" i="17"/>
  <c r="K160" i="17" s="1"/>
  <c r="GB48" i="17"/>
  <c r="K169" i="17" s="1"/>
  <c r="HX48" i="17"/>
  <c r="JL48" i="17"/>
  <c r="N140" i="17" s="1"/>
  <c r="LH48" i="17"/>
  <c r="L136" i="17" s="1"/>
  <c r="ND48" i="17"/>
  <c r="AD48" i="17"/>
  <c r="L57" i="17" s="1"/>
  <c r="NB48" i="17"/>
  <c r="AJ48" i="17"/>
  <c r="M58" i="17" s="1"/>
  <c r="AR48" i="17"/>
  <c r="K60" i="17" s="1"/>
  <c r="BP48" i="17"/>
  <c r="O99" i="17" s="1"/>
  <c r="CF48" i="17"/>
  <c r="K95" i="17" s="1"/>
  <c r="CV48" i="17"/>
  <c r="L110" i="17" s="1"/>
  <c r="DL48" i="17"/>
  <c r="M107" i="17" s="1"/>
  <c r="EB48" i="17"/>
  <c r="N104" i="17" s="1"/>
  <c r="ER48" i="17"/>
  <c r="O160" i="17" s="1"/>
  <c r="FH48" i="17"/>
  <c r="K164" i="17" s="1"/>
  <c r="LD48" i="17"/>
  <c r="M135" i="17" s="1"/>
  <c r="LT48" i="17"/>
  <c r="MR48" i="17"/>
  <c r="AB48" i="17"/>
  <c r="O56" i="17" s="1"/>
  <c r="AZ48" i="17"/>
  <c r="N61" i="17" s="1"/>
  <c r="BH48" i="17"/>
  <c r="L64" i="17" s="1"/>
  <c r="BX48" i="17"/>
  <c r="M97" i="17" s="1"/>
  <c r="CN48" i="17"/>
  <c r="N94" i="17" s="1"/>
  <c r="DD48" i="17"/>
  <c r="O109" i="17" s="1"/>
  <c r="DT48" i="17"/>
  <c r="K105" i="17" s="1"/>
  <c r="EJ48" i="17"/>
  <c r="L159" i="17" s="1"/>
  <c r="EZ48" i="17"/>
  <c r="M162" i="17" s="1"/>
  <c r="FP48" i="17"/>
  <c r="N165" i="17" s="1"/>
  <c r="FX48" i="17"/>
  <c r="GF48" i="17"/>
  <c r="O169" i="17" s="1"/>
  <c r="GN48" i="17"/>
  <c r="M114" i="17" s="1"/>
  <c r="GV48" i="17"/>
  <c r="K116" i="17" s="1"/>
  <c r="HD48" i="17"/>
  <c r="N117" i="17" s="1"/>
  <c r="HL48" i="17"/>
  <c r="L119" i="17" s="1"/>
  <c r="HT48" i="17"/>
  <c r="O120" i="17" s="1"/>
  <c r="IB48" i="17"/>
  <c r="IJ48" i="17"/>
  <c r="K139" i="17" s="1"/>
  <c r="IR48" i="17"/>
  <c r="N144" i="17" s="1"/>
  <c r="IZ48" i="17"/>
  <c r="L142" i="17" s="1"/>
  <c r="JH48" i="17"/>
  <c r="O143" i="17" s="1"/>
  <c r="JP48" i="17"/>
  <c r="M141" i="17" s="1"/>
  <c r="JX48" i="17"/>
  <c r="K129" i="17" s="1"/>
  <c r="KF48" i="17"/>
  <c r="N130" i="17" s="1"/>
  <c r="KN48" i="17"/>
  <c r="L132" i="17" s="1"/>
  <c r="KV48" i="17"/>
  <c r="O133" i="17" s="1"/>
  <c r="LL48" i="17"/>
  <c r="K137" i="17" s="1"/>
  <c r="MB48" i="17"/>
  <c r="MJ48" i="17"/>
  <c r="MZ48" i="17"/>
  <c r="A48" i="17"/>
  <c r="A5" i="17" s="1"/>
  <c r="AC48" i="17"/>
  <c r="K57" i="17" s="1"/>
  <c r="AK48" i="17"/>
  <c r="N58" i="17" s="1"/>
  <c r="AS48" i="17"/>
  <c r="L60" i="17" s="1"/>
  <c r="BA48" i="17"/>
  <c r="O61" i="17" s="1"/>
  <c r="BI48" i="17"/>
  <c r="M64" i="17" s="1"/>
  <c r="BQ48" i="17"/>
  <c r="K98" i="17" s="1"/>
  <c r="BY48" i="17"/>
  <c r="N97" i="17" s="1"/>
  <c r="CG48" i="17"/>
  <c r="L95" i="17" s="1"/>
  <c r="CO48" i="17"/>
  <c r="O94" i="17" s="1"/>
  <c r="CW48" i="17"/>
  <c r="M110" i="17" s="1"/>
  <c r="DE48" i="17"/>
  <c r="K108" i="17" s="1"/>
  <c r="DM48" i="17"/>
  <c r="N107" i="17" s="1"/>
  <c r="DU48" i="17"/>
  <c r="L105" i="17" s="1"/>
  <c r="EC48" i="17"/>
  <c r="O104" i="17" s="1"/>
  <c r="EK48" i="17"/>
  <c r="M159" i="17" s="1"/>
  <c r="ES48" i="17"/>
  <c r="K161" i="17" s="1"/>
  <c r="FA48" i="17"/>
  <c r="N162" i="17" s="1"/>
  <c r="FI48" i="17"/>
  <c r="L164" i="17" s="1"/>
  <c r="FQ48" i="17"/>
  <c r="O165" i="17" s="1"/>
  <c r="FY48" i="17"/>
  <c r="GG48" i="17"/>
  <c r="K113" i="17" s="1"/>
  <c r="GO48" i="17"/>
  <c r="N114" i="17" s="1"/>
  <c r="GW48" i="17"/>
  <c r="L116" i="17" s="1"/>
  <c r="HE48" i="17"/>
  <c r="O117" i="17" s="1"/>
  <c r="HM48" i="17"/>
  <c r="M119" i="17" s="1"/>
  <c r="HU48" i="17"/>
  <c r="IC48" i="17"/>
  <c r="IK48" i="17"/>
  <c r="L139" i="17" s="1"/>
  <c r="IS48" i="17"/>
  <c r="O144" i="17" s="1"/>
  <c r="JA48" i="17"/>
  <c r="M142" i="17" s="1"/>
  <c r="JI48" i="17"/>
  <c r="K140" i="17" s="1"/>
  <c r="JQ48" i="17"/>
  <c r="N141" i="17" s="1"/>
  <c r="JY48" i="17"/>
  <c r="L129" i="17" s="1"/>
  <c r="KG48" i="17"/>
  <c r="O130" i="17" s="1"/>
  <c r="KO48" i="17"/>
  <c r="M132" i="17" s="1"/>
  <c r="KW48" i="17"/>
  <c r="K134" i="17" s="1"/>
  <c r="LE48" i="17"/>
  <c r="N135" i="17" s="1"/>
  <c r="LM48" i="17"/>
  <c r="L137" i="17" s="1"/>
  <c r="LU48" i="17"/>
  <c r="MC48" i="17"/>
  <c r="MK48" i="17"/>
  <c r="MS48" i="17"/>
  <c r="NA48" i="17"/>
  <c r="AL48" i="17"/>
  <c r="O58" i="17" s="1"/>
  <c r="AT48" i="17"/>
  <c r="M60" i="17" s="1"/>
  <c r="BB48" i="17"/>
  <c r="K62" i="17" s="1"/>
  <c r="BJ48" i="17"/>
  <c r="N64" i="17" s="1"/>
  <c r="BR48" i="17"/>
  <c r="L98" i="17" s="1"/>
  <c r="BZ48" i="17"/>
  <c r="O97" i="17" s="1"/>
  <c r="CH48" i="17"/>
  <c r="M95" i="17" s="1"/>
  <c r="CP48" i="17"/>
  <c r="K93" i="17" s="1"/>
  <c r="CX48" i="17"/>
  <c r="N110" i="17" s="1"/>
  <c r="DF48" i="17"/>
  <c r="L108" i="17" s="1"/>
  <c r="DN48" i="17"/>
  <c r="O107" i="17" s="1"/>
  <c r="DV48" i="17"/>
  <c r="M105" i="17" s="1"/>
  <c r="ED48" i="17"/>
  <c r="K66" i="17" s="1"/>
  <c r="EL48" i="17"/>
  <c r="N159" i="17" s="1"/>
  <c r="ET48" i="17"/>
  <c r="L161" i="17" s="1"/>
  <c r="FB48" i="17"/>
  <c r="O162" i="17" s="1"/>
  <c r="FJ48" i="17"/>
  <c r="M164" i="17" s="1"/>
  <c r="FR48" i="17"/>
  <c r="K167" i="17" s="1"/>
  <c r="FZ48" i="17"/>
  <c r="GH48" i="17"/>
  <c r="L113" i="17" s="1"/>
  <c r="GP48" i="17"/>
  <c r="O114" i="17" s="1"/>
  <c r="GX48" i="17"/>
  <c r="M116" i="17" s="1"/>
  <c r="HF48" i="17"/>
  <c r="HN48" i="17"/>
  <c r="N119" i="17" s="1"/>
  <c r="HV48" i="17"/>
  <c r="ID48" i="17"/>
  <c r="IL48" i="17"/>
  <c r="M139" i="17" s="1"/>
  <c r="IT48" i="17"/>
  <c r="K145" i="17" s="1"/>
  <c r="JB48" i="17"/>
  <c r="N142" i="17" s="1"/>
  <c r="JJ48" i="17"/>
  <c r="L140" i="17" s="1"/>
  <c r="L151" i="17" s="1"/>
  <c r="JR48" i="17"/>
  <c r="O141" i="17" s="1"/>
  <c r="JZ48" i="17"/>
  <c r="M129" i="17" s="1"/>
  <c r="KH48" i="17"/>
  <c r="K131" i="17" s="1"/>
  <c r="KP48" i="17"/>
  <c r="N132" i="17" s="1"/>
  <c r="KX48" i="17"/>
  <c r="L134" i="17" s="1"/>
  <c r="LF48" i="17"/>
  <c r="O135" i="17" s="1"/>
  <c r="LN48" i="17"/>
  <c r="M137" i="17" s="1"/>
  <c r="LV48" i="17"/>
  <c r="MD48" i="17"/>
  <c r="ML48" i="17"/>
  <c r="MT48" i="17"/>
  <c r="HO48" i="17"/>
  <c r="O119" i="17" s="1"/>
  <c r="HW48" i="17"/>
  <c r="IE48" i="17"/>
  <c r="K138" i="17" s="1"/>
  <c r="IM48" i="17"/>
  <c r="N139" i="17" s="1"/>
  <c r="IU48" i="17"/>
  <c r="L145" i="17" s="1"/>
  <c r="JC48" i="17"/>
  <c r="O142" i="17" s="1"/>
  <c r="JK48" i="17"/>
  <c r="M140" i="17" s="1"/>
  <c r="JS48" i="17"/>
  <c r="K128" i="17" s="1"/>
  <c r="KA48" i="17"/>
  <c r="N129" i="17" s="1"/>
  <c r="KI48" i="17"/>
  <c r="L131" i="17" s="1"/>
  <c r="KQ48" i="17"/>
  <c r="O132" i="17" s="1"/>
  <c r="KY48" i="17"/>
  <c r="M134" i="17" s="1"/>
  <c r="LG48" i="17"/>
  <c r="K136" i="17" s="1"/>
  <c r="LO48" i="17"/>
  <c r="N137" i="17" s="1"/>
  <c r="LW48" i="17"/>
  <c r="ME48" i="17"/>
  <c r="MM48" i="17"/>
  <c r="MU48" i="17"/>
  <c r="NC48" i="17"/>
  <c r="L147" i="17"/>
  <c r="L102" i="17"/>
  <c r="BU48" i="17"/>
  <c r="O98" i="17" s="1"/>
  <c r="CC48" i="17"/>
  <c r="M96" i="17" s="1"/>
  <c r="CK48" i="17"/>
  <c r="K94" i="17" s="1"/>
  <c r="CS48" i="17"/>
  <c r="N93" i="17" s="1"/>
  <c r="DA48" i="17"/>
  <c r="L109" i="17" s="1"/>
  <c r="DI48" i="17"/>
  <c r="O108" i="17" s="1"/>
  <c r="DQ48" i="17"/>
  <c r="M106" i="17" s="1"/>
  <c r="DY48" i="17"/>
  <c r="K104" i="17" s="1"/>
  <c r="EG48" i="17"/>
  <c r="N66" i="17" s="1"/>
  <c r="EO48" i="17"/>
  <c r="L160" i="17" s="1"/>
  <c r="EW48" i="17"/>
  <c r="O161" i="17" s="1"/>
  <c r="FE48" i="17"/>
  <c r="M163" i="17" s="1"/>
  <c r="FM48" i="17"/>
  <c r="K165" i="17" s="1"/>
  <c r="FU48" i="17"/>
  <c r="N167" i="17" s="1"/>
  <c r="GC48" i="17"/>
  <c r="L169" i="17" s="1"/>
  <c r="GK48" i="17"/>
  <c r="O113" i="17" s="1"/>
  <c r="GS48" i="17"/>
  <c r="HA48" i="17"/>
  <c r="K117" i="17" s="1"/>
  <c r="HI48" i="17"/>
  <c r="HQ48" i="17"/>
  <c r="L120" i="17" s="1"/>
  <c r="HY48" i="17"/>
  <c r="IG48" i="17"/>
  <c r="M138" i="17" s="1"/>
  <c r="IO48" i="17"/>
  <c r="K144" i="17" s="1"/>
  <c r="IW48" i="17"/>
  <c r="N145" i="17" s="1"/>
  <c r="JE48" i="17"/>
  <c r="L143" i="17" s="1"/>
  <c r="JM48" i="17"/>
  <c r="O140" i="17" s="1"/>
  <c r="JU48" i="17"/>
  <c r="M128" i="17" s="1"/>
  <c r="KC48" i="17"/>
  <c r="K130" i="17" s="1"/>
  <c r="KK48" i="17"/>
  <c r="N131" i="17" s="1"/>
  <c r="KS48" i="17"/>
  <c r="L133" i="17" s="1"/>
  <c r="LA48" i="17"/>
  <c r="O134" i="17" s="1"/>
  <c r="LI48" i="17"/>
  <c r="M136" i="17" s="1"/>
  <c r="LQ48" i="17"/>
  <c r="LY48" i="17"/>
  <c r="MG48" i="17"/>
  <c r="MO48" i="17"/>
  <c r="FO48" i="17"/>
  <c r="M165" i="17" s="1"/>
  <c r="FW48" i="17"/>
  <c r="GE48" i="17"/>
  <c r="N169" i="17" s="1"/>
  <c r="GM48" i="17"/>
  <c r="L114" i="17" s="1"/>
  <c r="GU48" i="17"/>
  <c r="HC48" i="17"/>
  <c r="M117" i="17" s="1"/>
  <c r="HK48" i="17"/>
  <c r="K119" i="17" s="1"/>
  <c r="HS48" i="17"/>
  <c r="N120" i="17" s="1"/>
  <c r="IA48" i="17"/>
  <c r="II48" i="17"/>
  <c r="O138" i="17" s="1"/>
  <c r="IQ48" i="17"/>
  <c r="M144" i="17" s="1"/>
  <c r="IY48" i="17"/>
  <c r="K142" i="17" s="1"/>
  <c r="JG48" i="17"/>
  <c r="N143" i="17" s="1"/>
  <c r="JO48" i="17"/>
  <c r="L141" i="17" s="1"/>
  <c r="JW48" i="17"/>
  <c r="O128" i="17" s="1"/>
  <c r="KE48" i="17"/>
  <c r="M130" i="17" s="1"/>
  <c r="KM48" i="17"/>
  <c r="K132" i="17" s="1"/>
  <c r="KU48" i="17"/>
  <c r="N133" i="17" s="1"/>
  <c r="LC48" i="17"/>
  <c r="L135" i="17" s="1"/>
  <c r="LK48" i="17"/>
  <c r="O136" i="17" s="1"/>
  <c r="LS48" i="17"/>
  <c r="MA48" i="17"/>
  <c r="MI48" i="17"/>
  <c r="MQ48" i="17"/>
  <c r="M150" i="17" l="1"/>
  <c r="M48" i="17"/>
  <c r="M49" i="17" s="1"/>
  <c r="M156" i="17"/>
  <c r="O118" i="17"/>
  <c r="O150" i="17"/>
  <c r="N154" i="17"/>
  <c r="O149" i="17"/>
  <c r="N115" i="17"/>
  <c r="P56" i="17"/>
  <c r="N153" i="17"/>
  <c r="P94" i="17"/>
  <c r="N151" i="17"/>
  <c r="L155" i="17"/>
  <c r="O125" i="17"/>
  <c r="L118" i="17"/>
  <c r="N100" i="17"/>
  <c r="P99" i="17"/>
  <c r="P160" i="17"/>
  <c r="P96" i="17"/>
  <c r="P97" i="17"/>
  <c r="M115" i="17"/>
  <c r="O152" i="17"/>
  <c r="M154" i="17"/>
  <c r="O156" i="17"/>
  <c r="P59" i="17"/>
  <c r="P119" i="17"/>
  <c r="N118" i="17"/>
  <c r="O166" i="17"/>
  <c r="O168" i="17" s="1"/>
  <c r="O170" i="17" s="1"/>
  <c r="K115" i="17"/>
  <c r="O115" i="17"/>
  <c r="P114" i="17"/>
  <c r="L153" i="17"/>
  <c r="P61" i="17"/>
  <c r="P142" i="17"/>
  <c r="P135" i="17"/>
  <c r="P106" i="17"/>
  <c r="N155" i="17"/>
  <c r="L63" i="17"/>
  <c r="L65" i="17" s="1"/>
  <c r="L67" i="17" s="1"/>
  <c r="K154" i="17"/>
  <c r="O121" i="17"/>
  <c r="P109" i="17"/>
  <c r="L156" i="17"/>
  <c r="N121" i="17"/>
  <c r="P162" i="17"/>
  <c r="P58" i="17"/>
  <c r="P143" i="17"/>
  <c r="K118" i="17"/>
  <c r="M100" i="17"/>
  <c r="L100" i="17"/>
  <c r="M63" i="17"/>
  <c r="M65" i="17" s="1"/>
  <c r="M67" i="17" s="1"/>
  <c r="M118" i="17"/>
  <c r="N166" i="17"/>
  <c r="N168" i="17" s="1"/>
  <c r="N170" i="17" s="1"/>
  <c r="O100" i="17"/>
  <c r="K121" i="17"/>
  <c r="P169" i="17"/>
  <c r="M149" i="17"/>
  <c r="O153" i="17"/>
  <c r="L115" i="17"/>
  <c r="M111" i="17"/>
  <c r="L111" i="17"/>
  <c r="L149" i="17"/>
  <c r="P107" i="17"/>
  <c r="M121" i="17"/>
  <c r="P134" i="17"/>
  <c r="N149" i="17"/>
  <c r="P110" i="17"/>
  <c r="L154" i="17"/>
  <c r="P120" i="17"/>
  <c r="P163" i="17"/>
  <c r="N127" i="17"/>
  <c r="P64" i="17"/>
  <c r="L150" i="17"/>
  <c r="P137" i="17"/>
  <c r="P141" i="17"/>
  <c r="P133" i="17"/>
  <c r="P136" i="17"/>
  <c r="P144" i="17"/>
  <c r="N150" i="17"/>
  <c r="P66" i="17"/>
  <c r="Q169" i="17" s="1"/>
  <c r="M153" i="17"/>
  <c r="P108" i="17"/>
  <c r="O154" i="17"/>
  <c r="K150" i="17"/>
  <c r="P139" i="17"/>
  <c r="N111" i="17"/>
  <c r="P138" i="17"/>
  <c r="K149" i="17"/>
  <c r="O155" i="17"/>
  <c r="N156" i="17"/>
  <c r="P62" i="17"/>
  <c r="L125" i="17"/>
  <c r="L152" i="17"/>
  <c r="P57" i="17"/>
  <c r="O63" i="17"/>
  <c r="O65" i="17" s="1"/>
  <c r="O67" i="17" s="1"/>
  <c r="P132" i="17"/>
  <c r="K153" i="17"/>
  <c r="M155" i="17"/>
  <c r="K155" i="17"/>
  <c r="P130" i="17"/>
  <c r="N152" i="17"/>
  <c r="N125" i="17"/>
  <c r="P167" i="17"/>
  <c r="P161" i="17"/>
  <c r="P129" i="17"/>
  <c r="K125" i="17"/>
  <c r="K152" i="17"/>
  <c r="L166" i="17"/>
  <c r="L168" i="17" s="1"/>
  <c r="L170" i="17" s="1"/>
  <c r="K166" i="17"/>
  <c r="P95" i="17"/>
  <c r="N63" i="17"/>
  <c r="N65" i="17" s="1"/>
  <c r="N67" i="17" s="1"/>
  <c r="P145" i="17"/>
  <c r="P165" i="17"/>
  <c r="O127" i="17"/>
  <c r="O151" i="17"/>
  <c r="M151" i="17"/>
  <c r="M127" i="17"/>
  <c r="K151" i="17"/>
  <c r="K127" i="17"/>
  <c r="P128" i="17"/>
  <c r="K156" i="17"/>
  <c r="P131" i="17"/>
  <c r="L121" i="17"/>
  <c r="P140" i="17"/>
  <c r="M166" i="17"/>
  <c r="M168" i="17" s="1"/>
  <c r="M170" i="17" s="1"/>
  <c r="P105" i="17"/>
  <c r="P159" i="17"/>
  <c r="K111" i="17"/>
  <c r="P104" i="17"/>
  <c r="P117" i="17"/>
  <c r="M152" i="17"/>
  <c r="M125" i="17"/>
  <c r="P93" i="17"/>
  <c r="K100" i="17"/>
  <c r="K63" i="17"/>
  <c r="O111" i="17"/>
  <c r="P98" i="17"/>
  <c r="P116" i="17"/>
  <c r="P60" i="17"/>
  <c r="L127" i="17"/>
  <c r="P113" i="17"/>
  <c r="P164" i="17"/>
  <c r="K141" i="11"/>
  <c r="K98" i="11"/>
  <c r="M70" i="17" l="1"/>
  <c r="J5" i="18"/>
  <c r="L6" i="18"/>
  <c r="J6" i="18"/>
  <c r="L82" i="17"/>
  <c r="L5" i="18"/>
  <c r="K5" i="18"/>
  <c r="K6" i="18"/>
  <c r="Q167" i="17"/>
  <c r="Q159" i="17"/>
  <c r="Q161" i="17"/>
  <c r="Q162" i="17"/>
  <c r="Q164" i="17"/>
  <c r="L88" i="17"/>
  <c r="L85" i="17"/>
  <c r="M82" i="17"/>
  <c r="M73" i="17"/>
  <c r="M88" i="17"/>
  <c r="P121" i="17"/>
  <c r="P118" i="17"/>
  <c r="L70" i="17"/>
  <c r="P154" i="17"/>
  <c r="M79" i="17"/>
  <c r="P100" i="17"/>
  <c r="P153" i="17"/>
  <c r="P115" i="17"/>
  <c r="O76" i="17"/>
  <c r="M173" i="17"/>
  <c r="L73" i="17"/>
  <c r="L79" i="17"/>
  <c r="L76" i="17"/>
  <c r="L173" i="17"/>
  <c r="M76" i="17"/>
  <c r="M85" i="17"/>
  <c r="P151" i="17"/>
  <c r="P149" i="17"/>
  <c r="P111" i="17"/>
  <c r="P156" i="17"/>
  <c r="P155" i="17"/>
  <c r="P150" i="17"/>
  <c r="Q160" i="17"/>
  <c r="P63" i="17"/>
  <c r="K65" i="17"/>
  <c r="N173" i="17"/>
  <c r="N82" i="17"/>
  <c r="N70" i="17"/>
  <c r="N73" i="17"/>
  <c r="N88" i="17"/>
  <c r="N79" i="17"/>
  <c r="Q163" i="17"/>
  <c r="N85" i="17"/>
  <c r="K168" i="17"/>
  <c r="P166" i="17"/>
  <c r="O173" i="17"/>
  <c r="O79" i="17"/>
  <c r="O88" i="17"/>
  <c r="O73" i="17"/>
  <c r="O82" i="17"/>
  <c r="Q165" i="17"/>
  <c r="N76" i="17"/>
  <c r="P127" i="17"/>
  <c r="P152" i="17"/>
  <c r="O70" i="17"/>
  <c r="O85" i="17"/>
  <c r="P125" i="17"/>
  <c r="W4" i="10"/>
  <c r="W3" i="10"/>
  <c r="M6" i="18" l="1"/>
  <c r="L8" i="18"/>
  <c r="L7" i="18" s="1"/>
  <c r="J8" i="18"/>
  <c r="J7" i="18" s="1"/>
  <c r="M5" i="18"/>
  <c r="K8" i="18"/>
  <c r="K7" i="18" s="1"/>
  <c r="K170" i="17"/>
  <c r="P170" i="17" s="1"/>
  <c r="P168" i="17"/>
  <c r="P65" i="17"/>
  <c r="K67" i="17"/>
  <c r="V16" i="9"/>
  <c r="M7" i="18" l="1"/>
  <c r="M8" i="18" s="1"/>
  <c r="K173" i="17"/>
  <c r="P67" i="17"/>
  <c r="K76" i="17"/>
  <c r="K85" i="17"/>
  <c r="K70" i="17"/>
  <c r="K79" i="17"/>
  <c r="K88" i="17"/>
  <c r="K82" i="17"/>
  <c r="K73" i="17"/>
  <c r="R99" i="11"/>
  <c r="J49" i="17" l="1"/>
  <c r="J48" i="17"/>
  <c r="P76" i="17"/>
  <c r="P85" i="17"/>
  <c r="P70" i="17"/>
  <c r="P79" i="17"/>
  <c r="P73" i="17"/>
  <c r="P82" i="17"/>
  <c r="P88" i="17"/>
  <c r="G15" i="9"/>
  <c r="G14" i="9"/>
  <c r="G13" i="9"/>
  <c r="L25" i="9"/>
  <c r="L24" i="9"/>
  <c r="K24" i="9"/>
  <c r="G24" i="9"/>
  <c r="G23" i="9"/>
  <c r="V22" i="9"/>
  <c r="U22" i="9"/>
  <c r="G22" i="9"/>
  <c r="V21" i="9"/>
  <c r="U21" i="9"/>
  <c r="G21" i="9"/>
  <c r="V20" i="9"/>
  <c r="U20" i="9"/>
  <c r="G20" i="9"/>
  <c r="G19" i="9"/>
  <c r="V17" i="9"/>
  <c r="L17" i="9"/>
  <c r="G17" i="9"/>
  <c r="Q16" i="9"/>
  <c r="J16" i="9"/>
  <c r="G16" i="9"/>
  <c r="V15" i="9"/>
  <c r="Q15" i="9"/>
  <c r="V14" i="9"/>
  <c r="Q14" i="9"/>
  <c r="V13" i="9"/>
  <c r="Q13" i="9"/>
  <c r="U11" i="9"/>
  <c r="Q11" i="9"/>
  <c r="G11" i="9"/>
  <c r="Q10" i="9"/>
  <c r="H10" i="9"/>
  <c r="W9" i="9"/>
  <c r="K9" i="9"/>
  <c r="Q8" i="9"/>
  <c r="H8" i="9"/>
  <c r="V6" i="9"/>
  <c r="G18" i="3"/>
  <c r="G13" i="3"/>
  <c r="G12" i="3"/>
  <c r="G11" i="3"/>
  <c r="U8" i="3"/>
  <c r="Q8" i="3"/>
  <c r="G8" i="3"/>
  <c r="Q7" i="3"/>
  <c r="G7" i="3"/>
  <c r="P80" i="17" l="1"/>
  <c r="P81" i="17" s="1"/>
  <c r="N80" i="17"/>
  <c r="N81" i="17" s="1"/>
  <c r="O80" i="17"/>
  <c r="O81" i="17" s="1"/>
  <c r="L80" i="17"/>
  <c r="L81" i="17" s="1"/>
  <c r="M80" i="17"/>
  <c r="M81" i="17" s="1"/>
  <c r="K80" i="17"/>
  <c r="K81" i="17" s="1"/>
  <c r="P71" i="17"/>
  <c r="P72" i="17" s="1"/>
  <c r="L71" i="17"/>
  <c r="L72" i="17" s="1"/>
  <c r="N71" i="17"/>
  <c r="N72" i="17" s="1"/>
  <c r="K71" i="17"/>
  <c r="K72" i="17" s="1"/>
  <c r="M71" i="17"/>
  <c r="M72" i="17" s="1"/>
  <c r="O71" i="17"/>
  <c r="O72" i="17" s="1"/>
  <c r="P86" i="17"/>
  <c r="P87" i="17" s="1"/>
  <c r="K86" i="17"/>
  <c r="K87" i="17" s="1"/>
  <c r="M86" i="17"/>
  <c r="M87" i="17" s="1"/>
  <c r="L86" i="17"/>
  <c r="L87" i="17" s="1"/>
  <c r="O86" i="17"/>
  <c r="O87" i="17" s="1"/>
  <c r="N86" i="17"/>
  <c r="N87" i="17" s="1"/>
  <c r="P83" i="17"/>
  <c r="P84" i="17" s="1"/>
  <c r="N83" i="17"/>
  <c r="N84" i="17" s="1"/>
  <c r="O83" i="17"/>
  <c r="O84" i="17" s="1"/>
  <c r="L83" i="17"/>
  <c r="L84" i="17" s="1"/>
  <c r="K83" i="17"/>
  <c r="K84" i="17" s="1"/>
  <c r="M83" i="17"/>
  <c r="M84" i="17" s="1"/>
  <c r="P89" i="17"/>
  <c r="P90" i="17" s="1"/>
  <c r="O89" i="17"/>
  <c r="O90" i="17" s="1"/>
  <c r="N89" i="17"/>
  <c r="N90" i="17" s="1"/>
  <c r="M89" i="17"/>
  <c r="M90" i="17" s="1"/>
  <c r="L89" i="17"/>
  <c r="L90" i="17" s="1"/>
  <c r="K89" i="17"/>
  <c r="K90" i="17" s="1"/>
  <c r="P74" i="17"/>
  <c r="P75" i="17" s="1"/>
  <c r="N74" i="17"/>
  <c r="N75" i="17" s="1"/>
  <c r="L74" i="17"/>
  <c r="L75" i="17" s="1"/>
  <c r="O74" i="17"/>
  <c r="O75" i="17" s="1"/>
  <c r="M74" i="17"/>
  <c r="M75" i="17" s="1"/>
  <c r="K74" i="17"/>
  <c r="K75" i="17" s="1"/>
  <c r="P77" i="17"/>
  <c r="P78" i="17" s="1"/>
  <c r="L77" i="17"/>
  <c r="L78" i="17" s="1"/>
  <c r="K77" i="17"/>
  <c r="K78" i="17" s="1"/>
  <c r="N77" i="17"/>
  <c r="N78" i="17" s="1"/>
  <c r="M77" i="17"/>
  <c r="M78" i="17" s="1"/>
  <c r="O77" i="17"/>
  <c r="O78" i="17" s="1"/>
  <c r="U23" i="9"/>
  <c r="V23" i="9"/>
  <c r="G84" i="17" l="1"/>
  <c r="G72" i="17"/>
  <c r="G78" i="17"/>
  <c r="G90" i="17"/>
  <c r="G87" i="17"/>
  <c r="G81" i="17"/>
  <c r="G75" i="17"/>
  <c r="P45" i="9" l="1"/>
  <c r="V6" i="3" l="1"/>
  <c r="V2" i="10"/>
  <c r="R143" i="11" l="1"/>
  <c r="R141" i="11"/>
  <c r="R131" i="11"/>
  <c r="R113" i="11"/>
  <c r="O110" i="11"/>
  <c r="O109" i="11"/>
  <c r="R98" i="11"/>
  <c r="R88" i="11"/>
  <c r="R79" i="11"/>
  <c r="R53" i="11"/>
  <c r="F49" i="11"/>
  <c r="E49" i="11"/>
  <c r="B49" i="11"/>
  <c r="MR48" i="11"/>
  <c r="F48" i="11"/>
  <c r="E48" i="11"/>
  <c r="MQ47" i="11"/>
  <c r="MP47" i="11"/>
  <c r="MO47" i="11"/>
  <c r="MN47" i="11"/>
  <c r="MM47" i="11"/>
  <c r="ML47" i="11"/>
  <c r="MK47" i="11"/>
  <c r="MJ47" i="11"/>
  <c r="MI47" i="11"/>
  <c r="MH47" i="11"/>
  <c r="MG47" i="11"/>
  <c r="MF47" i="11"/>
  <c r="ME47" i="11"/>
  <c r="MD47" i="11"/>
  <c r="MC47" i="11"/>
  <c r="MB47" i="11"/>
  <c r="MA47" i="11"/>
  <c r="LZ47" i="11"/>
  <c r="LY47" i="11"/>
  <c r="LX47" i="11"/>
  <c r="LW47" i="11"/>
  <c r="LV47" i="11"/>
  <c r="LU47" i="11"/>
  <c r="LT47" i="11"/>
  <c r="LS47" i="11"/>
  <c r="LR47" i="11"/>
  <c r="LQ47" i="11"/>
  <c r="LP47" i="11"/>
  <c r="LO47" i="11"/>
  <c r="LN47" i="11"/>
  <c r="LM47" i="11"/>
  <c r="LL47" i="11"/>
  <c r="LK47" i="11"/>
  <c r="LJ47" i="11"/>
  <c r="LI47" i="11"/>
  <c r="LH47" i="11"/>
  <c r="LG47" i="11"/>
  <c r="LF47" i="11"/>
  <c r="LE47" i="11"/>
  <c r="LD47" i="11"/>
  <c r="LC47" i="11"/>
  <c r="LB47" i="11"/>
  <c r="LA47" i="11"/>
  <c r="KZ47" i="11"/>
  <c r="KY47" i="11"/>
  <c r="KX47" i="11"/>
  <c r="KW47" i="11"/>
  <c r="KV47" i="11"/>
  <c r="KU47" i="11"/>
  <c r="KT47" i="11"/>
  <c r="KS47" i="11"/>
  <c r="KR47" i="11"/>
  <c r="KQ47" i="11"/>
  <c r="KP47" i="11"/>
  <c r="KO47" i="11"/>
  <c r="KN47" i="11"/>
  <c r="KM47" i="11"/>
  <c r="KL47" i="11"/>
  <c r="KK47" i="11"/>
  <c r="KJ47" i="11"/>
  <c r="KI47" i="11"/>
  <c r="KH47" i="11"/>
  <c r="KG47" i="11"/>
  <c r="KF47" i="11"/>
  <c r="KE47" i="11"/>
  <c r="KD47" i="11"/>
  <c r="KC47" i="11"/>
  <c r="KB47" i="11"/>
  <c r="KA47" i="11"/>
  <c r="JZ47" i="11"/>
  <c r="JY47" i="11"/>
  <c r="JX47" i="11"/>
  <c r="JW47" i="11"/>
  <c r="JV47" i="11"/>
  <c r="JU47" i="11"/>
  <c r="JT47" i="11"/>
  <c r="JS47" i="11"/>
  <c r="JR47" i="11"/>
  <c r="JQ47" i="11"/>
  <c r="JP47" i="11"/>
  <c r="JO47" i="11"/>
  <c r="JN47" i="11"/>
  <c r="JM47" i="11"/>
  <c r="JL47" i="11"/>
  <c r="JK47" i="11"/>
  <c r="JJ47" i="11"/>
  <c r="JI47" i="11"/>
  <c r="JH47" i="11"/>
  <c r="JG47" i="11"/>
  <c r="JF47" i="11"/>
  <c r="JE47" i="11"/>
  <c r="JD47" i="11"/>
  <c r="JC47" i="11"/>
  <c r="JB47" i="11"/>
  <c r="JA47" i="11"/>
  <c r="IZ47" i="11"/>
  <c r="IY47" i="11"/>
  <c r="IX47" i="11"/>
  <c r="IW47" i="11"/>
  <c r="IV47" i="11"/>
  <c r="IU47" i="11"/>
  <c r="IT47" i="11"/>
  <c r="IS47" i="11"/>
  <c r="IR47" i="11"/>
  <c r="IQ47" i="11"/>
  <c r="IP47" i="11"/>
  <c r="IO47" i="11"/>
  <c r="IN47" i="11"/>
  <c r="IM47" i="11"/>
  <c r="IL47" i="11"/>
  <c r="IK47" i="11"/>
  <c r="IJ47" i="11"/>
  <c r="II47" i="11"/>
  <c r="IH47" i="11"/>
  <c r="IG47" i="11"/>
  <c r="IF47" i="11"/>
  <c r="IE47" i="11"/>
  <c r="ID47" i="11"/>
  <c r="IC47" i="11"/>
  <c r="IB47" i="11"/>
  <c r="IA47" i="11"/>
  <c r="HZ47" i="11"/>
  <c r="HY47" i="11"/>
  <c r="HX47" i="11"/>
  <c r="HW47" i="11"/>
  <c r="HV47" i="11"/>
  <c r="HU47" i="11"/>
  <c r="HT47" i="11"/>
  <c r="HS47" i="11"/>
  <c r="HR47" i="11"/>
  <c r="HQ47" i="11"/>
  <c r="HP47" i="11"/>
  <c r="HO47" i="11"/>
  <c r="HN47" i="11"/>
  <c r="HM47" i="11"/>
  <c r="HL47" i="11"/>
  <c r="HK47" i="11"/>
  <c r="HJ47" i="11"/>
  <c r="HI47" i="11"/>
  <c r="HH47" i="11"/>
  <c r="HG47" i="11"/>
  <c r="HF47" i="11"/>
  <c r="HE47" i="11"/>
  <c r="HD47" i="11"/>
  <c r="HC47" i="11"/>
  <c r="HB47" i="11"/>
  <c r="HA47" i="11"/>
  <c r="GZ47" i="11"/>
  <c r="GY47" i="11"/>
  <c r="GX47" i="11"/>
  <c r="GW47" i="11"/>
  <c r="GV47" i="11"/>
  <c r="GU47" i="11"/>
  <c r="GT47" i="11"/>
  <c r="GS47" i="11"/>
  <c r="GR47" i="11"/>
  <c r="GQ47" i="11"/>
  <c r="GP47" i="11"/>
  <c r="GO47" i="11"/>
  <c r="GN47" i="11"/>
  <c r="GM47" i="11"/>
  <c r="GL47" i="11"/>
  <c r="GK47" i="11"/>
  <c r="GJ47" i="11"/>
  <c r="GI47" i="11"/>
  <c r="GH47" i="11"/>
  <c r="GG47" i="11"/>
  <c r="GF47" i="11"/>
  <c r="GE47" i="11"/>
  <c r="GD47" i="11"/>
  <c r="GC47" i="11"/>
  <c r="GB47" i="11"/>
  <c r="GA47" i="11"/>
  <c r="FZ47" i="11"/>
  <c r="FY47" i="11"/>
  <c r="FX47" i="11"/>
  <c r="FW47" i="11"/>
  <c r="FV47" i="11"/>
  <c r="FU47" i="11"/>
  <c r="FT47" i="11"/>
  <c r="FS47" i="11"/>
  <c r="FR47" i="11"/>
  <c r="FQ47" i="11"/>
  <c r="FP47" i="11"/>
  <c r="FO47" i="11"/>
  <c r="FN47" i="11"/>
  <c r="FM47" i="11"/>
  <c r="FL47" i="11"/>
  <c r="FK47" i="11"/>
  <c r="FJ47" i="11"/>
  <c r="FI47" i="11"/>
  <c r="FH47" i="11"/>
  <c r="FG47" i="11"/>
  <c r="FF47" i="11"/>
  <c r="FE47" i="11"/>
  <c r="FD47" i="11"/>
  <c r="FC47" i="11"/>
  <c r="FB47" i="11"/>
  <c r="FA47" i="11"/>
  <c r="EZ47" i="11"/>
  <c r="EY47" i="11"/>
  <c r="EX47" i="11"/>
  <c r="EW47" i="11"/>
  <c r="EV47" i="11"/>
  <c r="EU47" i="11"/>
  <c r="ET47" i="11"/>
  <c r="ES47" i="11"/>
  <c r="ER47" i="11"/>
  <c r="EQ47" i="11"/>
  <c r="EP47" i="11"/>
  <c r="EO47" i="11"/>
  <c r="EN47" i="11"/>
  <c r="EM47" i="11"/>
  <c r="EL47" i="11"/>
  <c r="EK47" i="11"/>
  <c r="EJ47" i="11"/>
  <c r="EI47" i="11"/>
  <c r="EH47" i="11"/>
  <c r="EG47" i="11"/>
  <c r="EF47" i="11"/>
  <c r="EE47" i="11"/>
  <c r="ED47" i="11"/>
  <c r="EC47" i="11"/>
  <c r="EB47" i="11"/>
  <c r="EA47" i="11"/>
  <c r="DZ47" i="11"/>
  <c r="DY47" i="11"/>
  <c r="DX47" i="11"/>
  <c r="DW47" i="11"/>
  <c r="DV47" i="11"/>
  <c r="DU47" i="11"/>
  <c r="DT47" i="11"/>
  <c r="DS47" i="11"/>
  <c r="DR47" i="11"/>
  <c r="DQ47" i="11"/>
  <c r="DP47" i="11"/>
  <c r="DO47" i="11"/>
  <c r="DN47" i="11"/>
  <c r="DM47" i="11"/>
  <c r="DL47" i="11"/>
  <c r="DK47" i="11"/>
  <c r="DJ47" i="11"/>
  <c r="DI47" i="11"/>
  <c r="DH47" i="11"/>
  <c r="DG47" i="11"/>
  <c r="DF47" i="11"/>
  <c r="DE47" i="11"/>
  <c r="DD47" i="11"/>
  <c r="DC47" i="11"/>
  <c r="DB47" i="11"/>
  <c r="DA47" i="11"/>
  <c r="CZ47" i="11"/>
  <c r="CY47" i="11"/>
  <c r="CX47" i="11"/>
  <c r="CW47" i="11"/>
  <c r="CV47" i="11"/>
  <c r="CU47" i="11"/>
  <c r="CT47" i="11"/>
  <c r="CS47" i="11"/>
  <c r="CR47" i="11"/>
  <c r="CQ47" i="11"/>
  <c r="CP47" i="11"/>
  <c r="CO47" i="11"/>
  <c r="CN47" i="11"/>
  <c r="CM47" i="11"/>
  <c r="CL47" i="11"/>
  <c r="CK47" i="11"/>
  <c r="CJ47" i="11"/>
  <c r="CI47" i="11"/>
  <c r="CH47" i="11"/>
  <c r="CG47" i="11"/>
  <c r="CF47" i="11"/>
  <c r="CE47" i="11"/>
  <c r="CD47" i="11"/>
  <c r="CC47" i="11"/>
  <c r="CB47" i="11"/>
  <c r="CA47" i="11"/>
  <c r="BZ47" i="11"/>
  <c r="BY47" i="11"/>
  <c r="BX47" i="11"/>
  <c r="BW47" i="11"/>
  <c r="BV47" i="11"/>
  <c r="BU47" i="11"/>
  <c r="BT47" i="11"/>
  <c r="BS47" i="11"/>
  <c r="BR47" i="11"/>
  <c r="BQ47" i="11"/>
  <c r="BP47" i="11"/>
  <c r="BO47" i="11"/>
  <c r="BN47" i="11"/>
  <c r="BM47" i="11"/>
  <c r="BL47" i="11"/>
  <c r="BK47" i="11"/>
  <c r="BJ47" i="11"/>
  <c r="BI47" i="11"/>
  <c r="BH47" i="11"/>
  <c r="BG47"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47" i="11"/>
  <c r="MQ46" i="11"/>
  <c r="MP46" i="11"/>
  <c r="MO46" i="11"/>
  <c r="MN46" i="11"/>
  <c r="MM46" i="11"/>
  <c r="ML46" i="11"/>
  <c r="MK46" i="11"/>
  <c r="MJ46" i="11"/>
  <c r="MI46" i="11"/>
  <c r="MH46" i="11"/>
  <c r="MG46" i="11"/>
  <c r="MF46" i="11"/>
  <c r="ME46" i="11"/>
  <c r="MD46" i="11"/>
  <c r="MC46" i="11"/>
  <c r="MB46" i="11"/>
  <c r="MA46" i="11"/>
  <c r="LZ46" i="11"/>
  <c r="LY46" i="11"/>
  <c r="LX46" i="11"/>
  <c r="LW46" i="11"/>
  <c r="LV46" i="11"/>
  <c r="LU46" i="11"/>
  <c r="LT46" i="11"/>
  <c r="LS46" i="11"/>
  <c r="LR46" i="11"/>
  <c r="LQ46" i="11"/>
  <c r="LP46" i="11"/>
  <c r="LO46" i="11"/>
  <c r="LN46" i="11"/>
  <c r="LM46" i="11"/>
  <c r="LL46" i="11"/>
  <c r="LK46" i="11"/>
  <c r="LJ46" i="11"/>
  <c r="LI46" i="11"/>
  <c r="LH46" i="11"/>
  <c r="LG46" i="11"/>
  <c r="LF46" i="11"/>
  <c r="LE46" i="11"/>
  <c r="LD46" i="11"/>
  <c r="LC46" i="11"/>
  <c r="LB46" i="11"/>
  <c r="LA46" i="11"/>
  <c r="KZ46" i="11"/>
  <c r="KY46" i="11"/>
  <c r="KX46" i="11"/>
  <c r="KW46" i="11"/>
  <c r="KV46" i="11"/>
  <c r="KU46" i="11"/>
  <c r="KT46" i="11"/>
  <c r="KS46" i="11"/>
  <c r="KR46" i="11"/>
  <c r="KQ46" i="11"/>
  <c r="KP46" i="11"/>
  <c r="KO46" i="11"/>
  <c r="KN46" i="11"/>
  <c r="KM46" i="11"/>
  <c r="KL46" i="11"/>
  <c r="KK46" i="11"/>
  <c r="KJ46" i="11"/>
  <c r="KI46" i="11"/>
  <c r="KH46" i="11"/>
  <c r="KG46" i="11"/>
  <c r="KF46" i="11"/>
  <c r="KE46" i="11"/>
  <c r="KD46" i="11"/>
  <c r="KC46" i="11"/>
  <c r="KB46" i="11"/>
  <c r="KA46" i="11"/>
  <c r="JZ46" i="11"/>
  <c r="JY46" i="11"/>
  <c r="JX46" i="11"/>
  <c r="JW46" i="11"/>
  <c r="JV46" i="11"/>
  <c r="JU46" i="11"/>
  <c r="JT46" i="11"/>
  <c r="JS46" i="11"/>
  <c r="JR46" i="11"/>
  <c r="JQ46" i="11"/>
  <c r="JP46" i="11"/>
  <c r="JO46" i="11"/>
  <c r="JN46" i="11"/>
  <c r="JM46" i="11"/>
  <c r="JL46" i="11"/>
  <c r="JK46" i="11"/>
  <c r="JJ46" i="11"/>
  <c r="JI46" i="11"/>
  <c r="JH46" i="11"/>
  <c r="JG46" i="11"/>
  <c r="JF46" i="11"/>
  <c r="JE46" i="11"/>
  <c r="JD46" i="11"/>
  <c r="JC46" i="11"/>
  <c r="JB46" i="11"/>
  <c r="JA46" i="11"/>
  <c r="IZ46" i="11"/>
  <c r="IY46" i="11"/>
  <c r="IX46" i="11"/>
  <c r="IW46" i="11"/>
  <c r="IV46" i="11"/>
  <c r="IU46" i="11"/>
  <c r="IT46" i="11"/>
  <c r="IS46" i="11"/>
  <c r="IR46" i="11"/>
  <c r="IQ46" i="11"/>
  <c r="IP46" i="11"/>
  <c r="IO46" i="11"/>
  <c r="IN46" i="11"/>
  <c r="IM46" i="11"/>
  <c r="IL46" i="11"/>
  <c r="IK46" i="11"/>
  <c r="IJ46" i="11"/>
  <c r="II46" i="11"/>
  <c r="IH46" i="11"/>
  <c r="IG46" i="11"/>
  <c r="IF46" i="11"/>
  <c r="IE46" i="11"/>
  <c r="ID46" i="11"/>
  <c r="IC46" i="11"/>
  <c r="IB46" i="11"/>
  <c r="IA46" i="11"/>
  <c r="HZ46" i="11"/>
  <c r="HY46" i="11"/>
  <c r="HX46" i="11"/>
  <c r="HW46" i="11"/>
  <c r="HV46" i="11"/>
  <c r="HU46" i="11"/>
  <c r="HT46" i="11"/>
  <c r="HS46" i="11"/>
  <c r="HR46" i="11"/>
  <c r="HQ46" i="11"/>
  <c r="HP46" i="11"/>
  <c r="HO46" i="11"/>
  <c r="HN46" i="11"/>
  <c r="HM46" i="11"/>
  <c r="HL46" i="11"/>
  <c r="HK46" i="11"/>
  <c r="HJ46" i="11"/>
  <c r="HI46" i="11"/>
  <c r="HH46" i="11"/>
  <c r="HG46" i="11"/>
  <c r="HF46" i="11"/>
  <c r="HE46" i="11"/>
  <c r="HD46" i="11"/>
  <c r="HC46" i="11"/>
  <c r="HB46" i="11"/>
  <c r="HA46" i="11"/>
  <c r="GZ46" i="11"/>
  <c r="GY46" i="11"/>
  <c r="GX46" i="11"/>
  <c r="GW46" i="11"/>
  <c r="GV46" i="11"/>
  <c r="GU46" i="11"/>
  <c r="GT46" i="11"/>
  <c r="GS46" i="11"/>
  <c r="GR46" i="11"/>
  <c r="GQ46" i="11"/>
  <c r="GP46" i="11"/>
  <c r="GO46" i="11"/>
  <c r="GN46" i="11"/>
  <c r="GM46" i="11"/>
  <c r="GL46" i="11"/>
  <c r="GK46" i="11"/>
  <c r="GJ46" i="11"/>
  <c r="GI46" i="11"/>
  <c r="GH46" i="11"/>
  <c r="GG46" i="11"/>
  <c r="GF46" i="11"/>
  <c r="GE46" i="11"/>
  <c r="GD46" i="11"/>
  <c r="GC46" i="11"/>
  <c r="GB46" i="11"/>
  <c r="GA46" i="11"/>
  <c r="FZ46" i="11"/>
  <c r="FY46" i="11"/>
  <c r="FX46" i="11"/>
  <c r="FW46" i="11"/>
  <c r="FV46" i="11"/>
  <c r="FU46" i="11"/>
  <c r="FT46" i="11"/>
  <c r="FS46" i="11"/>
  <c r="FR46" i="11"/>
  <c r="FQ46" i="11"/>
  <c r="FP46" i="11"/>
  <c r="FO46" i="11"/>
  <c r="FN46" i="11"/>
  <c r="FM46" i="11"/>
  <c r="FL46" i="11"/>
  <c r="FK46" i="11"/>
  <c r="FJ46" i="11"/>
  <c r="FI46" i="11"/>
  <c r="FH46" i="11"/>
  <c r="FG46" i="11"/>
  <c r="FF46" i="11"/>
  <c r="FE46" i="11"/>
  <c r="FD46" i="11"/>
  <c r="FC46" i="11"/>
  <c r="FB46" i="11"/>
  <c r="FA46" i="11"/>
  <c r="EZ46" i="11"/>
  <c r="EY46" i="11"/>
  <c r="EX46" i="11"/>
  <c r="EW46" i="11"/>
  <c r="EV46" i="11"/>
  <c r="EU46" i="11"/>
  <c r="ET46" i="11"/>
  <c r="ES46" i="11"/>
  <c r="ER46" i="11"/>
  <c r="EQ46" i="11"/>
  <c r="EP46" i="11"/>
  <c r="EO46" i="11"/>
  <c r="EN46" i="11"/>
  <c r="EM46" i="11"/>
  <c r="EL46" i="11"/>
  <c r="EK46" i="11"/>
  <c r="EJ46" i="11"/>
  <c r="EI46" i="11"/>
  <c r="EH46" i="11"/>
  <c r="EG46" i="11"/>
  <c r="EF46" i="11"/>
  <c r="EE46" i="11"/>
  <c r="ED46" i="11"/>
  <c r="EC46" i="11"/>
  <c r="EB46" i="11"/>
  <c r="EA46" i="11"/>
  <c r="DZ46" i="11"/>
  <c r="DY46" i="11"/>
  <c r="DX46" i="11"/>
  <c r="DW46" i="11"/>
  <c r="DV46" i="11"/>
  <c r="DU46" i="11"/>
  <c r="DT46" i="11"/>
  <c r="DS46" i="11"/>
  <c r="DR46" i="11"/>
  <c r="DQ46" i="11"/>
  <c r="DP46" i="11"/>
  <c r="DO46" i="11"/>
  <c r="DN46" i="11"/>
  <c r="DM46" i="11"/>
  <c r="DL46" i="11"/>
  <c r="DK46" i="11"/>
  <c r="DJ46" i="11"/>
  <c r="DI46" i="11"/>
  <c r="DH46" i="11"/>
  <c r="DG46" i="11"/>
  <c r="DF46" i="11"/>
  <c r="DE46" i="11"/>
  <c r="DD46" i="11"/>
  <c r="DC46" i="11"/>
  <c r="DB46" i="11"/>
  <c r="DA46" i="11"/>
  <c r="CZ46" i="11"/>
  <c r="CY46" i="11"/>
  <c r="CX46" i="11"/>
  <c r="CW46" i="11"/>
  <c r="CV46" i="11"/>
  <c r="CU46" i="11"/>
  <c r="CT46" i="11"/>
  <c r="CS46" i="11"/>
  <c r="CR46" i="11"/>
  <c r="CQ46" i="11"/>
  <c r="CP46" i="11"/>
  <c r="CO46" i="11"/>
  <c r="CN46" i="11"/>
  <c r="CM46" i="11"/>
  <c r="CL46" i="11"/>
  <c r="CK46" i="11"/>
  <c r="CJ46" i="11"/>
  <c r="CI46" i="11"/>
  <c r="CH46" i="11"/>
  <c r="CG46" i="11"/>
  <c r="CF46" i="11"/>
  <c r="CE46" i="11"/>
  <c r="CD46" i="11"/>
  <c r="CC46" i="11"/>
  <c r="CB46" i="11"/>
  <c r="CA46" i="11"/>
  <c r="BZ46" i="11"/>
  <c r="BY46" i="11"/>
  <c r="BX46" i="11"/>
  <c r="BW46" i="11"/>
  <c r="BV46" i="11"/>
  <c r="BU46" i="11"/>
  <c r="BT46" i="11"/>
  <c r="BS46" i="11"/>
  <c r="BR46" i="11"/>
  <c r="BQ46" i="11"/>
  <c r="BP46" i="11"/>
  <c r="BO46" i="11"/>
  <c r="BN46" i="11"/>
  <c r="BM46" i="11"/>
  <c r="BL46" i="11"/>
  <c r="BK46" i="11"/>
  <c r="BJ46" i="11"/>
  <c r="BI46" i="11"/>
  <c r="BH46" i="11"/>
  <c r="BG46" i="11"/>
  <c r="BF46" i="11"/>
  <c r="BE46" i="11"/>
  <c r="BD46" i="11"/>
  <c r="BC46" i="11"/>
  <c r="BB46" i="11"/>
  <c r="BA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46" i="11"/>
  <c r="MQ45" i="11"/>
  <c r="MP45" i="11"/>
  <c r="MO45" i="11"/>
  <c r="MN45" i="11"/>
  <c r="MM45" i="11"/>
  <c r="ML45" i="11"/>
  <c r="MK45" i="11"/>
  <c r="MJ45" i="11"/>
  <c r="MI45" i="11"/>
  <c r="MH45" i="11"/>
  <c r="MG45" i="11"/>
  <c r="MF45" i="11"/>
  <c r="ME45" i="11"/>
  <c r="MD45" i="11"/>
  <c r="MC45" i="11"/>
  <c r="MB45" i="11"/>
  <c r="MA45" i="11"/>
  <c r="LZ45" i="11"/>
  <c r="LY45" i="11"/>
  <c r="LX45" i="11"/>
  <c r="LW45" i="11"/>
  <c r="LV45" i="11"/>
  <c r="LU45" i="11"/>
  <c r="LT45" i="11"/>
  <c r="LS45" i="11"/>
  <c r="LR45" i="11"/>
  <c r="LQ45" i="11"/>
  <c r="LP45" i="11"/>
  <c r="LO45" i="11"/>
  <c r="LN45" i="11"/>
  <c r="LM45" i="11"/>
  <c r="LL45" i="11"/>
  <c r="LK45" i="11"/>
  <c r="LJ45" i="11"/>
  <c r="LI45" i="11"/>
  <c r="LH45" i="11"/>
  <c r="LG45" i="11"/>
  <c r="LF45" i="11"/>
  <c r="LE45" i="11"/>
  <c r="LD45" i="11"/>
  <c r="LC45" i="11"/>
  <c r="LB45" i="11"/>
  <c r="LA45" i="11"/>
  <c r="KZ45" i="11"/>
  <c r="KY45" i="11"/>
  <c r="KX45" i="11"/>
  <c r="KW45" i="11"/>
  <c r="KV45" i="11"/>
  <c r="KU45" i="11"/>
  <c r="KT45" i="11"/>
  <c r="KS45" i="11"/>
  <c r="KR45" i="11"/>
  <c r="KQ45" i="11"/>
  <c r="KP45" i="11"/>
  <c r="KO45" i="11"/>
  <c r="KN45" i="11"/>
  <c r="KM45" i="11"/>
  <c r="KL45" i="11"/>
  <c r="KK45" i="11"/>
  <c r="KJ45" i="11"/>
  <c r="KI45" i="11"/>
  <c r="KH45" i="11"/>
  <c r="KG45" i="11"/>
  <c r="KF45" i="11"/>
  <c r="KE45" i="11"/>
  <c r="KD45" i="11"/>
  <c r="KC45" i="11"/>
  <c r="KB45" i="11"/>
  <c r="KA45" i="11"/>
  <c r="JZ45" i="11"/>
  <c r="JY45" i="11"/>
  <c r="JX45" i="11"/>
  <c r="JW45" i="11"/>
  <c r="JV45" i="11"/>
  <c r="JU45" i="11"/>
  <c r="JT45" i="11"/>
  <c r="JS45" i="11"/>
  <c r="JR45" i="11"/>
  <c r="JQ45" i="11"/>
  <c r="JP45" i="11"/>
  <c r="JO45" i="11"/>
  <c r="JN45" i="11"/>
  <c r="JM45" i="11"/>
  <c r="JL45" i="11"/>
  <c r="JK45" i="11"/>
  <c r="JJ45" i="11"/>
  <c r="JI45" i="11"/>
  <c r="JH45" i="11"/>
  <c r="JG45" i="11"/>
  <c r="JF45" i="11"/>
  <c r="JE45" i="11"/>
  <c r="JD45" i="11"/>
  <c r="JC45" i="11"/>
  <c r="JB45" i="11"/>
  <c r="JA45" i="11"/>
  <c r="IZ45" i="11"/>
  <c r="IY45" i="11"/>
  <c r="IX45" i="11"/>
  <c r="IW45" i="11"/>
  <c r="IV45" i="11"/>
  <c r="IU45" i="11"/>
  <c r="IT45" i="11"/>
  <c r="IS45" i="11"/>
  <c r="IR45" i="11"/>
  <c r="IQ45" i="11"/>
  <c r="IP45" i="11"/>
  <c r="IO45" i="11"/>
  <c r="IN45" i="11"/>
  <c r="IM45" i="11"/>
  <c r="IL45" i="11"/>
  <c r="IK45" i="11"/>
  <c r="IJ45" i="11"/>
  <c r="II45" i="11"/>
  <c r="IH45" i="11"/>
  <c r="IG45" i="11"/>
  <c r="IF45" i="11"/>
  <c r="IE45" i="11"/>
  <c r="ID45" i="11"/>
  <c r="IC45" i="11"/>
  <c r="IB45" i="11"/>
  <c r="IA45" i="11"/>
  <c r="HZ45" i="11"/>
  <c r="HY45" i="11"/>
  <c r="HX45" i="11"/>
  <c r="HW45" i="11"/>
  <c r="HV45" i="11"/>
  <c r="HU45" i="11"/>
  <c r="HT45" i="11"/>
  <c r="HS45" i="11"/>
  <c r="HR45" i="11"/>
  <c r="HQ45" i="11"/>
  <c r="HP45" i="11"/>
  <c r="HO45" i="11"/>
  <c r="HN45" i="11"/>
  <c r="HM45" i="11"/>
  <c r="HL45" i="11"/>
  <c r="HK45" i="11"/>
  <c r="HJ45" i="11"/>
  <c r="HI45" i="11"/>
  <c r="HH45" i="11"/>
  <c r="HG45" i="11"/>
  <c r="HF45" i="11"/>
  <c r="HE45" i="11"/>
  <c r="HD45" i="11"/>
  <c r="HC45" i="11"/>
  <c r="HB45" i="11"/>
  <c r="HA45" i="11"/>
  <c r="GZ45" i="11"/>
  <c r="GY45" i="11"/>
  <c r="GX45" i="11"/>
  <c r="GW45" i="11"/>
  <c r="GV45" i="11"/>
  <c r="GU45" i="11"/>
  <c r="GT45" i="11"/>
  <c r="GS45" i="11"/>
  <c r="GR45" i="11"/>
  <c r="GQ45" i="11"/>
  <c r="GP45" i="11"/>
  <c r="GO45" i="11"/>
  <c r="GN45" i="11"/>
  <c r="GM45" i="11"/>
  <c r="GL45" i="11"/>
  <c r="GK45" i="11"/>
  <c r="GJ45" i="11"/>
  <c r="GI45" i="11"/>
  <c r="GH45" i="11"/>
  <c r="GG45" i="11"/>
  <c r="GF45" i="11"/>
  <c r="GE45" i="11"/>
  <c r="GD45" i="11"/>
  <c r="GC45" i="11"/>
  <c r="GB45" i="11"/>
  <c r="GA45" i="11"/>
  <c r="FZ45" i="11"/>
  <c r="FY45" i="11"/>
  <c r="FX45" i="11"/>
  <c r="FW45" i="11"/>
  <c r="FV45" i="11"/>
  <c r="FU45" i="11"/>
  <c r="FT45" i="11"/>
  <c r="FS45" i="11"/>
  <c r="FR45" i="11"/>
  <c r="FQ45" i="11"/>
  <c r="FP45" i="11"/>
  <c r="FO45" i="11"/>
  <c r="FN45" i="11"/>
  <c r="FM45" i="11"/>
  <c r="FL45" i="11"/>
  <c r="FK45" i="11"/>
  <c r="FJ45" i="11"/>
  <c r="FI45" i="11"/>
  <c r="FH45" i="11"/>
  <c r="FG45" i="11"/>
  <c r="FF45" i="11"/>
  <c r="FE45" i="11"/>
  <c r="FD45" i="11"/>
  <c r="FC45" i="11"/>
  <c r="FB45" i="11"/>
  <c r="FA45" i="11"/>
  <c r="EZ45" i="11"/>
  <c r="EY45" i="11"/>
  <c r="EX45" i="11"/>
  <c r="EW45" i="11"/>
  <c r="EV45" i="11"/>
  <c r="EU45" i="11"/>
  <c r="ET45" i="11"/>
  <c r="ES45" i="11"/>
  <c r="ER45" i="11"/>
  <c r="EQ45" i="11"/>
  <c r="EP45" i="11"/>
  <c r="EO45" i="11"/>
  <c r="EN45" i="11"/>
  <c r="EM45" i="11"/>
  <c r="EL45" i="11"/>
  <c r="EK45" i="11"/>
  <c r="EJ45" i="11"/>
  <c r="EI45" i="11"/>
  <c r="EH45" i="11"/>
  <c r="EG45" i="11"/>
  <c r="EF45" i="11"/>
  <c r="EE45" i="11"/>
  <c r="ED45" i="11"/>
  <c r="EC45" i="11"/>
  <c r="EB45" i="11"/>
  <c r="EA45" i="11"/>
  <c r="DZ45" i="11"/>
  <c r="DY45" i="11"/>
  <c r="DX45" i="11"/>
  <c r="DW45" i="11"/>
  <c r="DV45" i="11"/>
  <c r="DU45" i="11"/>
  <c r="DT45" i="11"/>
  <c r="DS45" i="11"/>
  <c r="DR45" i="11"/>
  <c r="DQ45" i="11"/>
  <c r="DP45" i="11"/>
  <c r="DO45" i="11"/>
  <c r="DN45" i="11"/>
  <c r="DM45" i="11"/>
  <c r="DL45" i="11"/>
  <c r="DK45" i="11"/>
  <c r="DJ45" i="11"/>
  <c r="DI45" i="11"/>
  <c r="DH45" i="11"/>
  <c r="DG45" i="11"/>
  <c r="DF45" i="11"/>
  <c r="DE45" i="11"/>
  <c r="DD45" i="11"/>
  <c r="DC45" i="11"/>
  <c r="DB45" i="11"/>
  <c r="DA45" i="11"/>
  <c r="CZ45" i="11"/>
  <c r="CY45" i="11"/>
  <c r="CX45" i="11"/>
  <c r="CW45" i="11"/>
  <c r="CV45" i="11"/>
  <c r="CU45" i="11"/>
  <c r="CT45" i="11"/>
  <c r="CS45" i="11"/>
  <c r="CR45" i="11"/>
  <c r="CQ45" i="11"/>
  <c r="CP45" i="11"/>
  <c r="CO45" i="11"/>
  <c r="CN45" i="11"/>
  <c r="CM45" i="11"/>
  <c r="CL45" i="11"/>
  <c r="CK45" i="11"/>
  <c r="CJ45" i="11"/>
  <c r="CI45" i="11"/>
  <c r="CH45" i="11"/>
  <c r="CG45" i="11"/>
  <c r="CF45" i="11"/>
  <c r="CE45" i="11"/>
  <c r="CD45" i="11"/>
  <c r="CC45" i="11"/>
  <c r="CB45" i="11"/>
  <c r="CA45" i="11"/>
  <c r="BZ45" i="11"/>
  <c r="BY45" i="11"/>
  <c r="BX45" i="11"/>
  <c r="BW45" i="11"/>
  <c r="BV45" i="11"/>
  <c r="BU45" i="11"/>
  <c r="BT45" i="11"/>
  <c r="BS45" i="11"/>
  <c r="BR45" i="11"/>
  <c r="BQ45" i="11"/>
  <c r="BP45" i="11"/>
  <c r="BO45" i="11"/>
  <c r="BN45" i="11"/>
  <c r="BM45" i="11"/>
  <c r="BL45" i="11"/>
  <c r="BK45" i="11"/>
  <c r="BJ45" i="11"/>
  <c r="BI45" i="11"/>
  <c r="BH45" i="11"/>
  <c r="BG45"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A45" i="11"/>
  <c r="MQ44" i="11"/>
  <c r="MP44" i="11"/>
  <c r="MO44" i="11"/>
  <c r="MN44" i="11"/>
  <c r="MM44" i="11"/>
  <c r="ML44" i="11"/>
  <c r="MK44" i="11"/>
  <c r="MJ44" i="11"/>
  <c r="MI44" i="11"/>
  <c r="MH44" i="11"/>
  <c r="MG44" i="11"/>
  <c r="MF44" i="11"/>
  <c r="ME44" i="11"/>
  <c r="MD44" i="11"/>
  <c r="MC44" i="11"/>
  <c r="MB44" i="11"/>
  <c r="MA44" i="11"/>
  <c r="LZ44" i="11"/>
  <c r="LY44" i="11"/>
  <c r="LX44" i="11"/>
  <c r="LW44" i="11"/>
  <c r="LV44" i="11"/>
  <c r="LU44" i="11"/>
  <c r="LT44" i="11"/>
  <c r="LS44" i="11"/>
  <c r="LR44" i="11"/>
  <c r="LQ44" i="11"/>
  <c r="LP44" i="11"/>
  <c r="LO44" i="11"/>
  <c r="LN44" i="11"/>
  <c r="LM44" i="11"/>
  <c r="LL44" i="11"/>
  <c r="LK44" i="11"/>
  <c r="LJ44" i="11"/>
  <c r="LI44" i="11"/>
  <c r="LH44" i="11"/>
  <c r="LG44" i="11"/>
  <c r="LF44" i="11"/>
  <c r="LE44" i="11"/>
  <c r="LD44" i="11"/>
  <c r="LC44" i="11"/>
  <c r="LB44" i="11"/>
  <c r="LA44" i="11"/>
  <c r="KZ44" i="11"/>
  <c r="KY44" i="11"/>
  <c r="KX44" i="11"/>
  <c r="KW44" i="11"/>
  <c r="KV44" i="11"/>
  <c r="KU44" i="11"/>
  <c r="KT44" i="11"/>
  <c r="KS44" i="11"/>
  <c r="KR44" i="11"/>
  <c r="KQ44" i="11"/>
  <c r="KP44" i="11"/>
  <c r="KO44" i="11"/>
  <c r="KN44" i="11"/>
  <c r="KM44" i="11"/>
  <c r="KL44" i="11"/>
  <c r="KK44" i="11"/>
  <c r="KJ44" i="11"/>
  <c r="KI44" i="11"/>
  <c r="KH44" i="11"/>
  <c r="KG44" i="11"/>
  <c r="KF44" i="11"/>
  <c r="KE44" i="11"/>
  <c r="KD44" i="11"/>
  <c r="KC44" i="11"/>
  <c r="KB44" i="11"/>
  <c r="KA44" i="11"/>
  <c r="JZ44" i="11"/>
  <c r="JY44" i="11"/>
  <c r="JX44" i="11"/>
  <c r="JW44" i="11"/>
  <c r="JV44" i="11"/>
  <c r="JU44" i="11"/>
  <c r="JT44" i="11"/>
  <c r="JS44" i="11"/>
  <c r="JR44" i="11"/>
  <c r="JQ44" i="11"/>
  <c r="JP44" i="11"/>
  <c r="JO44" i="11"/>
  <c r="JN44" i="11"/>
  <c r="JM44" i="11"/>
  <c r="JL44" i="11"/>
  <c r="JK44" i="11"/>
  <c r="JJ44" i="11"/>
  <c r="JI44" i="11"/>
  <c r="JH44" i="11"/>
  <c r="JG44" i="11"/>
  <c r="JF44" i="11"/>
  <c r="JE44" i="11"/>
  <c r="JD44" i="11"/>
  <c r="JC44" i="11"/>
  <c r="JB44" i="11"/>
  <c r="JA44" i="11"/>
  <c r="IZ44" i="11"/>
  <c r="IY44" i="11"/>
  <c r="IX44" i="11"/>
  <c r="IW44" i="11"/>
  <c r="IV44" i="11"/>
  <c r="IU44" i="11"/>
  <c r="IT44" i="11"/>
  <c r="IS44" i="11"/>
  <c r="IR44" i="11"/>
  <c r="IQ44" i="11"/>
  <c r="IP44" i="11"/>
  <c r="IO44" i="11"/>
  <c r="IN44" i="11"/>
  <c r="IM44" i="11"/>
  <c r="IL44" i="11"/>
  <c r="IK44" i="11"/>
  <c r="IJ44" i="11"/>
  <c r="II44" i="11"/>
  <c r="IH44" i="11"/>
  <c r="IG44" i="11"/>
  <c r="IF44" i="11"/>
  <c r="IE44" i="11"/>
  <c r="ID44" i="11"/>
  <c r="IC44" i="11"/>
  <c r="IB44" i="11"/>
  <c r="IA44" i="11"/>
  <c r="HZ44" i="11"/>
  <c r="HY44" i="11"/>
  <c r="HX44" i="11"/>
  <c r="HW44" i="11"/>
  <c r="HV44" i="11"/>
  <c r="HU44" i="11"/>
  <c r="HT44" i="11"/>
  <c r="HS44" i="11"/>
  <c r="HR44" i="11"/>
  <c r="HQ44" i="11"/>
  <c r="HP44" i="11"/>
  <c r="HO44" i="11"/>
  <c r="HN44" i="11"/>
  <c r="HM44" i="11"/>
  <c r="HL44" i="11"/>
  <c r="HK44" i="11"/>
  <c r="HJ44" i="11"/>
  <c r="HI44" i="11"/>
  <c r="HH44" i="11"/>
  <c r="HG44" i="11"/>
  <c r="HF44" i="11"/>
  <c r="HE44" i="11"/>
  <c r="HD44" i="11"/>
  <c r="HC44" i="11"/>
  <c r="HB44" i="11"/>
  <c r="HA44" i="11"/>
  <c r="GZ44" i="11"/>
  <c r="GY44" i="11"/>
  <c r="GX44" i="11"/>
  <c r="GW44" i="11"/>
  <c r="GV44" i="11"/>
  <c r="GU44" i="11"/>
  <c r="GT44" i="11"/>
  <c r="GS44" i="11"/>
  <c r="GR44" i="11"/>
  <c r="GQ44" i="11"/>
  <c r="GP44" i="11"/>
  <c r="GO44" i="11"/>
  <c r="GN44" i="11"/>
  <c r="GM44" i="11"/>
  <c r="GL44" i="11"/>
  <c r="GK44" i="11"/>
  <c r="GJ44" i="11"/>
  <c r="GI44" i="11"/>
  <c r="GH44" i="11"/>
  <c r="GG44" i="11"/>
  <c r="GF44" i="11"/>
  <c r="GE44" i="11"/>
  <c r="GD44" i="11"/>
  <c r="GC44" i="11"/>
  <c r="GB44" i="11"/>
  <c r="GA44" i="11"/>
  <c r="FZ44" i="11"/>
  <c r="FY44" i="11"/>
  <c r="FX44" i="11"/>
  <c r="FW44" i="11"/>
  <c r="FV44" i="11"/>
  <c r="FU44" i="11"/>
  <c r="FT44" i="11"/>
  <c r="FS44" i="11"/>
  <c r="FR44" i="11"/>
  <c r="FQ44" i="11"/>
  <c r="FP44" i="11"/>
  <c r="FO44" i="11"/>
  <c r="FN44" i="11"/>
  <c r="FM44" i="11"/>
  <c r="FL44" i="11"/>
  <c r="FK44" i="11"/>
  <c r="FJ44" i="11"/>
  <c r="FI44" i="11"/>
  <c r="FH44" i="11"/>
  <c r="FG44" i="11"/>
  <c r="FF44" i="11"/>
  <c r="FE44" i="11"/>
  <c r="FD44" i="11"/>
  <c r="FC44" i="11"/>
  <c r="FB44" i="11"/>
  <c r="FA44" i="11"/>
  <c r="EZ44" i="11"/>
  <c r="EY44" i="11"/>
  <c r="EX44" i="11"/>
  <c r="EW44" i="11"/>
  <c r="EV44" i="11"/>
  <c r="EU44" i="11"/>
  <c r="ET44" i="11"/>
  <c r="ES44" i="11"/>
  <c r="ER44" i="11"/>
  <c r="EQ44" i="11"/>
  <c r="EP44" i="11"/>
  <c r="EO44" i="11"/>
  <c r="EN44" i="11"/>
  <c r="EM44" i="11"/>
  <c r="EL44" i="11"/>
  <c r="EK44" i="11"/>
  <c r="EJ44" i="11"/>
  <c r="EI44" i="11"/>
  <c r="EH44" i="11"/>
  <c r="EG44" i="11"/>
  <c r="EF44" i="11"/>
  <c r="EE44" i="11"/>
  <c r="ED44" i="11"/>
  <c r="EC44" i="11"/>
  <c r="EB44" i="11"/>
  <c r="EA44" i="11"/>
  <c r="DZ44" i="11"/>
  <c r="DY44" i="11"/>
  <c r="DX44" i="11"/>
  <c r="DW44" i="11"/>
  <c r="DV44" i="11"/>
  <c r="DU44" i="11"/>
  <c r="DT44" i="11"/>
  <c r="DS44" i="11"/>
  <c r="DR44" i="11"/>
  <c r="DQ44" i="11"/>
  <c r="DP44" i="11"/>
  <c r="DO44" i="11"/>
  <c r="DN44" i="11"/>
  <c r="DM44" i="11"/>
  <c r="DL44" i="11"/>
  <c r="DK44" i="11"/>
  <c r="DJ44" i="11"/>
  <c r="DI44" i="11"/>
  <c r="DH44" i="11"/>
  <c r="DG44" i="11"/>
  <c r="DF44" i="11"/>
  <c r="DE44" i="11"/>
  <c r="DD44" i="11"/>
  <c r="DC44" i="11"/>
  <c r="DB44" i="11"/>
  <c r="DA44" i="11"/>
  <c r="CZ44" i="11"/>
  <c r="CY44" i="11"/>
  <c r="CX44" i="11"/>
  <c r="CW44" i="11"/>
  <c r="CV44" i="11"/>
  <c r="CU44" i="11"/>
  <c r="CT44" i="11"/>
  <c r="CS44" i="11"/>
  <c r="CR44" i="11"/>
  <c r="CQ44" i="11"/>
  <c r="CP44" i="11"/>
  <c r="CO44" i="11"/>
  <c r="CN44" i="11"/>
  <c r="CM44" i="11"/>
  <c r="CL44" i="11"/>
  <c r="CK44" i="11"/>
  <c r="CJ44" i="11"/>
  <c r="CI44" i="11"/>
  <c r="CH44" i="11"/>
  <c r="CG44" i="11"/>
  <c r="CF44" i="11"/>
  <c r="CE44" i="11"/>
  <c r="CD44" i="11"/>
  <c r="CC44" i="11"/>
  <c r="CB44" i="11"/>
  <c r="CA44" i="11"/>
  <c r="BZ44" i="11"/>
  <c r="BY44" i="11"/>
  <c r="BX44" i="11"/>
  <c r="BW44" i="11"/>
  <c r="BV44" i="11"/>
  <c r="BU44" i="11"/>
  <c r="BT44" i="11"/>
  <c r="BS44" i="11"/>
  <c r="BR44" i="11"/>
  <c r="BQ44" i="11"/>
  <c r="BP44" i="11"/>
  <c r="BO44" i="11"/>
  <c r="BN44" i="11"/>
  <c r="BM44" i="11"/>
  <c r="BL44" i="11"/>
  <c r="BK44" i="11"/>
  <c r="BJ44" i="11"/>
  <c r="BI44" i="11"/>
  <c r="BH44" i="11"/>
  <c r="B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44" i="11"/>
  <c r="MQ43" i="11"/>
  <c r="MP43" i="11"/>
  <c r="MO43" i="11"/>
  <c r="MN43" i="11"/>
  <c r="MM43" i="11"/>
  <c r="ML43" i="11"/>
  <c r="MK43" i="11"/>
  <c r="MJ43" i="11"/>
  <c r="MI43" i="11"/>
  <c r="MH43" i="11"/>
  <c r="MG43" i="11"/>
  <c r="MF43" i="11"/>
  <c r="ME43" i="11"/>
  <c r="MD43" i="11"/>
  <c r="MC43" i="11"/>
  <c r="MB43" i="11"/>
  <c r="MA43" i="11"/>
  <c r="LZ43" i="11"/>
  <c r="LY43" i="11"/>
  <c r="LX43" i="11"/>
  <c r="LW43" i="11"/>
  <c r="LV43" i="11"/>
  <c r="LU43" i="11"/>
  <c r="LT43" i="11"/>
  <c r="LS43" i="11"/>
  <c r="LR43" i="11"/>
  <c r="LQ43" i="11"/>
  <c r="LP43" i="11"/>
  <c r="LO43" i="11"/>
  <c r="LN43" i="11"/>
  <c r="LM43" i="11"/>
  <c r="LL43" i="11"/>
  <c r="LK43" i="11"/>
  <c r="LJ43" i="11"/>
  <c r="LI43" i="11"/>
  <c r="LH43" i="11"/>
  <c r="LG43" i="11"/>
  <c r="LF43" i="11"/>
  <c r="LE43" i="11"/>
  <c r="LD43" i="11"/>
  <c r="LC43" i="11"/>
  <c r="LB43" i="11"/>
  <c r="LA43" i="11"/>
  <c r="KZ43" i="11"/>
  <c r="KY43" i="11"/>
  <c r="KX43" i="11"/>
  <c r="KW43" i="11"/>
  <c r="KV43" i="11"/>
  <c r="KU43" i="11"/>
  <c r="KT43" i="11"/>
  <c r="KS43" i="11"/>
  <c r="KR43" i="11"/>
  <c r="KQ43" i="11"/>
  <c r="KP43" i="11"/>
  <c r="KO43" i="11"/>
  <c r="KN43" i="11"/>
  <c r="KM43" i="11"/>
  <c r="KL43" i="11"/>
  <c r="KK43" i="11"/>
  <c r="KJ43" i="11"/>
  <c r="KI43" i="11"/>
  <c r="KH43" i="11"/>
  <c r="KG43" i="11"/>
  <c r="KF43" i="11"/>
  <c r="KE43" i="11"/>
  <c r="KD43" i="11"/>
  <c r="KC43" i="11"/>
  <c r="KB43" i="11"/>
  <c r="KA43" i="11"/>
  <c r="JZ43" i="11"/>
  <c r="JY43" i="11"/>
  <c r="JX43" i="11"/>
  <c r="JW43" i="11"/>
  <c r="JV43" i="11"/>
  <c r="JU43" i="11"/>
  <c r="JT43" i="11"/>
  <c r="JS43" i="11"/>
  <c r="JR43" i="11"/>
  <c r="JQ43" i="11"/>
  <c r="JP43" i="11"/>
  <c r="JO43" i="11"/>
  <c r="JN43" i="11"/>
  <c r="JM43" i="11"/>
  <c r="JL43" i="11"/>
  <c r="JK43" i="11"/>
  <c r="JJ43" i="11"/>
  <c r="JI43" i="11"/>
  <c r="JH43" i="11"/>
  <c r="JG43" i="11"/>
  <c r="JF43" i="11"/>
  <c r="JE43" i="11"/>
  <c r="JD43" i="11"/>
  <c r="JC43" i="11"/>
  <c r="JB43" i="11"/>
  <c r="JA43" i="11"/>
  <c r="IZ43" i="11"/>
  <c r="IY43" i="11"/>
  <c r="IX43" i="11"/>
  <c r="IW43" i="11"/>
  <c r="IV43" i="11"/>
  <c r="IU43" i="11"/>
  <c r="IT43" i="11"/>
  <c r="IS43" i="11"/>
  <c r="IR43" i="11"/>
  <c r="IQ43" i="11"/>
  <c r="IP43" i="11"/>
  <c r="IO43" i="11"/>
  <c r="IN43" i="11"/>
  <c r="IM43" i="11"/>
  <c r="IL43" i="11"/>
  <c r="IK43" i="11"/>
  <c r="IJ43" i="11"/>
  <c r="II43" i="11"/>
  <c r="IH43" i="11"/>
  <c r="IG43" i="11"/>
  <c r="IF43" i="11"/>
  <c r="IE43" i="11"/>
  <c r="ID43" i="11"/>
  <c r="IC43" i="11"/>
  <c r="IB43" i="11"/>
  <c r="IA43" i="11"/>
  <c r="HZ43" i="11"/>
  <c r="HY43" i="11"/>
  <c r="HX43" i="11"/>
  <c r="HW43" i="11"/>
  <c r="HV43" i="11"/>
  <c r="HU43" i="11"/>
  <c r="HT43" i="11"/>
  <c r="HS43" i="11"/>
  <c r="HR43" i="11"/>
  <c r="HQ43" i="11"/>
  <c r="HP43" i="11"/>
  <c r="HO43" i="11"/>
  <c r="HN43" i="11"/>
  <c r="HM43" i="11"/>
  <c r="HL43" i="11"/>
  <c r="HK43" i="11"/>
  <c r="HJ43" i="11"/>
  <c r="HI43" i="11"/>
  <c r="HH43" i="11"/>
  <c r="HG43" i="11"/>
  <c r="HF43" i="11"/>
  <c r="HE43" i="11"/>
  <c r="HD43" i="11"/>
  <c r="HC43" i="11"/>
  <c r="HB43" i="11"/>
  <c r="HA43" i="11"/>
  <c r="GZ43" i="11"/>
  <c r="GY43" i="11"/>
  <c r="GX43" i="11"/>
  <c r="GW43" i="11"/>
  <c r="GV43" i="11"/>
  <c r="GU43" i="11"/>
  <c r="GT43" i="11"/>
  <c r="GS43" i="11"/>
  <c r="GR43" i="11"/>
  <c r="GQ43" i="11"/>
  <c r="GP43" i="11"/>
  <c r="GO43" i="11"/>
  <c r="GN43" i="11"/>
  <c r="GM43" i="11"/>
  <c r="GL43" i="11"/>
  <c r="GK43" i="11"/>
  <c r="GJ43" i="11"/>
  <c r="GI43" i="11"/>
  <c r="GH43" i="11"/>
  <c r="GG43" i="11"/>
  <c r="GF43" i="11"/>
  <c r="GE43" i="11"/>
  <c r="GD43" i="11"/>
  <c r="GC43" i="11"/>
  <c r="GB43" i="11"/>
  <c r="GA43" i="11"/>
  <c r="FZ43" i="11"/>
  <c r="FY43" i="11"/>
  <c r="FX43" i="11"/>
  <c r="FW43" i="11"/>
  <c r="FV43" i="11"/>
  <c r="FU43" i="11"/>
  <c r="FT43" i="11"/>
  <c r="FS43" i="11"/>
  <c r="FR43" i="11"/>
  <c r="FQ43" i="11"/>
  <c r="FP43" i="11"/>
  <c r="FO43" i="11"/>
  <c r="FN43" i="11"/>
  <c r="FM43" i="11"/>
  <c r="FL43" i="11"/>
  <c r="FK43" i="11"/>
  <c r="FJ43" i="11"/>
  <c r="FI43" i="11"/>
  <c r="FH43" i="11"/>
  <c r="FG43" i="11"/>
  <c r="FF43" i="11"/>
  <c r="FE43" i="11"/>
  <c r="FD43" i="11"/>
  <c r="FC43" i="11"/>
  <c r="FB43" i="11"/>
  <c r="FA43" i="11"/>
  <c r="EZ43" i="11"/>
  <c r="EY43" i="11"/>
  <c r="EX43" i="11"/>
  <c r="EW43" i="11"/>
  <c r="EV43" i="11"/>
  <c r="EU43" i="11"/>
  <c r="ET43" i="11"/>
  <c r="ES43" i="11"/>
  <c r="ER43" i="11"/>
  <c r="EQ43" i="11"/>
  <c r="EP43" i="11"/>
  <c r="EO43" i="11"/>
  <c r="EN43" i="11"/>
  <c r="EM43" i="11"/>
  <c r="EL43" i="11"/>
  <c r="EK43" i="11"/>
  <c r="EJ43" i="11"/>
  <c r="EI43" i="11"/>
  <c r="EH43" i="11"/>
  <c r="EG43" i="11"/>
  <c r="EF43" i="11"/>
  <c r="EE43" i="11"/>
  <c r="ED43" i="11"/>
  <c r="EC43" i="11"/>
  <c r="EB43" i="11"/>
  <c r="EA43" i="11"/>
  <c r="DZ43" i="11"/>
  <c r="DY43" i="11"/>
  <c r="DX43" i="11"/>
  <c r="DW43" i="11"/>
  <c r="DV43" i="11"/>
  <c r="DU43" i="11"/>
  <c r="DT43" i="11"/>
  <c r="DS43" i="11"/>
  <c r="DR43" i="11"/>
  <c r="DQ43" i="11"/>
  <c r="DP43" i="11"/>
  <c r="DO43" i="11"/>
  <c r="DN43" i="11"/>
  <c r="DM43" i="11"/>
  <c r="DL43" i="11"/>
  <c r="DK43" i="11"/>
  <c r="DJ43" i="11"/>
  <c r="DI43" i="11"/>
  <c r="DH43" i="11"/>
  <c r="DG43" i="11"/>
  <c r="DF43" i="11"/>
  <c r="DE43" i="11"/>
  <c r="DD43" i="11"/>
  <c r="DC43" i="11"/>
  <c r="DB43" i="11"/>
  <c r="DA43" i="11"/>
  <c r="CZ43" i="11"/>
  <c r="CY43" i="11"/>
  <c r="CX43" i="11"/>
  <c r="CW43" i="11"/>
  <c r="CV43" i="11"/>
  <c r="CU43" i="11"/>
  <c r="CT43" i="11"/>
  <c r="CS43" i="11"/>
  <c r="CR43" i="11"/>
  <c r="CQ43" i="11"/>
  <c r="CP43" i="11"/>
  <c r="CO43" i="11"/>
  <c r="CN43" i="11"/>
  <c r="CM43" i="11"/>
  <c r="CL43" i="11"/>
  <c r="CK43" i="11"/>
  <c r="CJ43" i="11"/>
  <c r="CI43" i="11"/>
  <c r="CH43" i="11"/>
  <c r="CG43" i="11"/>
  <c r="CF43" i="11"/>
  <c r="CE43" i="11"/>
  <c r="CD43" i="11"/>
  <c r="CC43" i="11"/>
  <c r="CB43" i="11"/>
  <c r="CA43" i="11"/>
  <c r="BZ43" i="11"/>
  <c r="BY43" i="11"/>
  <c r="BX43" i="11"/>
  <c r="BW43" i="11"/>
  <c r="BV43" i="11"/>
  <c r="BU43" i="11"/>
  <c r="BT43" i="11"/>
  <c r="BS43" i="11"/>
  <c r="BR43" i="11"/>
  <c r="BQ43" i="11"/>
  <c r="BP43" i="11"/>
  <c r="BO43" i="11"/>
  <c r="BN43" i="11"/>
  <c r="BM43" i="11"/>
  <c r="BL43" i="11"/>
  <c r="BK43" i="11"/>
  <c r="BJ43" i="11"/>
  <c r="BI43" i="11"/>
  <c r="BH43" i="11"/>
  <c r="BG43" i="11"/>
  <c r="BF43" i="11"/>
  <c r="BE43" i="11"/>
  <c r="BD43" i="11"/>
  <c r="BC43" i="11"/>
  <c r="BB43" i="11"/>
  <c r="BA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43" i="11"/>
  <c r="MQ42" i="11"/>
  <c r="MP42" i="11"/>
  <c r="MO42" i="11"/>
  <c r="MN42" i="11"/>
  <c r="MM42" i="11"/>
  <c r="ML42" i="11"/>
  <c r="MK42" i="11"/>
  <c r="MJ42" i="11"/>
  <c r="MI42" i="11"/>
  <c r="MH42" i="11"/>
  <c r="MG42" i="11"/>
  <c r="MF42" i="11"/>
  <c r="ME42" i="11"/>
  <c r="MD42" i="11"/>
  <c r="MC42" i="11"/>
  <c r="MB42" i="11"/>
  <c r="MA42" i="11"/>
  <c r="LZ42" i="11"/>
  <c r="LY42" i="11"/>
  <c r="LX42" i="11"/>
  <c r="LW42" i="11"/>
  <c r="LV42" i="11"/>
  <c r="LU42" i="11"/>
  <c r="LT42" i="11"/>
  <c r="LS42" i="11"/>
  <c r="LR42" i="11"/>
  <c r="LQ42" i="11"/>
  <c r="LP42" i="11"/>
  <c r="LO42" i="11"/>
  <c r="LN42" i="11"/>
  <c r="LM42" i="11"/>
  <c r="LL42" i="11"/>
  <c r="LK42" i="11"/>
  <c r="LJ42" i="11"/>
  <c r="LI42" i="11"/>
  <c r="LH42" i="11"/>
  <c r="LG42" i="11"/>
  <c r="LF42" i="11"/>
  <c r="LE42" i="11"/>
  <c r="LD42" i="11"/>
  <c r="LC42" i="11"/>
  <c r="LB42" i="11"/>
  <c r="LA42" i="11"/>
  <c r="KZ42" i="11"/>
  <c r="KY42" i="11"/>
  <c r="KX42" i="11"/>
  <c r="KW42" i="11"/>
  <c r="KV42" i="11"/>
  <c r="KU42" i="11"/>
  <c r="KT42" i="11"/>
  <c r="KS42" i="11"/>
  <c r="KR42" i="11"/>
  <c r="KQ42" i="11"/>
  <c r="KP42" i="11"/>
  <c r="KO42" i="11"/>
  <c r="KN42" i="11"/>
  <c r="KM42" i="11"/>
  <c r="KL42" i="11"/>
  <c r="KK42" i="11"/>
  <c r="KJ42" i="11"/>
  <c r="KI42" i="11"/>
  <c r="KH42" i="11"/>
  <c r="KG42" i="11"/>
  <c r="KF42" i="11"/>
  <c r="KE42" i="11"/>
  <c r="KD42" i="11"/>
  <c r="KC42" i="11"/>
  <c r="KB42" i="11"/>
  <c r="KA42" i="11"/>
  <c r="JZ42" i="11"/>
  <c r="JY42" i="11"/>
  <c r="JX42" i="11"/>
  <c r="JW42" i="11"/>
  <c r="JV42" i="11"/>
  <c r="JU42" i="11"/>
  <c r="JT42" i="11"/>
  <c r="JS42" i="11"/>
  <c r="JR42" i="11"/>
  <c r="JQ42" i="11"/>
  <c r="JP42" i="11"/>
  <c r="JO42" i="11"/>
  <c r="JN42" i="11"/>
  <c r="JM42" i="11"/>
  <c r="JL42" i="11"/>
  <c r="JK42" i="11"/>
  <c r="JJ42" i="11"/>
  <c r="JI42" i="11"/>
  <c r="JH42" i="11"/>
  <c r="JG42" i="11"/>
  <c r="JF42" i="11"/>
  <c r="JE42" i="11"/>
  <c r="JD42" i="11"/>
  <c r="JC42" i="11"/>
  <c r="JB42" i="11"/>
  <c r="JA42" i="11"/>
  <c r="IZ42" i="11"/>
  <c r="IY42" i="11"/>
  <c r="IX42" i="11"/>
  <c r="IW42" i="11"/>
  <c r="IV42" i="11"/>
  <c r="IU42" i="11"/>
  <c r="IT42" i="11"/>
  <c r="IS42" i="11"/>
  <c r="IR42" i="11"/>
  <c r="IQ42" i="11"/>
  <c r="IP42" i="11"/>
  <c r="IO42" i="11"/>
  <c r="IN42" i="11"/>
  <c r="IM42" i="11"/>
  <c r="IL42" i="11"/>
  <c r="IK42" i="11"/>
  <c r="IJ42" i="11"/>
  <c r="II42" i="11"/>
  <c r="IH42" i="11"/>
  <c r="IG42" i="11"/>
  <c r="IF42" i="11"/>
  <c r="IE42" i="11"/>
  <c r="ID42" i="11"/>
  <c r="IC42" i="11"/>
  <c r="IB42" i="11"/>
  <c r="IA42" i="11"/>
  <c r="HZ42" i="11"/>
  <c r="HY42" i="11"/>
  <c r="HX42" i="11"/>
  <c r="HW42" i="11"/>
  <c r="HV42" i="11"/>
  <c r="HU42" i="11"/>
  <c r="HT42" i="11"/>
  <c r="HS42" i="11"/>
  <c r="HR42" i="11"/>
  <c r="HQ42" i="11"/>
  <c r="HP42" i="11"/>
  <c r="HO42" i="11"/>
  <c r="HN42" i="11"/>
  <c r="HM42" i="11"/>
  <c r="HL42" i="11"/>
  <c r="HK42" i="11"/>
  <c r="HJ42" i="11"/>
  <c r="HI42" i="11"/>
  <c r="HH42" i="11"/>
  <c r="HG42" i="11"/>
  <c r="HF42" i="11"/>
  <c r="HE42" i="11"/>
  <c r="HD42" i="11"/>
  <c r="HC42" i="11"/>
  <c r="HB42" i="11"/>
  <c r="HA42" i="11"/>
  <c r="GZ42" i="11"/>
  <c r="GY42" i="11"/>
  <c r="GX42" i="11"/>
  <c r="GW42" i="11"/>
  <c r="GV42" i="11"/>
  <c r="GU42" i="11"/>
  <c r="GT42" i="11"/>
  <c r="GS42" i="11"/>
  <c r="GR42" i="11"/>
  <c r="GQ42" i="11"/>
  <c r="GP42" i="11"/>
  <c r="GO42" i="11"/>
  <c r="GN42" i="11"/>
  <c r="GM42" i="11"/>
  <c r="GL42" i="11"/>
  <c r="GK42" i="11"/>
  <c r="GJ42" i="11"/>
  <c r="GI42" i="11"/>
  <c r="GH42" i="11"/>
  <c r="GG42" i="11"/>
  <c r="GF42" i="11"/>
  <c r="GE42" i="11"/>
  <c r="GD42" i="11"/>
  <c r="GC42" i="11"/>
  <c r="GB42" i="11"/>
  <c r="GA42" i="11"/>
  <c r="FZ42" i="11"/>
  <c r="FY42" i="11"/>
  <c r="FX42" i="11"/>
  <c r="FW42" i="11"/>
  <c r="FV42" i="11"/>
  <c r="FU42" i="11"/>
  <c r="FT42" i="11"/>
  <c r="FS42" i="11"/>
  <c r="FR42" i="11"/>
  <c r="FQ42" i="11"/>
  <c r="FP42" i="11"/>
  <c r="FO42" i="11"/>
  <c r="FN42" i="11"/>
  <c r="FM42" i="11"/>
  <c r="FL42" i="11"/>
  <c r="FK42" i="11"/>
  <c r="FJ42" i="11"/>
  <c r="FI42" i="11"/>
  <c r="FH42" i="11"/>
  <c r="FG42" i="11"/>
  <c r="FF42" i="11"/>
  <c r="FE42" i="11"/>
  <c r="FD42" i="11"/>
  <c r="FC42" i="11"/>
  <c r="FB42" i="11"/>
  <c r="FA42" i="11"/>
  <c r="EZ42" i="11"/>
  <c r="EY42" i="11"/>
  <c r="EX42" i="11"/>
  <c r="EW42" i="11"/>
  <c r="EV42" i="11"/>
  <c r="EU42" i="11"/>
  <c r="ET42" i="11"/>
  <c r="ES42" i="11"/>
  <c r="ER42" i="11"/>
  <c r="EQ42" i="11"/>
  <c r="EP42" i="11"/>
  <c r="EO42" i="11"/>
  <c r="EN42" i="11"/>
  <c r="EM42" i="11"/>
  <c r="EL42" i="11"/>
  <c r="EK42" i="11"/>
  <c r="EJ42" i="11"/>
  <c r="EI42" i="11"/>
  <c r="EH42" i="11"/>
  <c r="EG42" i="11"/>
  <c r="EF42" i="11"/>
  <c r="EE42" i="11"/>
  <c r="ED42" i="11"/>
  <c r="EC42" i="11"/>
  <c r="EB42" i="11"/>
  <c r="EA42" i="11"/>
  <c r="DZ42" i="11"/>
  <c r="DY42" i="11"/>
  <c r="DX42" i="11"/>
  <c r="DW42" i="11"/>
  <c r="DV42" i="11"/>
  <c r="DU42" i="11"/>
  <c r="DT42" i="11"/>
  <c r="DS42" i="11"/>
  <c r="DR42" i="11"/>
  <c r="DQ42" i="11"/>
  <c r="DP42" i="11"/>
  <c r="DO42" i="11"/>
  <c r="DN42" i="11"/>
  <c r="DM42" i="11"/>
  <c r="DL42" i="11"/>
  <c r="DK42" i="11"/>
  <c r="DJ42" i="11"/>
  <c r="DI42" i="11"/>
  <c r="DH42" i="11"/>
  <c r="DG42" i="11"/>
  <c r="DF42" i="11"/>
  <c r="DE42" i="11"/>
  <c r="DD42" i="11"/>
  <c r="DC42" i="11"/>
  <c r="DB42" i="11"/>
  <c r="DA42" i="11"/>
  <c r="CZ42" i="11"/>
  <c r="CY42" i="11"/>
  <c r="CX42" i="11"/>
  <c r="CW42" i="11"/>
  <c r="CV42" i="11"/>
  <c r="CU42" i="11"/>
  <c r="CT42" i="11"/>
  <c r="CS42" i="11"/>
  <c r="CR42" i="11"/>
  <c r="CQ42" i="11"/>
  <c r="CP42" i="11"/>
  <c r="CO42" i="11"/>
  <c r="CN42" i="11"/>
  <c r="CM42" i="11"/>
  <c r="CL42" i="11"/>
  <c r="CK42" i="11"/>
  <c r="CJ42" i="11"/>
  <c r="CI42" i="11"/>
  <c r="CH42" i="11"/>
  <c r="CG42" i="11"/>
  <c r="CF42" i="11"/>
  <c r="CE42" i="11"/>
  <c r="CD42" i="11"/>
  <c r="CC42" i="11"/>
  <c r="CB42" i="11"/>
  <c r="CA42" i="11"/>
  <c r="BZ42" i="11"/>
  <c r="BY42" i="11"/>
  <c r="BX42" i="11"/>
  <c r="BW42" i="11"/>
  <c r="BV42" i="11"/>
  <c r="BU42" i="11"/>
  <c r="BT42" i="11"/>
  <c r="BS42" i="11"/>
  <c r="BR42" i="11"/>
  <c r="BQ42" i="11"/>
  <c r="BP42" i="11"/>
  <c r="BO42" i="11"/>
  <c r="BN42" i="11"/>
  <c r="BM42" i="11"/>
  <c r="BL42" i="11"/>
  <c r="BK42" i="11"/>
  <c r="BJ42" i="11"/>
  <c r="BI42" i="11"/>
  <c r="BH42" i="11"/>
  <c r="BG42" i="11"/>
  <c r="BF42" i="11"/>
  <c r="BE42" i="11"/>
  <c r="BD42" i="11"/>
  <c r="BC42" i="11"/>
  <c r="BB42" i="11"/>
  <c r="BA42" i="11"/>
  <c r="AZ42" i="11"/>
  <c r="AY42" i="11"/>
  <c r="AX42"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A42" i="11"/>
  <c r="MQ41" i="11"/>
  <c r="MP41" i="11"/>
  <c r="MO41" i="11"/>
  <c r="MN41" i="11"/>
  <c r="MM41" i="11"/>
  <c r="ML41" i="11"/>
  <c r="MK41" i="11"/>
  <c r="MJ41" i="11"/>
  <c r="MI41" i="11"/>
  <c r="MH41" i="11"/>
  <c r="MG41" i="11"/>
  <c r="MF41" i="11"/>
  <c r="ME41" i="11"/>
  <c r="MD41" i="11"/>
  <c r="MC41" i="11"/>
  <c r="MB41" i="11"/>
  <c r="MA41" i="11"/>
  <c r="LZ41" i="11"/>
  <c r="LY41" i="11"/>
  <c r="LX41" i="11"/>
  <c r="LW41" i="11"/>
  <c r="LV41" i="11"/>
  <c r="LU41" i="11"/>
  <c r="LT41" i="11"/>
  <c r="LS41" i="11"/>
  <c r="LR41" i="11"/>
  <c r="LQ41" i="11"/>
  <c r="LP41" i="11"/>
  <c r="LO41" i="11"/>
  <c r="LN41" i="11"/>
  <c r="LM41" i="11"/>
  <c r="LL41" i="11"/>
  <c r="LK41" i="11"/>
  <c r="LJ41" i="11"/>
  <c r="LI41" i="11"/>
  <c r="LH41" i="11"/>
  <c r="LG41" i="11"/>
  <c r="LF41" i="11"/>
  <c r="LE41" i="11"/>
  <c r="LD41" i="11"/>
  <c r="LC41" i="11"/>
  <c r="LB41" i="11"/>
  <c r="LA41" i="11"/>
  <c r="KZ41" i="11"/>
  <c r="KY41" i="11"/>
  <c r="KX41" i="11"/>
  <c r="KW41" i="11"/>
  <c r="KV41" i="11"/>
  <c r="KU41" i="11"/>
  <c r="KT41" i="11"/>
  <c r="KS41" i="11"/>
  <c r="KR41" i="11"/>
  <c r="KQ41" i="11"/>
  <c r="KP41" i="11"/>
  <c r="KO41" i="11"/>
  <c r="KN41" i="11"/>
  <c r="KM41" i="11"/>
  <c r="KL41" i="11"/>
  <c r="KK41" i="11"/>
  <c r="KJ41" i="11"/>
  <c r="KI41" i="11"/>
  <c r="KH41" i="11"/>
  <c r="KG41" i="11"/>
  <c r="KF41" i="11"/>
  <c r="KE41" i="11"/>
  <c r="KD41" i="11"/>
  <c r="KC41" i="11"/>
  <c r="KB41" i="11"/>
  <c r="KA41" i="11"/>
  <c r="JZ41" i="11"/>
  <c r="JY41" i="11"/>
  <c r="JX41" i="11"/>
  <c r="JW41" i="11"/>
  <c r="JV41" i="11"/>
  <c r="JU41" i="11"/>
  <c r="JT41" i="11"/>
  <c r="JS41" i="11"/>
  <c r="JR41" i="11"/>
  <c r="JQ41" i="11"/>
  <c r="JP41" i="11"/>
  <c r="JO41" i="11"/>
  <c r="JN41" i="11"/>
  <c r="JM41" i="11"/>
  <c r="JL41" i="11"/>
  <c r="JK41" i="11"/>
  <c r="JJ41" i="11"/>
  <c r="JI41" i="11"/>
  <c r="JH41" i="11"/>
  <c r="JG41" i="11"/>
  <c r="JF41" i="11"/>
  <c r="JE41" i="11"/>
  <c r="JD41" i="11"/>
  <c r="JC41" i="11"/>
  <c r="JB41" i="11"/>
  <c r="JA41" i="11"/>
  <c r="IZ41" i="11"/>
  <c r="IY41" i="11"/>
  <c r="IX41" i="11"/>
  <c r="IW41" i="11"/>
  <c r="IV41" i="11"/>
  <c r="IU41" i="11"/>
  <c r="IT41" i="11"/>
  <c r="IS41" i="11"/>
  <c r="IR41" i="11"/>
  <c r="IQ41" i="11"/>
  <c r="IP41" i="11"/>
  <c r="IO41" i="11"/>
  <c r="IN41" i="11"/>
  <c r="IM41" i="11"/>
  <c r="IL41" i="11"/>
  <c r="IK41" i="11"/>
  <c r="IJ41" i="11"/>
  <c r="II41" i="11"/>
  <c r="IH41" i="11"/>
  <c r="IG41" i="11"/>
  <c r="IF41" i="11"/>
  <c r="IE41" i="11"/>
  <c r="ID41" i="11"/>
  <c r="IC41" i="11"/>
  <c r="IB41" i="11"/>
  <c r="IA41" i="11"/>
  <c r="HZ41" i="11"/>
  <c r="HY41" i="11"/>
  <c r="HX41" i="11"/>
  <c r="HW41" i="11"/>
  <c r="HV41" i="11"/>
  <c r="HU41" i="11"/>
  <c r="HT41" i="11"/>
  <c r="HS41" i="11"/>
  <c r="HR41" i="11"/>
  <c r="HQ41" i="11"/>
  <c r="HP41" i="11"/>
  <c r="HO41" i="11"/>
  <c r="HN41" i="11"/>
  <c r="HM41" i="11"/>
  <c r="HL41" i="11"/>
  <c r="HK41" i="11"/>
  <c r="HJ41" i="11"/>
  <c r="HI41" i="11"/>
  <c r="HH41" i="11"/>
  <c r="HG41" i="11"/>
  <c r="HF41" i="11"/>
  <c r="HE41" i="11"/>
  <c r="HD41" i="11"/>
  <c r="HC41" i="11"/>
  <c r="HB41" i="11"/>
  <c r="HA41" i="11"/>
  <c r="GZ41" i="11"/>
  <c r="GY41" i="11"/>
  <c r="GX41" i="11"/>
  <c r="GW41" i="11"/>
  <c r="GV41" i="11"/>
  <c r="GU41" i="11"/>
  <c r="GT41" i="11"/>
  <c r="GS41" i="11"/>
  <c r="GR41" i="11"/>
  <c r="GQ41" i="11"/>
  <c r="GP41" i="11"/>
  <c r="GO41" i="11"/>
  <c r="GN41" i="11"/>
  <c r="GM41" i="11"/>
  <c r="GL41" i="11"/>
  <c r="GK41" i="11"/>
  <c r="GJ41" i="11"/>
  <c r="GI41" i="11"/>
  <c r="GH41" i="11"/>
  <c r="GG41" i="11"/>
  <c r="GF41" i="11"/>
  <c r="GE41" i="11"/>
  <c r="GD41" i="11"/>
  <c r="GC41" i="11"/>
  <c r="GB41" i="11"/>
  <c r="GA41" i="11"/>
  <c r="FZ41" i="11"/>
  <c r="FY41" i="11"/>
  <c r="FX41" i="11"/>
  <c r="FW41" i="11"/>
  <c r="FV41" i="11"/>
  <c r="FU41" i="11"/>
  <c r="FT41" i="11"/>
  <c r="FS41" i="11"/>
  <c r="FR41" i="11"/>
  <c r="FQ41" i="11"/>
  <c r="FP41" i="11"/>
  <c r="FO41" i="11"/>
  <c r="FN41" i="11"/>
  <c r="FM41" i="11"/>
  <c r="FL41" i="11"/>
  <c r="FK41" i="11"/>
  <c r="FJ41" i="11"/>
  <c r="FI41" i="11"/>
  <c r="FH41" i="11"/>
  <c r="FG41" i="11"/>
  <c r="FF41" i="11"/>
  <c r="FE41" i="11"/>
  <c r="FD41" i="11"/>
  <c r="FC41" i="11"/>
  <c r="FB41" i="11"/>
  <c r="FA41" i="11"/>
  <c r="EZ41" i="11"/>
  <c r="EY41" i="11"/>
  <c r="EX41" i="11"/>
  <c r="EW41" i="11"/>
  <c r="EV41" i="11"/>
  <c r="EU41" i="11"/>
  <c r="ET41" i="11"/>
  <c r="ES41" i="11"/>
  <c r="ER41" i="11"/>
  <c r="EQ41" i="11"/>
  <c r="EP41" i="11"/>
  <c r="EO41" i="11"/>
  <c r="EN41" i="11"/>
  <c r="EM41" i="11"/>
  <c r="EL41" i="11"/>
  <c r="EK41" i="11"/>
  <c r="EJ41" i="11"/>
  <c r="EI41" i="11"/>
  <c r="EH41" i="11"/>
  <c r="EG41" i="11"/>
  <c r="EF41" i="11"/>
  <c r="EE41" i="11"/>
  <c r="ED41" i="11"/>
  <c r="EC41" i="11"/>
  <c r="EB41" i="11"/>
  <c r="EA41" i="11"/>
  <c r="DZ41" i="11"/>
  <c r="DY41" i="11"/>
  <c r="DX41" i="11"/>
  <c r="DW41" i="11"/>
  <c r="DV41" i="11"/>
  <c r="DU41" i="11"/>
  <c r="DT41" i="11"/>
  <c r="DS41" i="11"/>
  <c r="DR41" i="11"/>
  <c r="DQ41" i="11"/>
  <c r="DP41" i="11"/>
  <c r="DO41" i="11"/>
  <c r="DN41" i="11"/>
  <c r="DM41" i="11"/>
  <c r="DL41" i="11"/>
  <c r="DK41" i="11"/>
  <c r="DJ41" i="11"/>
  <c r="DI41" i="11"/>
  <c r="DH41" i="11"/>
  <c r="DG41" i="11"/>
  <c r="DF41" i="11"/>
  <c r="DE41" i="11"/>
  <c r="DD41" i="11"/>
  <c r="DC41" i="11"/>
  <c r="DB41" i="11"/>
  <c r="DA41" i="11"/>
  <c r="CZ41" i="11"/>
  <c r="CY41" i="11"/>
  <c r="CX41" i="11"/>
  <c r="CW41" i="11"/>
  <c r="CV41" i="11"/>
  <c r="CU41" i="11"/>
  <c r="CT41" i="11"/>
  <c r="CS41" i="11"/>
  <c r="CR41" i="11"/>
  <c r="CQ41" i="11"/>
  <c r="CP41" i="11"/>
  <c r="CO41" i="11"/>
  <c r="CN41" i="11"/>
  <c r="CM41" i="11"/>
  <c r="CL41" i="11"/>
  <c r="CK41" i="11"/>
  <c r="CJ41" i="11"/>
  <c r="CI41" i="11"/>
  <c r="CH41" i="11"/>
  <c r="CG41" i="11"/>
  <c r="CF41" i="11"/>
  <c r="CE41" i="11"/>
  <c r="CD41" i="11"/>
  <c r="CC41" i="11"/>
  <c r="CB41" i="11"/>
  <c r="CA41" i="11"/>
  <c r="BZ41" i="11"/>
  <c r="BY41" i="11"/>
  <c r="BX41" i="11"/>
  <c r="BW41" i="11"/>
  <c r="BV41" i="11"/>
  <c r="BU41" i="11"/>
  <c r="BT41" i="11"/>
  <c r="BS41" i="11"/>
  <c r="BR41" i="11"/>
  <c r="BQ41" i="11"/>
  <c r="BP41" i="11"/>
  <c r="BO41" i="11"/>
  <c r="BN41" i="11"/>
  <c r="BM41" i="11"/>
  <c r="BL41" i="11"/>
  <c r="BK41" i="11"/>
  <c r="BJ41" i="11"/>
  <c r="BI41" i="11"/>
  <c r="BH41" i="11"/>
  <c r="BG41" i="11"/>
  <c r="BF41" i="11"/>
  <c r="BE41" i="11"/>
  <c r="BD41" i="11"/>
  <c r="BC41" i="11"/>
  <c r="BB41" i="11"/>
  <c r="BA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K41" i="11"/>
  <c r="L41" i="11" s="1"/>
  <c r="A41" i="11"/>
  <c r="MQ40" i="11"/>
  <c r="MP40" i="11"/>
  <c r="MO40" i="11"/>
  <c r="MN40" i="11"/>
  <c r="MM40" i="11"/>
  <c r="ML40" i="11"/>
  <c r="MK40" i="11"/>
  <c r="MJ40" i="11"/>
  <c r="MI40" i="11"/>
  <c r="MH40" i="11"/>
  <c r="MG40" i="11"/>
  <c r="MF40" i="11"/>
  <c r="ME40" i="11"/>
  <c r="MD40" i="11"/>
  <c r="MC40" i="11"/>
  <c r="MB40" i="11"/>
  <c r="MA40" i="11"/>
  <c r="LZ40" i="11"/>
  <c r="LY40" i="11"/>
  <c r="LX40" i="11"/>
  <c r="LW40" i="11"/>
  <c r="LV40" i="11"/>
  <c r="LU40" i="11"/>
  <c r="LT40" i="11"/>
  <c r="LS40" i="11"/>
  <c r="LR40" i="11"/>
  <c r="LQ40" i="11"/>
  <c r="LP40" i="11"/>
  <c r="LO40" i="11"/>
  <c r="LN40" i="11"/>
  <c r="LM40" i="11"/>
  <c r="LL40" i="11"/>
  <c r="LK40" i="11"/>
  <c r="LJ40" i="11"/>
  <c r="LI40" i="11"/>
  <c r="LH40" i="11"/>
  <c r="LG40" i="11"/>
  <c r="LF40" i="11"/>
  <c r="LE40" i="11"/>
  <c r="LD40" i="11"/>
  <c r="LC40" i="11"/>
  <c r="LB40" i="11"/>
  <c r="LA40" i="11"/>
  <c r="KZ40" i="11"/>
  <c r="KY40" i="11"/>
  <c r="KX40" i="11"/>
  <c r="KW40" i="11"/>
  <c r="KV40" i="11"/>
  <c r="KU40" i="11"/>
  <c r="KT40" i="11"/>
  <c r="KS40" i="11"/>
  <c r="KR40" i="11"/>
  <c r="KQ40" i="11"/>
  <c r="KP40" i="11"/>
  <c r="KO40" i="11"/>
  <c r="KN40" i="11"/>
  <c r="KM40" i="11"/>
  <c r="KL40" i="11"/>
  <c r="KK40" i="11"/>
  <c r="KJ40" i="11"/>
  <c r="KI40" i="11"/>
  <c r="KH40" i="11"/>
  <c r="KG40" i="11"/>
  <c r="KF40" i="11"/>
  <c r="KE40" i="11"/>
  <c r="KD40" i="11"/>
  <c r="KC40" i="11"/>
  <c r="KB40" i="11"/>
  <c r="KA40" i="11"/>
  <c r="JZ40" i="11"/>
  <c r="JY40" i="11"/>
  <c r="JX40" i="11"/>
  <c r="JW40" i="11"/>
  <c r="JV40" i="11"/>
  <c r="JU40" i="11"/>
  <c r="JT40" i="11"/>
  <c r="JS40" i="11"/>
  <c r="JR40" i="11"/>
  <c r="JQ40" i="11"/>
  <c r="JP40" i="11"/>
  <c r="JO40" i="11"/>
  <c r="JN40" i="11"/>
  <c r="JM40" i="11"/>
  <c r="JL40" i="11"/>
  <c r="JK40" i="11"/>
  <c r="JJ40" i="11"/>
  <c r="JI40" i="11"/>
  <c r="JH40" i="11"/>
  <c r="JG40" i="11"/>
  <c r="JF40" i="11"/>
  <c r="JE40" i="11"/>
  <c r="JD40" i="11"/>
  <c r="JC40" i="11"/>
  <c r="JB40" i="11"/>
  <c r="JA40" i="11"/>
  <c r="IZ40" i="11"/>
  <c r="IY40" i="11"/>
  <c r="IX40" i="11"/>
  <c r="IW40" i="11"/>
  <c r="IV40" i="11"/>
  <c r="IU40" i="11"/>
  <c r="IT40" i="11"/>
  <c r="IS40" i="11"/>
  <c r="IR40" i="11"/>
  <c r="IQ40" i="11"/>
  <c r="IP40" i="11"/>
  <c r="IO40" i="11"/>
  <c r="IN40" i="11"/>
  <c r="IM40" i="11"/>
  <c r="IL40" i="11"/>
  <c r="IK40" i="11"/>
  <c r="IJ40" i="11"/>
  <c r="II40" i="11"/>
  <c r="IH40" i="11"/>
  <c r="IG40" i="11"/>
  <c r="IF40" i="11"/>
  <c r="IE40" i="11"/>
  <c r="ID40" i="11"/>
  <c r="IC40" i="11"/>
  <c r="IB40" i="11"/>
  <c r="IA40" i="11"/>
  <c r="HZ40" i="11"/>
  <c r="HY40" i="11"/>
  <c r="HX40" i="11"/>
  <c r="HW40" i="11"/>
  <c r="HV40" i="11"/>
  <c r="HU40" i="11"/>
  <c r="HT40" i="11"/>
  <c r="HS40" i="11"/>
  <c r="HR40" i="11"/>
  <c r="HQ40" i="11"/>
  <c r="HP40" i="11"/>
  <c r="HO40" i="11"/>
  <c r="HN40" i="11"/>
  <c r="HM40" i="11"/>
  <c r="HL40" i="11"/>
  <c r="HK40" i="11"/>
  <c r="HJ40" i="11"/>
  <c r="HI40" i="11"/>
  <c r="HH40" i="11"/>
  <c r="HG40" i="11"/>
  <c r="HF40" i="11"/>
  <c r="HE40" i="11"/>
  <c r="HD40" i="11"/>
  <c r="HC40" i="11"/>
  <c r="HB40" i="11"/>
  <c r="HA40" i="11"/>
  <c r="GZ40" i="11"/>
  <c r="GY40" i="11"/>
  <c r="GX40" i="11"/>
  <c r="GW40" i="11"/>
  <c r="GV40" i="11"/>
  <c r="GU40" i="11"/>
  <c r="GT40" i="11"/>
  <c r="GS40" i="11"/>
  <c r="GR40" i="11"/>
  <c r="GQ40" i="11"/>
  <c r="GP40" i="11"/>
  <c r="GO40" i="11"/>
  <c r="GN40" i="11"/>
  <c r="GM40" i="11"/>
  <c r="GL40" i="11"/>
  <c r="GK40" i="11"/>
  <c r="GJ40" i="11"/>
  <c r="GI40" i="11"/>
  <c r="GH40" i="11"/>
  <c r="GG40" i="11"/>
  <c r="GF40" i="11"/>
  <c r="GE40" i="11"/>
  <c r="GD40" i="11"/>
  <c r="GC40" i="11"/>
  <c r="GB40" i="11"/>
  <c r="GA40" i="11"/>
  <c r="FZ40" i="11"/>
  <c r="FY40" i="11"/>
  <c r="FX40" i="11"/>
  <c r="FW40" i="11"/>
  <c r="FV40" i="11"/>
  <c r="FU40" i="11"/>
  <c r="FT40" i="11"/>
  <c r="FS40" i="11"/>
  <c r="FR40" i="11"/>
  <c r="FQ40" i="11"/>
  <c r="FP40" i="11"/>
  <c r="FO40" i="11"/>
  <c r="FN40" i="11"/>
  <c r="FM40" i="11"/>
  <c r="FL40" i="11"/>
  <c r="FK40" i="11"/>
  <c r="FJ40" i="11"/>
  <c r="FI40" i="11"/>
  <c r="FH40" i="11"/>
  <c r="FG40" i="11"/>
  <c r="FF40" i="11"/>
  <c r="FE40" i="11"/>
  <c r="FD40" i="11"/>
  <c r="FC40" i="11"/>
  <c r="FB40" i="11"/>
  <c r="FA40" i="11"/>
  <c r="EZ40" i="11"/>
  <c r="EY40" i="11"/>
  <c r="EX40" i="11"/>
  <c r="EW40" i="11"/>
  <c r="EV40" i="11"/>
  <c r="EU40" i="11"/>
  <c r="ET40" i="11"/>
  <c r="ES40" i="11"/>
  <c r="ER40" i="11"/>
  <c r="EQ40" i="11"/>
  <c r="EP40" i="11"/>
  <c r="EO40" i="11"/>
  <c r="EN40" i="11"/>
  <c r="EM40" i="11"/>
  <c r="EL40" i="11"/>
  <c r="EK40" i="11"/>
  <c r="EJ40" i="11"/>
  <c r="EI40" i="11"/>
  <c r="EH40" i="11"/>
  <c r="EG40" i="11"/>
  <c r="EF40" i="11"/>
  <c r="EE40" i="11"/>
  <c r="ED40" i="11"/>
  <c r="EC40" i="11"/>
  <c r="EB40" i="11"/>
  <c r="EA40" i="11"/>
  <c r="DZ40" i="11"/>
  <c r="DY40" i="11"/>
  <c r="DX40" i="11"/>
  <c r="DW40" i="11"/>
  <c r="DV40" i="11"/>
  <c r="DU40" i="11"/>
  <c r="DT40" i="11"/>
  <c r="DS40" i="11"/>
  <c r="DR40" i="11"/>
  <c r="DQ40" i="11"/>
  <c r="DP40" i="11"/>
  <c r="DO40" i="11"/>
  <c r="DN40" i="11"/>
  <c r="DM40" i="11"/>
  <c r="DL40" i="11"/>
  <c r="DK40" i="11"/>
  <c r="DJ40" i="11"/>
  <c r="DI40" i="11"/>
  <c r="DH40" i="11"/>
  <c r="DG40" i="11"/>
  <c r="DF40" i="11"/>
  <c r="DE40" i="11"/>
  <c r="DD40" i="11"/>
  <c r="DC40" i="11"/>
  <c r="DB40" i="11"/>
  <c r="DA40" i="11"/>
  <c r="CZ40" i="11"/>
  <c r="CY40" i="11"/>
  <c r="CX40" i="11"/>
  <c r="CW40" i="11"/>
  <c r="CV40" i="11"/>
  <c r="CU40" i="11"/>
  <c r="CT40" i="11"/>
  <c r="CS40" i="11"/>
  <c r="CR40" i="11"/>
  <c r="CQ40" i="11"/>
  <c r="CP40" i="11"/>
  <c r="CO40" i="11"/>
  <c r="CN40" i="11"/>
  <c r="CM40" i="11"/>
  <c r="CL40" i="11"/>
  <c r="CK40" i="11"/>
  <c r="CJ40" i="11"/>
  <c r="CI40" i="11"/>
  <c r="CH40" i="11"/>
  <c r="CG40" i="11"/>
  <c r="CF40" i="11"/>
  <c r="CE40" i="11"/>
  <c r="CD40" i="11"/>
  <c r="CC40" i="11"/>
  <c r="CB40" i="11"/>
  <c r="CA40" i="11"/>
  <c r="BZ40" i="11"/>
  <c r="BY40" i="11"/>
  <c r="BX40" i="11"/>
  <c r="BW40" i="11"/>
  <c r="BV40" i="11"/>
  <c r="BU40" i="11"/>
  <c r="BT40" i="11"/>
  <c r="BS40" i="11"/>
  <c r="BR40" i="11"/>
  <c r="BQ40" i="11"/>
  <c r="BP40" i="11"/>
  <c r="BO40" i="11"/>
  <c r="BN40" i="11"/>
  <c r="BM40" i="11"/>
  <c r="BL40" i="11"/>
  <c r="BK40" i="11"/>
  <c r="BJ40" i="11"/>
  <c r="BI40" i="11"/>
  <c r="BH40" i="11"/>
  <c r="BG40" i="11"/>
  <c r="BF40" i="11"/>
  <c r="BE40" i="11"/>
  <c r="BD40" i="11"/>
  <c r="BC40" i="11"/>
  <c r="BB40" i="11"/>
  <c r="BA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40" i="11"/>
  <c r="MQ39" i="11"/>
  <c r="MP39" i="11"/>
  <c r="MO39" i="11"/>
  <c r="MN39" i="11"/>
  <c r="MM39" i="11"/>
  <c r="ML39" i="11"/>
  <c r="MK39" i="11"/>
  <c r="MJ39" i="11"/>
  <c r="MI39" i="11"/>
  <c r="MH39" i="11"/>
  <c r="MG39" i="11"/>
  <c r="MF39" i="11"/>
  <c r="ME39" i="11"/>
  <c r="MD39" i="11"/>
  <c r="MC39" i="11"/>
  <c r="MB39" i="11"/>
  <c r="MA39" i="11"/>
  <c r="LZ39" i="11"/>
  <c r="LY39" i="11"/>
  <c r="LX39" i="11"/>
  <c r="LW39" i="11"/>
  <c r="LV39" i="11"/>
  <c r="LU39" i="11"/>
  <c r="LT39" i="11"/>
  <c r="LS39" i="11"/>
  <c r="LR39" i="11"/>
  <c r="LQ39" i="11"/>
  <c r="LP39" i="11"/>
  <c r="LO39" i="11"/>
  <c r="LN39" i="11"/>
  <c r="LM39" i="11"/>
  <c r="LL39" i="11"/>
  <c r="LK39" i="11"/>
  <c r="LJ39" i="11"/>
  <c r="LI39" i="11"/>
  <c r="LH39" i="11"/>
  <c r="LG39" i="11"/>
  <c r="LF39" i="11"/>
  <c r="LE39" i="11"/>
  <c r="LD39" i="11"/>
  <c r="LC39" i="11"/>
  <c r="LB39" i="11"/>
  <c r="LA39" i="11"/>
  <c r="KZ39" i="11"/>
  <c r="KY39" i="11"/>
  <c r="KX39" i="11"/>
  <c r="KW39" i="11"/>
  <c r="KV39" i="11"/>
  <c r="KU39" i="11"/>
  <c r="KT39" i="11"/>
  <c r="KS39" i="11"/>
  <c r="KR39" i="11"/>
  <c r="KQ39" i="11"/>
  <c r="KP39" i="11"/>
  <c r="KO39" i="11"/>
  <c r="KN39" i="11"/>
  <c r="KM39" i="11"/>
  <c r="KL39" i="11"/>
  <c r="KK39" i="11"/>
  <c r="KJ39" i="11"/>
  <c r="KI39" i="11"/>
  <c r="KH39" i="11"/>
  <c r="KG39" i="11"/>
  <c r="KF39" i="11"/>
  <c r="KE39" i="11"/>
  <c r="KD39" i="11"/>
  <c r="KC39" i="11"/>
  <c r="KB39" i="11"/>
  <c r="KA39" i="11"/>
  <c r="JZ39" i="11"/>
  <c r="JY39" i="11"/>
  <c r="JX39" i="11"/>
  <c r="JW39" i="11"/>
  <c r="JV39" i="11"/>
  <c r="JU39" i="11"/>
  <c r="JT39" i="11"/>
  <c r="JS39" i="11"/>
  <c r="JR39" i="11"/>
  <c r="JQ39" i="11"/>
  <c r="JP39" i="11"/>
  <c r="JO39" i="11"/>
  <c r="JN39" i="11"/>
  <c r="JM39" i="11"/>
  <c r="JL39" i="11"/>
  <c r="JK39" i="11"/>
  <c r="JJ39" i="11"/>
  <c r="JI39" i="11"/>
  <c r="JH39" i="11"/>
  <c r="JG39" i="11"/>
  <c r="JF39" i="11"/>
  <c r="JE39" i="11"/>
  <c r="JD39" i="11"/>
  <c r="JC39" i="11"/>
  <c r="JB39" i="11"/>
  <c r="JA39" i="11"/>
  <c r="IZ39" i="11"/>
  <c r="IY39" i="11"/>
  <c r="IX39" i="11"/>
  <c r="IW39" i="11"/>
  <c r="IV39" i="11"/>
  <c r="IU39" i="11"/>
  <c r="IT39" i="11"/>
  <c r="IS39" i="11"/>
  <c r="IR39" i="11"/>
  <c r="IQ39" i="11"/>
  <c r="IP39" i="11"/>
  <c r="IO39" i="11"/>
  <c r="IN39" i="11"/>
  <c r="IM39" i="11"/>
  <c r="IL39" i="11"/>
  <c r="IK39" i="11"/>
  <c r="IJ39" i="11"/>
  <c r="II39" i="11"/>
  <c r="IH39" i="11"/>
  <c r="IG39" i="11"/>
  <c r="IF39" i="11"/>
  <c r="IE39" i="11"/>
  <c r="ID39" i="11"/>
  <c r="IC39" i="11"/>
  <c r="IB39" i="11"/>
  <c r="IA39" i="11"/>
  <c r="HZ39" i="11"/>
  <c r="HY39" i="11"/>
  <c r="HX39" i="11"/>
  <c r="HW39" i="11"/>
  <c r="HV39" i="11"/>
  <c r="HU39" i="11"/>
  <c r="HT39" i="11"/>
  <c r="HS39" i="11"/>
  <c r="HR39" i="11"/>
  <c r="HQ39" i="11"/>
  <c r="HP39" i="11"/>
  <c r="HO39" i="11"/>
  <c r="HN39" i="11"/>
  <c r="HM39" i="11"/>
  <c r="HL39" i="11"/>
  <c r="HK39" i="11"/>
  <c r="HJ39" i="11"/>
  <c r="HI39" i="11"/>
  <c r="HH39" i="11"/>
  <c r="HG39" i="11"/>
  <c r="HF39" i="11"/>
  <c r="HE39" i="11"/>
  <c r="HD39" i="11"/>
  <c r="HC39" i="11"/>
  <c r="HB39" i="11"/>
  <c r="HA39" i="11"/>
  <c r="GZ39" i="11"/>
  <c r="GY39" i="11"/>
  <c r="GX39" i="11"/>
  <c r="GW39" i="11"/>
  <c r="GV39" i="11"/>
  <c r="GU39" i="11"/>
  <c r="GT39" i="11"/>
  <c r="GS39" i="11"/>
  <c r="GR39" i="11"/>
  <c r="GQ39" i="11"/>
  <c r="GP39" i="11"/>
  <c r="GO39" i="11"/>
  <c r="GN39" i="11"/>
  <c r="GM39" i="11"/>
  <c r="GL39" i="11"/>
  <c r="GK39" i="11"/>
  <c r="GJ39" i="11"/>
  <c r="GI39" i="11"/>
  <c r="GH39" i="11"/>
  <c r="GG39" i="11"/>
  <c r="GF39" i="11"/>
  <c r="GE39" i="11"/>
  <c r="GD39" i="11"/>
  <c r="GC39" i="11"/>
  <c r="GB39" i="11"/>
  <c r="GA39" i="11"/>
  <c r="FZ39" i="11"/>
  <c r="FY39" i="11"/>
  <c r="FX39" i="11"/>
  <c r="FW39" i="11"/>
  <c r="FV39" i="11"/>
  <c r="FU39" i="11"/>
  <c r="FT39" i="11"/>
  <c r="FS39" i="11"/>
  <c r="FR39" i="11"/>
  <c r="FQ39" i="11"/>
  <c r="FP39" i="11"/>
  <c r="FO39" i="11"/>
  <c r="FN39" i="11"/>
  <c r="FM39" i="11"/>
  <c r="FL39" i="11"/>
  <c r="FK39" i="11"/>
  <c r="FJ39" i="11"/>
  <c r="FI39" i="11"/>
  <c r="FH39" i="11"/>
  <c r="FG39" i="11"/>
  <c r="FF39" i="11"/>
  <c r="FE39" i="11"/>
  <c r="FD39" i="11"/>
  <c r="FC39" i="11"/>
  <c r="FB39" i="11"/>
  <c r="FA39" i="11"/>
  <c r="EZ39" i="11"/>
  <c r="EY39" i="11"/>
  <c r="EX39" i="11"/>
  <c r="EW39" i="11"/>
  <c r="EV39" i="11"/>
  <c r="EU39" i="11"/>
  <c r="ET39" i="11"/>
  <c r="ES39" i="11"/>
  <c r="ER39" i="11"/>
  <c r="EQ39" i="11"/>
  <c r="EP39" i="11"/>
  <c r="EO39" i="11"/>
  <c r="EN39" i="11"/>
  <c r="EM39" i="11"/>
  <c r="EL39" i="11"/>
  <c r="EK39" i="11"/>
  <c r="EJ39" i="11"/>
  <c r="EI39" i="11"/>
  <c r="EH39" i="11"/>
  <c r="EG39" i="11"/>
  <c r="EF39" i="11"/>
  <c r="EE39" i="11"/>
  <c r="ED39" i="11"/>
  <c r="EC39" i="11"/>
  <c r="EB39" i="11"/>
  <c r="EA39" i="11"/>
  <c r="DZ39" i="11"/>
  <c r="DY39" i="11"/>
  <c r="DX39" i="11"/>
  <c r="DW39" i="11"/>
  <c r="DV39" i="11"/>
  <c r="DU39" i="11"/>
  <c r="DT39" i="11"/>
  <c r="DS39" i="11"/>
  <c r="DR39" i="11"/>
  <c r="DQ39" i="11"/>
  <c r="DP39" i="11"/>
  <c r="DO39" i="11"/>
  <c r="DN39" i="11"/>
  <c r="DM39" i="11"/>
  <c r="DL39" i="11"/>
  <c r="DK39" i="11"/>
  <c r="DJ39" i="11"/>
  <c r="DI39" i="11"/>
  <c r="DH39" i="11"/>
  <c r="DG39" i="11"/>
  <c r="DF39" i="11"/>
  <c r="DE39" i="11"/>
  <c r="DD39" i="11"/>
  <c r="DC39" i="11"/>
  <c r="DB39" i="11"/>
  <c r="DA39" i="11"/>
  <c r="CZ39" i="11"/>
  <c r="CY39" i="11"/>
  <c r="CX39" i="11"/>
  <c r="CW39" i="11"/>
  <c r="CV39" i="11"/>
  <c r="CU39" i="11"/>
  <c r="CT39" i="11"/>
  <c r="CS39" i="11"/>
  <c r="CR39" i="11"/>
  <c r="CQ39" i="11"/>
  <c r="CP39" i="11"/>
  <c r="CO39" i="11"/>
  <c r="CN39" i="11"/>
  <c r="CM39" i="11"/>
  <c r="CL39" i="11"/>
  <c r="CK39" i="11"/>
  <c r="CJ39" i="11"/>
  <c r="CI39" i="11"/>
  <c r="CH39" i="11"/>
  <c r="CG39" i="11"/>
  <c r="CF39" i="11"/>
  <c r="CE39" i="11"/>
  <c r="CD39" i="11"/>
  <c r="CC39" i="11"/>
  <c r="CB39" i="11"/>
  <c r="CA39" i="11"/>
  <c r="BZ39" i="11"/>
  <c r="BY39" i="11"/>
  <c r="BX39" i="11"/>
  <c r="BW39" i="11"/>
  <c r="BV39" i="11"/>
  <c r="BU39" i="11"/>
  <c r="BT39" i="11"/>
  <c r="BS39" i="11"/>
  <c r="BR39" i="11"/>
  <c r="BQ39" i="11"/>
  <c r="BP39" i="11"/>
  <c r="BO39" i="11"/>
  <c r="BN39" i="11"/>
  <c r="BM39" i="11"/>
  <c r="BL39" i="11"/>
  <c r="BK39" i="11"/>
  <c r="BJ39" i="11"/>
  <c r="BI39" i="11"/>
  <c r="BH39" i="11"/>
  <c r="BG39" i="11"/>
  <c r="BF39" i="11"/>
  <c r="BE39" i="11"/>
  <c r="BD39" i="11"/>
  <c r="BC39" i="11"/>
  <c r="BB39" i="11"/>
  <c r="BA39" i="11"/>
  <c r="AZ39" i="11"/>
  <c r="AY39" i="11"/>
  <c r="AX39"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A39" i="11"/>
  <c r="MQ38" i="11"/>
  <c r="MP38" i="11"/>
  <c r="MO38" i="11"/>
  <c r="MN38" i="11"/>
  <c r="MM38" i="11"/>
  <c r="ML38" i="11"/>
  <c r="MK38" i="11"/>
  <c r="MJ38" i="11"/>
  <c r="MI38" i="11"/>
  <c r="MH38" i="11"/>
  <c r="MG38" i="11"/>
  <c r="MF38" i="11"/>
  <c r="ME38" i="11"/>
  <c r="MD38" i="11"/>
  <c r="MC38" i="11"/>
  <c r="MB38" i="11"/>
  <c r="MA38" i="11"/>
  <c r="LZ38" i="11"/>
  <c r="LY38" i="11"/>
  <c r="LX38" i="11"/>
  <c r="LW38" i="11"/>
  <c r="LV38" i="11"/>
  <c r="LU38" i="11"/>
  <c r="LT38" i="11"/>
  <c r="LS38" i="11"/>
  <c r="LR38" i="11"/>
  <c r="LQ38" i="11"/>
  <c r="LP38" i="11"/>
  <c r="LO38" i="11"/>
  <c r="LN38" i="11"/>
  <c r="LM38" i="11"/>
  <c r="LL38" i="11"/>
  <c r="LK38" i="11"/>
  <c r="LJ38" i="11"/>
  <c r="LI38" i="11"/>
  <c r="LH38" i="11"/>
  <c r="LG38" i="11"/>
  <c r="LF38" i="11"/>
  <c r="LE38" i="11"/>
  <c r="LD38" i="11"/>
  <c r="LC38" i="11"/>
  <c r="LB38" i="11"/>
  <c r="LA38" i="11"/>
  <c r="KZ38" i="11"/>
  <c r="KY38" i="11"/>
  <c r="KX38" i="11"/>
  <c r="KW38" i="11"/>
  <c r="KV38" i="11"/>
  <c r="KU38" i="11"/>
  <c r="KT38" i="11"/>
  <c r="KS38" i="11"/>
  <c r="KR38" i="11"/>
  <c r="KQ38" i="11"/>
  <c r="KP38" i="11"/>
  <c r="KO38" i="11"/>
  <c r="KN38" i="11"/>
  <c r="KM38" i="11"/>
  <c r="KL38" i="11"/>
  <c r="KK38" i="11"/>
  <c r="KJ38" i="11"/>
  <c r="KI38" i="11"/>
  <c r="KH38" i="11"/>
  <c r="KG38" i="11"/>
  <c r="KF38" i="11"/>
  <c r="KE38" i="11"/>
  <c r="KD38" i="11"/>
  <c r="KC38" i="11"/>
  <c r="KB38" i="11"/>
  <c r="KA38" i="11"/>
  <c r="JZ38" i="11"/>
  <c r="JY38" i="11"/>
  <c r="JX38" i="11"/>
  <c r="JW38" i="11"/>
  <c r="JV38" i="11"/>
  <c r="JU38" i="11"/>
  <c r="JT38" i="11"/>
  <c r="JS38" i="11"/>
  <c r="JR38" i="11"/>
  <c r="JQ38" i="11"/>
  <c r="JP38" i="11"/>
  <c r="JO38" i="11"/>
  <c r="JN38" i="11"/>
  <c r="JM38" i="11"/>
  <c r="JL38" i="11"/>
  <c r="JK38" i="11"/>
  <c r="JJ38" i="11"/>
  <c r="JI38" i="11"/>
  <c r="JH38" i="11"/>
  <c r="JG38" i="11"/>
  <c r="JF38" i="11"/>
  <c r="JE38" i="11"/>
  <c r="JD38" i="11"/>
  <c r="JC38" i="11"/>
  <c r="JB38" i="11"/>
  <c r="JA38" i="11"/>
  <c r="IZ38" i="11"/>
  <c r="IY38" i="11"/>
  <c r="IX38" i="11"/>
  <c r="IW38" i="11"/>
  <c r="IV38" i="11"/>
  <c r="IU38" i="11"/>
  <c r="IT38" i="11"/>
  <c r="IS38" i="11"/>
  <c r="IR38" i="11"/>
  <c r="IQ38" i="11"/>
  <c r="IP38" i="11"/>
  <c r="IO38" i="11"/>
  <c r="IN38" i="11"/>
  <c r="IM38" i="11"/>
  <c r="IL38" i="11"/>
  <c r="IK38" i="11"/>
  <c r="IJ38" i="11"/>
  <c r="II38" i="11"/>
  <c r="IH38" i="11"/>
  <c r="IG38" i="11"/>
  <c r="IF38" i="11"/>
  <c r="IE38" i="11"/>
  <c r="ID38" i="11"/>
  <c r="IC38" i="11"/>
  <c r="IB38" i="11"/>
  <c r="IA38" i="11"/>
  <c r="HZ38" i="11"/>
  <c r="HY38" i="11"/>
  <c r="HX38" i="11"/>
  <c r="HW38" i="11"/>
  <c r="HV38" i="11"/>
  <c r="HU38" i="11"/>
  <c r="HT38" i="11"/>
  <c r="HS38" i="11"/>
  <c r="HR38" i="11"/>
  <c r="HQ38" i="11"/>
  <c r="HP38" i="11"/>
  <c r="HO38" i="11"/>
  <c r="HN38" i="11"/>
  <c r="HM38" i="11"/>
  <c r="HL38" i="11"/>
  <c r="HK38" i="11"/>
  <c r="HJ38" i="11"/>
  <c r="HI38" i="11"/>
  <c r="HH38" i="11"/>
  <c r="HG38" i="11"/>
  <c r="HF38" i="11"/>
  <c r="HE38" i="11"/>
  <c r="HD38" i="11"/>
  <c r="HC38" i="11"/>
  <c r="HB38" i="11"/>
  <c r="HA38" i="11"/>
  <c r="GZ38" i="11"/>
  <c r="GY38" i="11"/>
  <c r="GX38" i="11"/>
  <c r="GW38" i="11"/>
  <c r="GV38" i="11"/>
  <c r="GU38" i="11"/>
  <c r="GT38" i="11"/>
  <c r="GS38" i="11"/>
  <c r="GR38" i="11"/>
  <c r="GQ38" i="11"/>
  <c r="GP38" i="11"/>
  <c r="GO38" i="11"/>
  <c r="GN38" i="11"/>
  <c r="GM38" i="11"/>
  <c r="GL38" i="11"/>
  <c r="GK38" i="11"/>
  <c r="GJ38" i="11"/>
  <c r="GI38" i="11"/>
  <c r="GH38" i="11"/>
  <c r="GG38" i="11"/>
  <c r="GF38" i="11"/>
  <c r="GE38" i="11"/>
  <c r="GD38" i="11"/>
  <c r="GC38" i="11"/>
  <c r="GB38" i="11"/>
  <c r="GA38" i="11"/>
  <c r="FZ38" i="11"/>
  <c r="FY38" i="11"/>
  <c r="FX38" i="11"/>
  <c r="FW38" i="11"/>
  <c r="FV38" i="11"/>
  <c r="FU38" i="11"/>
  <c r="FT38" i="11"/>
  <c r="FS38" i="11"/>
  <c r="FR38" i="11"/>
  <c r="FQ38" i="11"/>
  <c r="FP38" i="11"/>
  <c r="FO38" i="11"/>
  <c r="FN38" i="11"/>
  <c r="FM38" i="11"/>
  <c r="FL38" i="11"/>
  <c r="FK38" i="11"/>
  <c r="FJ38" i="11"/>
  <c r="FI38" i="11"/>
  <c r="FH38" i="11"/>
  <c r="FG38" i="11"/>
  <c r="FF38" i="11"/>
  <c r="FE38" i="11"/>
  <c r="FD38" i="11"/>
  <c r="FC38" i="11"/>
  <c r="FB38" i="11"/>
  <c r="FA38" i="11"/>
  <c r="EZ38" i="11"/>
  <c r="EY38" i="11"/>
  <c r="EX38" i="11"/>
  <c r="EW38" i="11"/>
  <c r="EV38" i="11"/>
  <c r="EU38" i="11"/>
  <c r="ET38" i="11"/>
  <c r="ES38" i="11"/>
  <c r="ER38" i="11"/>
  <c r="EQ38" i="11"/>
  <c r="EP38" i="11"/>
  <c r="EO38" i="11"/>
  <c r="EN38" i="11"/>
  <c r="EM38" i="11"/>
  <c r="EL38" i="11"/>
  <c r="EK38" i="11"/>
  <c r="EJ38" i="11"/>
  <c r="EI38" i="11"/>
  <c r="EH38" i="11"/>
  <c r="EG38" i="11"/>
  <c r="EF38" i="11"/>
  <c r="EE38" i="11"/>
  <c r="ED38" i="11"/>
  <c r="EC38" i="11"/>
  <c r="EB38" i="11"/>
  <c r="EA38" i="11"/>
  <c r="DZ38" i="11"/>
  <c r="DY38" i="11"/>
  <c r="DX38" i="11"/>
  <c r="DW38" i="11"/>
  <c r="DV38" i="11"/>
  <c r="DU38" i="11"/>
  <c r="DT38" i="11"/>
  <c r="DS38" i="11"/>
  <c r="DR38" i="11"/>
  <c r="DQ38" i="11"/>
  <c r="DP38" i="11"/>
  <c r="DO38" i="11"/>
  <c r="DN38" i="11"/>
  <c r="DM38" i="11"/>
  <c r="DL38" i="11"/>
  <c r="DK38" i="11"/>
  <c r="DJ38" i="11"/>
  <c r="DI38" i="11"/>
  <c r="DH38" i="11"/>
  <c r="DG38" i="11"/>
  <c r="DF38" i="11"/>
  <c r="DE38" i="11"/>
  <c r="DD38" i="11"/>
  <c r="DC38" i="11"/>
  <c r="DB38" i="11"/>
  <c r="DA38" i="11"/>
  <c r="CZ38" i="11"/>
  <c r="CY38" i="11"/>
  <c r="CX38" i="11"/>
  <c r="CW38" i="11"/>
  <c r="CV38" i="11"/>
  <c r="CU38" i="11"/>
  <c r="CT38" i="11"/>
  <c r="CS38" i="11"/>
  <c r="CR38" i="11"/>
  <c r="CQ38" i="11"/>
  <c r="CP38" i="11"/>
  <c r="CO38" i="11"/>
  <c r="CN38" i="11"/>
  <c r="CM38" i="11"/>
  <c r="CL38" i="11"/>
  <c r="CK38" i="11"/>
  <c r="CJ38" i="11"/>
  <c r="CI38" i="11"/>
  <c r="CH38" i="11"/>
  <c r="CG38" i="11"/>
  <c r="CF38" i="11"/>
  <c r="CE38" i="11"/>
  <c r="CD38" i="11"/>
  <c r="CC38" i="11"/>
  <c r="CB38" i="11"/>
  <c r="CA38" i="11"/>
  <c r="BZ38" i="11"/>
  <c r="BY38" i="11"/>
  <c r="BX38" i="11"/>
  <c r="BW38" i="11"/>
  <c r="BV38" i="11"/>
  <c r="BU38" i="11"/>
  <c r="BT38" i="11"/>
  <c r="BS38" i="11"/>
  <c r="BR38" i="11"/>
  <c r="BQ38" i="11"/>
  <c r="BP38" i="11"/>
  <c r="BO38" i="11"/>
  <c r="BN38" i="11"/>
  <c r="BM38" i="11"/>
  <c r="BL38" i="11"/>
  <c r="BK38" i="11"/>
  <c r="BJ38" i="11"/>
  <c r="BI38" i="11"/>
  <c r="BH38" i="11"/>
  <c r="BG38" i="11"/>
  <c r="BF38" i="11"/>
  <c r="BE38" i="11"/>
  <c r="BD38" i="11"/>
  <c r="BC38" i="11"/>
  <c r="BB38" i="11"/>
  <c r="BA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38" i="11"/>
  <c r="MQ37" i="11"/>
  <c r="MP37" i="11"/>
  <c r="MO37" i="11"/>
  <c r="MN37" i="11"/>
  <c r="MM37" i="11"/>
  <c r="ML37" i="11"/>
  <c r="MK37" i="11"/>
  <c r="MJ37" i="11"/>
  <c r="MI37" i="11"/>
  <c r="MH37" i="11"/>
  <c r="MG37" i="11"/>
  <c r="MF37" i="11"/>
  <c r="ME37" i="11"/>
  <c r="MD37" i="11"/>
  <c r="MC37" i="11"/>
  <c r="MB37" i="11"/>
  <c r="MA37" i="11"/>
  <c r="LZ37" i="11"/>
  <c r="LY37" i="11"/>
  <c r="LX37" i="11"/>
  <c r="LW37" i="11"/>
  <c r="LV37" i="11"/>
  <c r="LU37" i="11"/>
  <c r="LT37" i="11"/>
  <c r="LS37" i="11"/>
  <c r="LR37" i="11"/>
  <c r="LQ37" i="11"/>
  <c r="LP37" i="11"/>
  <c r="LO37" i="11"/>
  <c r="LN37" i="11"/>
  <c r="LM37" i="11"/>
  <c r="LL37" i="11"/>
  <c r="LK37" i="11"/>
  <c r="LJ37" i="11"/>
  <c r="LI37" i="11"/>
  <c r="LH37" i="11"/>
  <c r="LG37" i="11"/>
  <c r="LF37" i="11"/>
  <c r="LE37" i="11"/>
  <c r="LD37" i="11"/>
  <c r="LC37" i="11"/>
  <c r="LB37" i="11"/>
  <c r="LA37" i="11"/>
  <c r="KZ37" i="11"/>
  <c r="KY37" i="11"/>
  <c r="KX37" i="11"/>
  <c r="KW37" i="11"/>
  <c r="KV37" i="11"/>
  <c r="KU37" i="11"/>
  <c r="KT37" i="11"/>
  <c r="KS37" i="11"/>
  <c r="KR37" i="11"/>
  <c r="KQ37" i="11"/>
  <c r="KP37" i="11"/>
  <c r="KO37" i="11"/>
  <c r="KN37" i="11"/>
  <c r="KM37" i="11"/>
  <c r="KL37" i="11"/>
  <c r="KK37" i="11"/>
  <c r="KJ37" i="11"/>
  <c r="KI37" i="11"/>
  <c r="KH37" i="11"/>
  <c r="KG37" i="11"/>
  <c r="KF37" i="11"/>
  <c r="KE37" i="11"/>
  <c r="KD37" i="11"/>
  <c r="KC37" i="11"/>
  <c r="KB37" i="11"/>
  <c r="KA37" i="11"/>
  <c r="JZ37" i="11"/>
  <c r="JY37" i="11"/>
  <c r="JX37" i="11"/>
  <c r="JW37" i="11"/>
  <c r="JV37" i="11"/>
  <c r="JU37" i="11"/>
  <c r="JT37" i="11"/>
  <c r="JS37" i="11"/>
  <c r="JR37" i="11"/>
  <c r="JQ37" i="11"/>
  <c r="JP37" i="11"/>
  <c r="JO37" i="11"/>
  <c r="JN37" i="11"/>
  <c r="JM37" i="11"/>
  <c r="JL37" i="11"/>
  <c r="JK37" i="11"/>
  <c r="JJ37" i="11"/>
  <c r="JI37" i="11"/>
  <c r="JH37" i="11"/>
  <c r="JG37" i="11"/>
  <c r="JF37" i="11"/>
  <c r="JE37" i="11"/>
  <c r="JD37" i="11"/>
  <c r="JC37" i="11"/>
  <c r="JB37" i="11"/>
  <c r="JA37" i="11"/>
  <c r="IZ37" i="11"/>
  <c r="IY37" i="11"/>
  <c r="IX37" i="11"/>
  <c r="IW37" i="11"/>
  <c r="IV37" i="11"/>
  <c r="IU37" i="11"/>
  <c r="IT37" i="11"/>
  <c r="IS37" i="11"/>
  <c r="IR37" i="11"/>
  <c r="IQ37" i="11"/>
  <c r="IP37" i="11"/>
  <c r="IO37" i="11"/>
  <c r="IN37" i="11"/>
  <c r="IM37" i="11"/>
  <c r="IL37" i="11"/>
  <c r="IK37" i="11"/>
  <c r="IJ37" i="11"/>
  <c r="II37" i="11"/>
  <c r="IH37" i="11"/>
  <c r="IG37" i="11"/>
  <c r="IF37" i="11"/>
  <c r="IE37" i="11"/>
  <c r="ID37" i="11"/>
  <c r="IC37" i="11"/>
  <c r="IB37" i="11"/>
  <c r="IA37" i="11"/>
  <c r="HZ37" i="11"/>
  <c r="HY37" i="11"/>
  <c r="HX37" i="11"/>
  <c r="HW37" i="11"/>
  <c r="HV37" i="11"/>
  <c r="HU37" i="11"/>
  <c r="HT37" i="11"/>
  <c r="HS37" i="11"/>
  <c r="HR37" i="11"/>
  <c r="HQ37" i="11"/>
  <c r="HP37" i="11"/>
  <c r="HO37" i="11"/>
  <c r="HN37" i="11"/>
  <c r="HM37" i="11"/>
  <c r="HL37" i="11"/>
  <c r="HK37" i="11"/>
  <c r="HJ37" i="11"/>
  <c r="HI37" i="11"/>
  <c r="HH37" i="11"/>
  <c r="HG37" i="11"/>
  <c r="HF37" i="11"/>
  <c r="HE37" i="11"/>
  <c r="HD37" i="11"/>
  <c r="HC37" i="11"/>
  <c r="HB37" i="11"/>
  <c r="HA37" i="11"/>
  <c r="GZ37" i="11"/>
  <c r="GY37" i="11"/>
  <c r="GX37" i="11"/>
  <c r="GW37" i="11"/>
  <c r="GV37" i="11"/>
  <c r="GU37" i="11"/>
  <c r="GT37" i="11"/>
  <c r="GS37" i="11"/>
  <c r="GR37" i="11"/>
  <c r="GQ37" i="11"/>
  <c r="GP37" i="11"/>
  <c r="GO37" i="11"/>
  <c r="GN37" i="11"/>
  <c r="GM37" i="11"/>
  <c r="GL37" i="11"/>
  <c r="GK37" i="11"/>
  <c r="GJ37" i="11"/>
  <c r="GI37" i="11"/>
  <c r="GH37" i="11"/>
  <c r="GG37" i="11"/>
  <c r="GF37" i="11"/>
  <c r="GE37" i="11"/>
  <c r="GD37" i="11"/>
  <c r="GC37" i="11"/>
  <c r="GB37" i="11"/>
  <c r="GA37" i="11"/>
  <c r="FZ37" i="11"/>
  <c r="FY37" i="11"/>
  <c r="FX37" i="11"/>
  <c r="FW37" i="11"/>
  <c r="FV37" i="11"/>
  <c r="FU37" i="11"/>
  <c r="FT37" i="11"/>
  <c r="FS37" i="11"/>
  <c r="FR37" i="11"/>
  <c r="FQ37" i="11"/>
  <c r="FP37" i="11"/>
  <c r="FO37" i="11"/>
  <c r="FN37" i="11"/>
  <c r="FM37" i="11"/>
  <c r="FL37" i="11"/>
  <c r="FK37" i="11"/>
  <c r="FJ37" i="11"/>
  <c r="FI37" i="11"/>
  <c r="FH37" i="11"/>
  <c r="FG37" i="11"/>
  <c r="FF37" i="11"/>
  <c r="FE37" i="11"/>
  <c r="FD37" i="11"/>
  <c r="FC37" i="11"/>
  <c r="FB37" i="11"/>
  <c r="FA37" i="11"/>
  <c r="EZ37" i="11"/>
  <c r="EY37" i="11"/>
  <c r="EX37" i="11"/>
  <c r="EW37" i="11"/>
  <c r="EV37" i="11"/>
  <c r="EU37" i="11"/>
  <c r="ET37" i="11"/>
  <c r="ES37" i="11"/>
  <c r="ER37" i="11"/>
  <c r="EQ37" i="11"/>
  <c r="EP37" i="11"/>
  <c r="EO37" i="11"/>
  <c r="EN37" i="11"/>
  <c r="EM37" i="11"/>
  <c r="EL37" i="11"/>
  <c r="EK37" i="11"/>
  <c r="EJ37" i="11"/>
  <c r="EI37" i="11"/>
  <c r="EH37" i="11"/>
  <c r="EG37" i="11"/>
  <c r="EF37" i="11"/>
  <c r="EE37" i="11"/>
  <c r="ED37" i="11"/>
  <c r="EC37" i="11"/>
  <c r="EB37" i="11"/>
  <c r="EA37" i="11"/>
  <c r="DZ37" i="11"/>
  <c r="DY37" i="11"/>
  <c r="DX37" i="11"/>
  <c r="DW37" i="11"/>
  <c r="DV37" i="11"/>
  <c r="DU37" i="11"/>
  <c r="DT37" i="11"/>
  <c r="DS37" i="11"/>
  <c r="DR37" i="11"/>
  <c r="DQ37" i="11"/>
  <c r="DP37" i="11"/>
  <c r="DO37" i="11"/>
  <c r="DN37" i="11"/>
  <c r="DM37" i="11"/>
  <c r="DL37" i="11"/>
  <c r="DK37" i="11"/>
  <c r="DJ37" i="11"/>
  <c r="DI37" i="11"/>
  <c r="DH37" i="11"/>
  <c r="DG37" i="11"/>
  <c r="DF37" i="11"/>
  <c r="DE37" i="11"/>
  <c r="DD37" i="11"/>
  <c r="DC37" i="11"/>
  <c r="DB37" i="11"/>
  <c r="DA37" i="11"/>
  <c r="CZ37" i="11"/>
  <c r="CY37" i="11"/>
  <c r="CX37" i="11"/>
  <c r="CW37" i="11"/>
  <c r="CV37" i="11"/>
  <c r="CU37" i="11"/>
  <c r="CT37" i="11"/>
  <c r="CS37" i="11"/>
  <c r="CR37" i="11"/>
  <c r="CQ37" i="11"/>
  <c r="CP37" i="11"/>
  <c r="CO37" i="11"/>
  <c r="CN37" i="11"/>
  <c r="CM37" i="11"/>
  <c r="CL37" i="11"/>
  <c r="CK37" i="11"/>
  <c r="CJ37" i="11"/>
  <c r="CI37" i="11"/>
  <c r="CH37" i="11"/>
  <c r="CG37" i="11"/>
  <c r="CF37" i="11"/>
  <c r="CE37" i="11"/>
  <c r="CD37" i="11"/>
  <c r="CC37" i="11"/>
  <c r="CB37" i="11"/>
  <c r="CA37" i="11"/>
  <c r="BZ37" i="11"/>
  <c r="BY37" i="11"/>
  <c r="BX37" i="11"/>
  <c r="BW37" i="11"/>
  <c r="BV37" i="11"/>
  <c r="BU37" i="11"/>
  <c r="BT37" i="11"/>
  <c r="BS37" i="11"/>
  <c r="BR37" i="11"/>
  <c r="BQ37" i="11"/>
  <c r="BP37" i="11"/>
  <c r="BO37" i="11"/>
  <c r="BN37" i="11"/>
  <c r="BM37" i="11"/>
  <c r="BL37" i="11"/>
  <c r="BK37" i="11"/>
  <c r="BJ37" i="11"/>
  <c r="BI37" i="11"/>
  <c r="BH37" i="11"/>
  <c r="BG37" i="11"/>
  <c r="BF37" i="11"/>
  <c r="BE37" i="11"/>
  <c r="BD37" i="11"/>
  <c r="BC37" i="11"/>
  <c r="BB37" i="11"/>
  <c r="BA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37" i="11"/>
  <c r="MQ36" i="11"/>
  <c r="MP36" i="11"/>
  <c r="MO36" i="11"/>
  <c r="MN36" i="11"/>
  <c r="MM36" i="11"/>
  <c r="ML36" i="11"/>
  <c r="MK36" i="11"/>
  <c r="MJ36" i="11"/>
  <c r="MI36" i="11"/>
  <c r="MH36" i="11"/>
  <c r="MG36" i="11"/>
  <c r="MF36" i="11"/>
  <c r="ME36" i="11"/>
  <c r="MD36" i="11"/>
  <c r="MC36" i="11"/>
  <c r="MB36" i="11"/>
  <c r="MA36" i="11"/>
  <c r="LZ36" i="11"/>
  <c r="LY36" i="11"/>
  <c r="LX36" i="11"/>
  <c r="LW36" i="11"/>
  <c r="LV36" i="11"/>
  <c r="LU36" i="11"/>
  <c r="LT36" i="11"/>
  <c r="LS36" i="11"/>
  <c r="LR36" i="11"/>
  <c r="LQ36" i="11"/>
  <c r="LP36" i="11"/>
  <c r="LO36" i="11"/>
  <c r="LN36" i="11"/>
  <c r="LM36" i="11"/>
  <c r="LL36" i="11"/>
  <c r="LK36" i="11"/>
  <c r="LJ36" i="11"/>
  <c r="LI36" i="11"/>
  <c r="LH36" i="11"/>
  <c r="LG36" i="11"/>
  <c r="LF36" i="11"/>
  <c r="LE36" i="11"/>
  <c r="LD36" i="11"/>
  <c r="LC36" i="11"/>
  <c r="LB36" i="11"/>
  <c r="LA36" i="11"/>
  <c r="KZ36" i="11"/>
  <c r="KY36" i="11"/>
  <c r="KX36" i="11"/>
  <c r="KW36" i="11"/>
  <c r="KV36" i="11"/>
  <c r="KU36" i="11"/>
  <c r="KT36" i="11"/>
  <c r="KS36" i="11"/>
  <c r="KR36" i="11"/>
  <c r="KQ36" i="11"/>
  <c r="KP36" i="11"/>
  <c r="KO36" i="11"/>
  <c r="KN36" i="11"/>
  <c r="KM36" i="11"/>
  <c r="KL36" i="11"/>
  <c r="KK36" i="11"/>
  <c r="KJ36" i="11"/>
  <c r="KI36" i="11"/>
  <c r="KH36" i="11"/>
  <c r="KG36" i="11"/>
  <c r="KF36" i="11"/>
  <c r="KE36" i="11"/>
  <c r="KD36" i="11"/>
  <c r="KC36" i="11"/>
  <c r="KB36" i="11"/>
  <c r="KA36" i="11"/>
  <c r="JZ36" i="11"/>
  <c r="JY36" i="11"/>
  <c r="JX36" i="11"/>
  <c r="JW36" i="11"/>
  <c r="JV36" i="11"/>
  <c r="JU36" i="11"/>
  <c r="JT36" i="11"/>
  <c r="JS36" i="11"/>
  <c r="JR36" i="11"/>
  <c r="JQ36" i="11"/>
  <c r="JP36" i="11"/>
  <c r="JO36" i="11"/>
  <c r="JN36" i="11"/>
  <c r="JM36" i="11"/>
  <c r="JL36" i="11"/>
  <c r="JK36" i="11"/>
  <c r="JJ36" i="11"/>
  <c r="JI36" i="11"/>
  <c r="JH36" i="11"/>
  <c r="JG36" i="11"/>
  <c r="JF36" i="11"/>
  <c r="JE36" i="11"/>
  <c r="JD36" i="11"/>
  <c r="JC36" i="11"/>
  <c r="JB36" i="11"/>
  <c r="JA36" i="11"/>
  <c r="IZ36" i="11"/>
  <c r="IY36" i="11"/>
  <c r="IX36" i="11"/>
  <c r="IW36" i="11"/>
  <c r="IV36" i="11"/>
  <c r="IU36" i="11"/>
  <c r="IT36" i="11"/>
  <c r="IS36" i="11"/>
  <c r="IR36" i="11"/>
  <c r="IQ36" i="11"/>
  <c r="IP36" i="11"/>
  <c r="IO36" i="11"/>
  <c r="IN36" i="11"/>
  <c r="IM36" i="11"/>
  <c r="IL36" i="11"/>
  <c r="IK36" i="11"/>
  <c r="IJ36" i="11"/>
  <c r="II36" i="11"/>
  <c r="IH36" i="11"/>
  <c r="IG36" i="11"/>
  <c r="IF36" i="11"/>
  <c r="IE36" i="11"/>
  <c r="ID36" i="11"/>
  <c r="IC36" i="11"/>
  <c r="IB36" i="11"/>
  <c r="IA36" i="11"/>
  <c r="HZ36" i="11"/>
  <c r="HY36" i="11"/>
  <c r="HX36" i="11"/>
  <c r="HW36" i="11"/>
  <c r="HV36" i="11"/>
  <c r="HU36" i="11"/>
  <c r="HT36" i="11"/>
  <c r="HS36" i="11"/>
  <c r="HR36" i="11"/>
  <c r="HQ36" i="11"/>
  <c r="HP36" i="11"/>
  <c r="HO36" i="11"/>
  <c r="HN36" i="11"/>
  <c r="HM36" i="11"/>
  <c r="HL36" i="11"/>
  <c r="HK36" i="11"/>
  <c r="HJ36" i="11"/>
  <c r="HI36" i="11"/>
  <c r="HH36" i="11"/>
  <c r="HG36" i="11"/>
  <c r="HF36" i="11"/>
  <c r="HE36" i="11"/>
  <c r="HD36" i="11"/>
  <c r="HC36" i="11"/>
  <c r="HB36" i="11"/>
  <c r="HA36" i="11"/>
  <c r="GZ36" i="11"/>
  <c r="GY36" i="11"/>
  <c r="GX36" i="11"/>
  <c r="GW36" i="11"/>
  <c r="GV36" i="11"/>
  <c r="GU36" i="11"/>
  <c r="GT36" i="11"/>
  <c r="GS36" i="11"/>
  <c r="GR36" i="11"/>
  <c r="GQ36" i="11"/>
  <c r="GP36" i="11"/>
  <c r="GO36" i="11"/>
  <c r="GN36" i="11"/>
  <c r="GM36" i="11"/>
  <c r="GL36" i="11"/>
  <c r="GK36" i="11"/>
  <c r="GJ36" i="11"/>
  <c r="GI36" i="11"/>
  <c r="GH36" i="11"/>
  <c r="GG36" i="11"/>
  <c r="GF36" i="11"/>
  <c r="GE36" i="11"/>
  <c r="GD36" i="11"/>
  <c r="GC36" i="11"/>
  <c r="GB36" i="11"/>
  <c r="GA36" i="11"/>
  <c r="FZ36" i="11"/>
  <c r="FY36" i="11"/>
  <c r="FX36" i="11"/>
  <c r="FW36" i="11"/>
  <c r="FV36" i="11"/>
  <c r="FU36" i="11"/>
  <c r="FT36" i="11"/>
  <c r="FS36" i="11"/>
  <c r="FR36" i="11"/>
  <c r="FQ36" i="11"/>
  <c r="FP36" i="11"/>
  <c r="FO36" i="11"/>
  <c r="FN36" i="11"/>
  <c r="FM36" i="11"/>
  <c r="FL36" i="11"/>
  <c r="FK36" i="11"/>
  <c r="FJ36" i="11"/>
  <c r="FI36" i="11"/>
  <c r="FH36" i="11"/>
  <c r="FG36" i="11"/>
  <c r="FF36" i="11"/>
  <c r="FE36" i="11"/>
  <c r="FD36" i="11"/>
  <c r="FC36" i="11"/>
  <c r="FB36" i="11"/>
  <c r="FA36" i="11"/>
  <c r="EZ36" i="11"/>
  <c r="EY36" i="11"/>
  <c r="EX36" i="11"/>
  <c r="EW36" i="11"/>
  <c r="EV36" i="11"/>
  <c r="EU36" i="11"/>
  <c r="ET36" i="11"/>
  <c r="ES36" i="11"/>
  <c r="ER36" i="11"/>
  <c r="EQ36" i="11"/>
  <c r="EP36" i="11"/>
  <c r="EO36" i="11"/>
  <c r="EN36" i="11"/>
  <c r="EM36" i="11"/>
  <c r="EL36" i="11"/>
  <c r="EK36" i="11"/>
  <c r="EJ36" i="11"/>
  <c r="EI36" i="11"/>
  <c r="EH36" i="11"/>
  <c r="EG36" i="11"/>
  <c r="EF36" i="11"/>
  <c r="EE36" i="11"/>
  <c r="ED36" i="11"/>
  <c r="EC36" i="11"/>
  <c r="EB36" i="11"/>
  <c r="EA36" i="11"/>
  <c r="DZ36" i="11"/>
  <c r="DY36" i="11"/>
  <c r="DX36" i="11"/>
  <c r="DW36" i="11"/>
  <c r="DV36" i="11"/>
  <c r="DU36" i="11"/>
  <c r="DT36" i="11"/>
  <c r="DS36" i="11"/>
  <c r="DR36" i="11"/>
  <c r="DQ36" i="11"/>
  <c r="DP36" i="11"/>
  <c r="DO36" i="11"/>
  <c r="DN36" i="11"/>
  <c r="DM36" i="11"/>
  <c r="DL36" i="11"/>
  <c r="DK36" i="11"/>
  <c r="DJ36" i="11"/>
  <c r="DI36" i="11"/>
  <c r="DH36" i="11"/>
  <c r="DG36" i="11"/>
  <c r="DF36" i="11"/>
  <c r="DE36" i="11"/>
  <c r="DD36" i="11"/>
  <c r="DC36" i="11"/>
  <c r="DB36" i="11"/>
  <c r="DA36" i="11"/>
  <c r="CZ36" i="11"/>
  <c r="CY36" i="11"/>
  <c r="CX36" i="11"/>
  <c r="CW36" i="11"/>
  <c r="CV36" i="11"/>
  <c r="CU36" i="11"/>
  <c r="CT36" i="11"/>
  <c r="CS36" i="11"/>
  <c r="CR36" i="11"/>
  <c r="CQ36" i="11"/>
  <c r="CP36" i="11"/>
  <c r="CO36" i="11"/>
  <c r="CN36" i="11"/>
  <c r="CM36" i="11"/>
  <c r="CL36" i="11"/>
  <c r="CK36" i="11"/>
  <c r="CJ36" i="11"/>
  <c r="CI36" i="11"/>
  <c r="CH36" i="11"/>
  <c r="CG36" i="11"/>
  <c r="CF36" i="11"/>
  <c r="CE36" i="11"/>
  <c r="CD36" i="11"/>
  <c r="CC36" i="11"/>
  <c r="CB36" i="11"/>
  <c r="CA36" i="11"/>
  <c r="BZ36" i="11"/>
  <c r="BY36" i="11"/>
  <c r="BX36" i="11"/>
  <c r="BW36" i="11"/>
  <c r="BV36" i="11"/>
  <c r="BU36" i="11"/>
  <c r="BT36" i="11"/>
  <c r="BS36" i="11"/>
  <c r="BR36" i="11"/>
  <c r="BQ36" i="11"/>
  <c r="BP36" i="11"/>
  <c r="BO36" i="11"/>
  <c r="BN36" i="11"/>
  <c r="BM36" i="11"/>
  <c r="BL36" i="11"/>
  <c r="BK36" i="11"/>
  <c r="BJ36" i="11"/>
  <c r="BI36" i="11"/>
  <c r="BH36" i="11"/>
  <c r="BG36" i="11"/>
  <c r="BF36" i="11"/>
  <c r="BE36" i="11"/>
  <c r="BD36" i="11"/>
  <c r="BC36" i="11"/>
  <c r="BB36" i="11"/>
  <c r="BA36" i="11"/>
  <c r="AZ36" i="11"/>
  <c r="AY36" i="11"/>
  <c r="AX36"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A36" i="11"/>
  <c r="MQ35" i="11"/>
  <c r="MP35" i="11"/>
  <c r="MO35" i="11"/>
  <c r="MN35" i="11"/>
  <c r="MM35" i="11"/>
  <c r="ML35" i="11"/>
  <c r="MK35" i="11"/>
  <c r="MJ35" i="11"/>
  <c r="MI35" i="11"/>
  <c r="MH35" i="11"/>
  <c r="MG35" i="11"/>
  <c r="MF35" i="11"/>
  <c r="ME35" i="11"/>
  <c r="MD35" i="11"/>
  <c r="MC35" i="11"/>
  <c r="MB35" i="11"/>
  <c r="MA35" i="11"/>
  <c r="LZ35" i="11"/>
  <c r="LY35" i="11"/>
  <c r="LX35" i="11"/>
  <c r="LW35" i="11"/>
  <c r="LV35" i="11"/>
  <c r="LU35" i="11"/>
  <c r="LT35" i="11"/>
  <c r="LS35" i="11"/>
  <c r="LR35" i="11"/>
  <c r="LQ35" i="11"/>
  <c r="LP35" i="11"/>
  <c r="LO35" i="11"/>
  <c r="LN35" i="11"/>
  <c r="LM35" i="11"/>
  <c r="LL35" i="11"/>
  <c r="LK35" i="11"/>
  <c r="LJ35" i="11"/>
  <c r="LI35" i="11"/>
  <c r="LH35" i="11"/>
  <c r="LG35" i="11"/>
  <c r="LF35" i="11"/>
  <c r="LE35" i="11"/>
  <c r="LD35" i="11"/>
  <c r="LC35" i="11"/>
  <c r="LB35" i="11"/>
  <c r="LA35" i="11"/>
  <c r="KZ35" i="11"/>
  <c r="KY35" i="11"/>
  <c r="KX35" i="11"/>
  <c r="KW35" i="11"/>
  <c r="KV35" i="11"/>
  <c r="KU35" i="11"/>
  <c r="KT35" i="11"/>
  <c r="KS35" i="11"/>
  <c r="KR35" i="11"/>
  <c r="KQ35" i="11"/>
  <c r="KP35" i="11"/>
  <c r="KO35" i="11"/>
  <c r="KN35" i="11"/>
  <c r="KM35" i="11"/>
  <c r="KL35" i="11"/>
  <c r="KK35" i="11"/>
  <c r="KJ35" i="11"/>
  <c r="KI35" i="11"/>
  <c r="KH35" i="11"/>
  <c r="KG35" i="11"/>
  <c r="KF35" i="11"/>
  <c r="KE35" i="11"/>
  <c r="KD35" i="11"/>
  <c r="KC35" i="11"/>
  <c r="KB35" i="11"/>
  <c r="KA35" i="11"/>
  <c r="JZ35" i="11"/>
  <c r="JY35" i="11"/>
  <c r="JX35" i="11"/>
  <c r="JW35" i="11"/>
  <c r="JV35" i="11"/>
  <c r="JU35" i="11"/>
  <c r="JT35" i="11"/>
  <c r="JS35" i="11"/>
  <c r="JR35" i="11"/>
  <c r="JQ35" i="11"/>
  <c r="JP35" i="11"/>
  <c r="JO35" i="11"/>
  <c r="JN35" i="11"/>
  <c r="JM35" i="11"/>
  <c r="JL35" i="11"/>
  <c r="JK35" i="11"/>
  <c r="JJ35" i="11"/>
  <c r="JI35" i="11"/>
  <c r="JH35" i="11"/>
  <c r="JG35" i="11"/>
  <c r="JF35" i="11"/>
  <c r="JE35" i="11"/>
  <c r="JD35" i="11"/>
  <c r="JC35" i="11"/>
  <c r="JB35" i="11"/>
  <c r="JA35" i="11"/>
  <c r="IZ35" i="11"/>
  <c r="IY35" i="11"/>
  <c r="IX35" i="11"/>
  <c r="IW35" i="11"/>
  <c r="IV35" i="11"/>
  <c r="IU35" i="11"/>
  <c r="IT35" i="11"/>
  <c r="IS35" i="11"/>
  <c r="IR35" i="11"/>
  <c r="IQ35" i="11"/>
  <c r="IP35" i="11"/>
  <c r="IO35" i="11"/>
  <c r="IN35" i="11"/>
  <c r="IM35" i="11"/>
  <c r="IL35" i="11"/>
  <c r="IK35" i="11"/>
  <c r="IJ35" i="11"/>
  <c r="II35" i="11"/>
  <c r="IH35" i="11"/>
  <c r="IG35" i="11"/>
  <c r="IF35" i="11"/>
  <c r="IE35" i="11"/>
  <c r="ID35" i="11"/>
  <c r="IC35" i="11"/>
  <c r="IB35" i="11"/>
  <c r="IA35" i="11"/>
  <c r="HZ35" i="11"/>
  <c r="HY35" i="11"/>
  <c r="HX35" i="11"/>
  <c r="HW35" i="11"/>
  <c r="HV35" i="11"/>
  <c r="HU35" i="11"/>
  <c r="HT35" i="11"/>
  <c r="HS35" i="11"/>
  <c r="HR35" i="11"/>
  <c r="HQ35" i="11"/>
  <c r="HP35" i="11"/>
  <c r="HO35" i="11"/>
  <c r="HN35" i="11"/>
  <c r="HM35" i="11"/>
  <c r="HL35" i="11"/>
  <c r="HK35" i="11"/>
  <c r="HJ35" i="11"/>
  <c r="HI35" i="11"/>
  <c r="HH35" i="11"/>
  <c r="HG35" i="11"/>
  <c r="HF35" i="11"/>
  <c r="HE35" i="11"/>
  <c r="HD35" i="11"/>
  <c r="HC35" i="11"/>
  <c r="HB35" i="11"/>
  <c r="HA35" i="11"/>
  <c r="GZ35" i="11"/>
  <c r="GY35" i="11"/>
  <c r="GX35" i="11"/>
  <c r="GW35" i="11"/>
  <c r="GV35" i="11"/>
  <c r="GU35" i="11"/>
  <c r="GT35" i="11"/>
  <c r="GS35" i="11"/>
  <c r="GR35" i="11"/>
  <c r="GQ35" i="11"/>
  <c r="GP35" i="11"/>
  <c r="GO35" i="11"/>
  <c r="GN35" i="11"/>
  <c r="GM35" i="11"/>
  <c r="GL35" i="11"/>
  <c r="GK35" i="11"/>
  <c r="GJ35" i="11"/>
  <c r="GI35" i="11"/>
  <c r="GH35" i="11"/>
  <c r="GG35" i="11"/>
  <c r="GF35" i="11"/>
  <c r="GE35" i="11"/>
  <c r="GD35" i="11"/>
  <c r="GC35" i="11"/>
  <c r="GB35" i="11"/>
  <c r="GA35" i="11"/>
  <c r="FZ35" i="11"/>
  <c r="FY35" i="11"/>
  <c r="FX35" i="11"/>
  <c r="FW35" i="11"/>
  <c r="FV35" i="11"/>
  <c r="FU35" i="11"/>
  <c r="FT35" i="11"/>
  <c r="FS35" i="11"/>
  <c r="FR35" i="11"/>
  <c r="FQ35" i="11"/>
  <c r="FP35" i="11"/>
  <c r="FO35" i="11"/>
  <c r="FN35" i="11"/>
  <c r="FM35" i="11"/>
  <c r="FL35" i="11"/>
  <c r="FK35" i="11"/>
  <c r="FJ35" i="11"/>
  <c r="FI35" i="11"/>
  <c r="FH35" i="11"/>
  <c r="FG35" i="11"/>
  <c r="FF35" i="11"/>
  <c r="FE35" i="11"/>
  <c r="FD35" i="11"/>
  <c r="FC35" i="11"/>
  <c r="FB35" i="11"/>
  <c r="FA35" i="11"/>
  <c r="EZ35" i="11"/>
  <c r="EY35" i="11"/>
  <c r="EX35" i="11"/>
  <c r="EW35" i="11"/>
  <c r="EV35" i="11"/>
  <c r="EU35" i="11"/>
  <c r="ET35" i="11"/>
  <c r="ES35" i="11"/>
  <c r="ER35" i="11"/>
  <c r="EQ35" i="11"/>
  <c r="EP35" i="11"/>
  <c r="EO35" i="11"/>
  <c r="EN35" i="11"/>
  <c r="EM35" i="11"/>
  <c r="EL35" i="11"/>
  <c r="EK35" i="11"/>
  <c r="EJ35" i="11"/>
  <c r="EI35" i="11"/>
  <c r="EH35" i="11"/>
  <c r="EG35" i="11"/>
  <c r="EF35" i="11"/>
  <c r="EE35" i="11"/>
  <c r="ED35" i="11"/>
  <c r="EC35" i="11"/>
  <c r="EB35" i="11"/>
  <c r="EA35" i="11"/>
  <c r="DZ35" i="11"/>
  <c r="DY35" i="11"/>
  <c r="DX35" i="11"/>
  <c r="DW35" i="11"/>
  <c r="DV35" i="11"/>
  <c r="DU35" i="11"/>
  <c r="DT35" i="11"/>
  <c r="DS35" i="11"/>
  <c r="DR35" i="11"/>
  <c r="DQ35" i="11"/>
  <c r="DP35" i="11"/>
  <c r="DO35" i="11"/>
  <c r="DN35" i="11"/>
  <c r="DM35" i="11"/>
  <c r="DL35" i="11"/>
  <c r="DK35" i="11"/>
  <c r="DJ35" i="11"/>
  <c r="DI35" i="11"/>
  <c r="DH35" i="11"/>
  <c r="DG35" i="11"/>
  <c r="DF35" i="11"/>
  <c r="DE35" i="11"/>
  <c r="DD35" i="11"/>
  <c r="DC35" i="11"/>
  <c r="DB35" i="11"/>
  <c r="DA35" i="11"/>
  <c r="CZ35" i="11"/>
  <c r="CY35" i="11"/>
  <c r="CX35" i="11"/>
  <c r="CW35" i="11"/>
  <c r="CV35" i="11"/>
  <c r="CU35" i="11"/>
  <c r="CT35" i="11"/>
  <c r="CS35" i="11"/>
  <c r="CR35" i="11"/>
  <c r="CQ35" i="11"/>
  <c r="CP35" i="11"/>
  <c r="CO35" i="11"/>
  <c r="CN35" i="11"/>
  <c r="CM35" i="11"/>
  <c r="CL35" i="11"/>
  <c r="CK35" i="11"/>
  <c r="CJ35" i="11"/>
  <c r="CI35" i="11"/>
  <c r="CH35" i="11"/>
  <c r="CG35" i="11"/>
  <c r="CF35" i="11"/>
  <c r="CE35" i="11"/>
  <c r="CD35" i="11"/>
  <c r="CC35" i="11"/>
  <c r="CB35" i="11"/>
  <c r="CA35" i="11"/>
  <c r="BZ35" i="11"/>
  <c r="BY35" i="11"/>
  <c r="BX35" i="11"/>
  <c r="BW35" i="11"/>
  <c r="BV35" i="11"/>
  <c r="BU35" i="11"/>
  <c r="BT35" i="11"/>
  <c r="BS35" i="11"/>
  <c r="BR35" i="11"/>
  <c r="BQ35" i="11"/>
  <c r="BP35" i="11"/>
  <c r="BO35" i="11"/>
  <c r="BN35" i="11"/>
  <c r="BM35" i="11"/>
  <c r="BL35" i="11"/>
  <c r="BK35" i="11"/>
  <c r="BJ35" i="11"/>
  <c r="BI35" i="11"/>
  <c r="BH35" i="11"/>
  <c r="BG35" i="11"/>
  <c r="BF35" i="11"/>
  <c r="BE35" i="11"/>
  <c r="BD35" i="11"/>
  <c r="BC35" i="11"/>
  <c r="BB35" i="11"/>
  <c r="BA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35" i="11"/>
  <c r="MQ34" i="11"/>
  <c r="MP34" i="11"/>
  <c r="MO34" i="11"/>
  <c r="MN34" i="11"/>
  <c r="MM34" i="11"/>
  <c r="ML34" i="11"/>
  <c r="MK34" i="11"/>
  <c r="MJ34" i="11"/>
  <c r="MI34" i="11"/>
  <c r="MH34" i="11"/>
  <c r="MG34" i="11"/>
  <c r="MF34" i="11"/>
  <c r="ME34" i="11"/>
  <c r="MD34" i="11"/>
  <c r="MC34" i="11"/>
  <c r="MB34" i="11"/>
  <c r="MA34" i="11"/>
  <c r="LZ34" i="11"/>
  <c r="LY34" i="11"/>
  <c r="LX34" i="11"/>
  <c r="LW34" i="11"/>
  <c r="LV34" i="11"/>
  <c r="LU34" i="11"/>
  <c r="LT34" i="11"/>
  <c r="LS34" i="11"/>
  <c r="LR34" i="11"/>
  <c r="LQ34" i="11"/>
  <c r="LP34" i="11"/>
  <c r="LO34" i="11"/>
  <c r="LN34" i="11"/>
  <c r="LM34" i="11"/>
  <c r="LL34" i="11"/>
  <c r="LK34" i="11"/>
  <c r="LJ34" i="11"/>
  <c r="LI34" i="11"/>
  <c r="LH34" i="11"/>
  <c r="LG34" i="11"/>
  <c r="LF34" i="11"/>
  <c r="LE34" i="11"/>
  <c r="LD34" i="11"/>
  <c r="LC34" i="11"/>
  <c r="LB34" i="11"/>
  <c r="LA34" i="11"/>
  <c r="KZ34" i="11"/>
  <c r="KY34" i="11"/>
  <c r="KX34" i="11"/>
  <c r="KW34" i="11"/>
  <c r="KV34" i="11"/>
  <c r="KU34" i="11"/>
  <c r="KT34" i="11"/>
  <c r="KS34" i="11"/>
  <c r="KR34" i="11"/>
  <c r="KQ34" i="11"/>
  <c r="KP34" i="11"/>
  <c r="KO34" i="11"/>
  <c r="KN34" i="11"/>
  <c r="KM34" i="11"/>
  <c r="KL34" i="11"/>
  <c r="KK34" i="11"/>
  <c r="KJ34" i="11"/>
  <c r="KI34" i="11"/>
  <c r="KH34" i="11"/>
  <c r="KG34" i="11"/>
  <c r="KF34" i="11"/>
  <c r="KE34" i="11"/>
  <c r="KD34" i="11"/>
  <c r="KC34" i="11"/>
  <c r="KB34" i="11"/>
  <c r="KA34" i="11"/>
  <c r="JZ34" i="11"/>
  <c r="JY34" i="11"/>
  <c r="JX34" i="11"/>
  <c r="JW34" i="11"/>
  <c r="JV34" i="11"/>
  <c r="JU34" i="11"/>
  <c r="JT34" i="11"/>
  <c r="JS34" i="11"/>
  <c r="JR34" i="11"/>
  <c r="JQ34" i="11"/>
  <c r="JP34" i="11"/>
  <c r="JO34" i="11"/>
  <c r="JN34" i="11"/>
  <c r="JM34" i="11"/>
  <c r="JL34" i="11"/>
  <c r="JK34" i="11"/>
  <c r="JJ34" i="11"/>
  <c r="JI34" i="11"/>
  <c r="JH34" i="11"/>
  <c r="JG34" i="11"/>
  <c r="JF34" i="11"/>
  <c r="JE34" i="11"/>
  <c r="JD34" i="11"/>
  <c r="JC34" i="11"/>
  <c r="JB34" i="11"/>
  <c r="JA34" i="11"/>
  <c r="IZ34" i="11"/>
  <c r="IY34" i="11"/>
  <c r="IX34" i="11"/>
  <c r="IW34" i="11"/>
  <c r="IV34" i="11"/>
  <c r="IU34" i="11"/>
  <c r="IT34" i="11"/>
  <c r="IS34" i="11"/>
  <c r="IR34" i="11"/>
  <c r="IQ34" i="11"/>
  <c r="IP34" i="11"/>
  <c r="IO34" i="11"/>
  <c r="IN34" i="11"/>
  <c r="IM34" i="11"/>
  <c r="IL34" i="11"/>
  <c r="IK34" i="11"/>
  <c r="IJ34" i="11"/>
  <c r="II34" i="11"/>
  <c r="IH34" i="11"/>
  <c r="IG34" i="11"/>
  <c r="IF34" i="11"/>
  <c r="IE34" i="11"/>
  <c r="ID34" i="11"/>
  <c r="IC34" i="11"/>
  <c r="IB34" i="11"/>
  <c r="IA34" i="11"/>
  <c r="HZ34" i="11"/>
  <c r="HY34" i="11"/>
  <c r="HX34" i="11"/>
  <c r="HW34" i="11"/>
  <c r="HV34" i="11"/>
  <c r="HU34" i="11"/>
  <c r="HT34" i="11"/>
  <c r="HS34" i="11"/>
  <c r="HR34" i="11"/>
  <c r="HQ34" i="11"/>
  <c r="HP34" i="11"/>
  <c r="HO34" i="11"/>
  <c r="HN34" i="11"/>
  <c r="HM34" i="11"/>
  <c r="HL34" i="11"/>
  <c r="HK34" i="11"/>
  <c r="HJ34" i="11"/>
  <c r="HI34" i="11"/>
  <c r="HH34" i="11"/>
  <c r="HG34" i="11"/>
  <c r="HF34" i="11"/>
  <c r="HE34" i="11"/>
  <c r="HD34" i="11"/>
  <c r="HC34" i="11"/>
  <c r="HB34" i="11"/>
  <c r="HA34" i="11"/>
  <c r="GZ34" i="11"/>
  <c r="GY34" i="11"/>
  <c r="GX34" i="11"/>
  <c r="GW34" i="11"/>
  <c r="GV34" i="11"/>
  <c r="GU34" i="11"/>
  <c r="GT34" i="11"/>
  <c r="GS34" i="11"/>
  <c r="GR34" i="11"/>
  <c r="GQ34" i="11"/>
  <c r="GP34" i="11"/>
  <c r="GO34" i="11"/>
  <c r="GN34" i="11"/>
  <c r="GM34" i="11"/>
  <c r="GL34" i="11"/>
  <c r="GK34" i="11"/>
  <c r="GJ34" i="11"/>
  <c r="GI34" i="11"/>
  <c r="GH34" i="11"/>
  <c r="GG34" i="11"/>
  <c r="GF34" i="11"/>
  <c r="GE34" i="11"/>
  <c r="GD34" i="11"/>
  <c r="GC34" i="11"/>
  <c r="GB34" i="11"/>
  <c r="GA34" i="11"/>
  <c r="FZ34" i="11"/>
  <c r="FY34" i="11"/>
  <c r="FX34" i="11"/>
  <c r="FW34" i="11"/>
  <c r="FV34" i="11"/>
  <c r="FU34" i="11"/>
  <c r="FT34" i="11"/>
  <c r="FS34" i="11"/>
  <c r="FR34" i="11"/>
  <c r="FQ34" i="11"/>
  <c r="FP34" i="11"/>
  <c r="FO34" i="11"/>
  <c r="FN34" i="11"/>
  <c r="FM34" i="11"/>
  <c r="FL34" i="11"/>
  <c r="FK34" i="11"/>
  <c r="FJ34" i="11"/>
  <c r="FI34" i="11"/>
  <c r="FH34" i="11"/>
  <c r="FG34" i="11"/>
  <c r="FF34" i="11"/>
  <c r="FE34" i="11"/>
  <c r="FD34" i="11"/>
  <c r="FC34" i="11"/>
  <c r="FB34" i="11"/>
  <c r="FA34" i="11"/>
  <c r="EZ34" i="11"/>
  <c r="EY34" i="11"/>
  <c r="EX34" i="11"/>
  <c r="EW34" i="11"/>
  <c r="EV34" i="11"/>
  <c r="EU34" i="11"/>
  <c r="ET34" i="11"/>
  <c r="ES34" i="11"/>
  <c r="ER34" i="11"/>
  <c r="EQ34" i="11"/>
  <c r="EP34" i="11"/>
  <c r="EO34" i="11"/>
  <c r="EN34" i="11"/>
  <c r="EM34" i="11"/>
  <c r="EL34" i="11"/>
  <c r="EK34" i="11"/>
  <c r="EJ34" i="11"/>
  <c r="EI34" i="11"/>
  <c r="EH34" i="11"/>
  <c r="EG34" i="11"/>
  <c r="EF34" i="11"/>
  <c r="EE34" i="11"/>
  <c r="ED34" i="11"/>
  <c r="EC34" i="11"/>
  <c r="EB34" i="11"/>
  <c r="EA34" i="11"/>
  <c r="DZ34" i="11"/>
  <c r="DY34" i="11"/>
  <c r="DX34" i="11"/>
  <c r="DW34" i="11"/>
  <c r="DV34" i="11"/>
  <c r="DU34" i="11"/>
  <c r="DT34" i="11"/>
  <c r="DS34" i="11"/>
  <c r="DR34" i="11"/>
  <c r="DQ34" i="11"/>
  <c r="DP34" i="11"/>
  <c r="DO34" i="11"/>
  <c r="DN34" i="11"/>
  <c r="DM34" i="11"/>
  <c r="DL34" i="11"/>
  <c r="DK34" i="11"/>
  <c r="DJ34" i="11"/>
  <c r="DI34" i="11"/>
  <c r="DH34" i="11"/>
  <c r="DG34" i="11"/>
  <c r="DF34" i="11"/>
  <c r="DE34" i="11"/>
  <c r="DD34" i="11"/>
  <c r="DC34" i="11"/>
  <c r="DB34" i="11"/>
  <c r="DA34" i="11"/>
  <c r="CZ34" i="11"/>
  <c r="CY34" i="11"/>
  <c r="CX34" i="11"/>
  <c r="CW34" i="11"/>
  <c r="CV34" i="11"/>
  <c r="CU34" i="11"/>
  <c r="CT34" i="11"/>
  <c r="CS34" i="11"/>
  <c r="CR34" i="11"/>
  <c r="CQ34" i="11"/>
  <c r="CP34" i="11"/>
  <c r="CO34" i="11"/>
  <c r="CN34" i="11"/>
  <c r="CM34" i="11"/>
  <c r="CL34" i="11"/>
  <c r="CK34" i="11"/>
  <c r="CJ34" i="11"/>
  <c r="CI34" i="11"/>
  <c r="CH34" i="11"/>
  <c r="CG34" i="11"/>
  <c r="CF34" i="11"/>
  <c r="CE34" i="11"/>
  <c r="CD34" i="11"/>
  <c r="CC34" i="11"/>
  <c r="CB34" i="11"/>
  <c r="CA34" i="11"/>
  <c r="BZ34" i="11"/>
  <c r="BY34" i="11"/>
  <c r="BX34" i="11"/>
  <c r="BW34" i="11"/>
  <c r="BV34" i="11"/>
  <c r="BU34" i="11"/>
  <c r="BT34" i="11"/>
  <c r="BS34" i="11"/>
  <c r="BR34" i="11"/>
  <c r="BQ34" i="11"/>
  <c r="BP34" i="11"/>
  <c r="BO34" i="11"/>
  <c r="BN34" i="11"/>
  <c r="BM34" i="11"/>
  <c r="BL34" i="11"/>
  <c r="BK34" i="11"/>
  <c r="BJ34" i="11"/>
  <c r="BI34" i="11"/>
  <c r="BH34" i="11"/>
  <c r="BG34" i="11"/>
  <c r="BF34" i="11"/>
  <c r="BE34" i="11"/>
  <c r="BD34" i="11"/>
  <c r="BC34" i="11"/>
  <c r="BB34" i="11"/>
  <c r="BA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34" i="11"/>
  <c r="MQ33" i="11"/>
  <c r="MP33" i="11"/>
  <c r="MO33" i="11"/>
  <c r="MN33" i="11"/>
  <c r="MM33" i="11"/>
  <c r="ML33" i="11"/>
  <c r="MK33" i="11"/>
  <c r="MJ33" i="11"/>
  <c r="MI33" i="11"/>
  <c r="MH33" i="11"/>
  <c r="MG33" i="11"/>
  <c r="MF33" i="11"/>
  <c r="ME33" i="11"/>
  <c r="MD33" i="11"/>
  <c r="MC33" i="11"/>
  <c r="MB33" i="11"/>
  <c r="MA33" i="11"/>
  <c r="LZ33" i="11"/>
  <c r="LY33" i="11"/>
  <c r="LX33" i="11"/>
  <c r="LW33" i="11"/>
  <c r="LV33" i="11"/>
  <c r="LU33" i="11"/>
  <c r="LT33" i="11"/>
  <c r="LS33" i="11"/>
  <c r="LR33" i="11"/>
  <c r="LQ33" i="11"/>
  <c r="LP33" i="11"/>
  <c r="LO33" i="11"/>
  <c r="LN33" i="11"/>
  <c r="LM33" i="11"/>
  <c r="LL33" i="11"/>
  <c r="LK33" i="11"/>
  <c r="LJ33" i="11"/>
  <c r="LI33" i="11"/>
  <c r="LH33" i="11"/>
  <c r="LG33" i="11"/>
  <c r="LF33" i="11"/>
  <c r="LE33" i="11"/>
  <c r="LD33" i="11"/>
  <c r="LC33" i="11"/>
  <c r="LB33" i="11"/>
  <c r="LA33" i="11"/>
  <c r="KZ33" i="11"/>
  <c r="KY33" i="11"/>
  <c r="KX33" i="11"/>
  <c r="KW33" i="11"/>
  <c r="KV33" i="11"/>
  <c r="KU33" i="11"/>
  <c r="KT33" i="11"/>
  <c r="KS33" i="11"/>
  <c r="KR33" i="11"/>
  <c r="KQ33" i="11"/>
  <c r="KP33" i="11"/>
  <c r="KO33" i="11"/>
  <c r="KN33" i="11"/>
  <c r="KM33" i="11"/>
  <c r="KL33" i="11"/>
  <c r="KK33" i="11"/>
  <c r="KJ33" i="11"/>
  <c r="KI33" i="11"/>
  <c r="KH33" i="11"/>
  <c r="KG33" i="11"/>
  <c r="KF33" i="11"/>
  <c r="KE33" i="11"/>
  <c r="KD33" i="11"/>
  <c r="KC33" i="11"/>
  <c r="KB33" i="11"/>
  <c r="KA33" i="11"/>
  <c r="JZ33" i="11"/>
  <c r="JY33" i="11"/>
  <c r="JX33" i="11"/>
  <c r="JW33" i="11"/>
  <c r="JV33" i="11"/>
  <c r="JU33" i="11"/>
  <c r="JT33" i="11"/>
  <c r="JS33" i="11"/>
  <c r="JR33" i="11"/>
  <c r="JQ33" i="11"/>
  <c r="JP33" i="11"/>
  <c r="JO33" i="11"/>
  <c r="JN33" i="11"/>
  <c r="JM33" i="11"/>
  <c r="JL33" i="11"/>
  <c r="JK33" i="11"/>
  <c r="JJ33" i="11"/>
  <c r="JI33" i="11"/>
  <c r="JH33" i="11"/>
  <c r="JG33" i="11"/>
  <c r="JF33" i="11"/>
  <c r="JE33" i="11"/>
  <c r="JD33" i="11"/>
  <c r="JC33" i="11"/>
  <c r="JB33" i="11"/>
  <c r="JA33" i="11"/>
  <c r="IZ33" i="11"/>
  <c r="IY33" i="11"/>
  <c r="IX33" i="11"/>
  <c r="IW33" i="11"/>
  <c r="IV33" i="11"/>
  <c r="IU33" i="11"/>
  <c r="IT33" i="11"/>
  <c r="IS33" i="11"/>
  <c r="IR33" i="11"/>
  <c r="IQ33" i="11"/>
  <c r="IP33" i="11"/>
  <c r="IO33" i="11"/>
  <c r="IN33" i="11"/>
  <c r="IM33" i="11"/>
  <c r="IL33" i="11"/>
  <c r="IK33" i="11"/>
  <c r="IJ33" i="11"/>
  <c r="II33" i="11"/>
  <c r="IH33" i="11"/>
  <c r="IG33" i="11"/>
  <c r="IF33" i="11"/>
  <c r="IE33" i="11"/>
  <c r="ID33" i="11"/>
  <c r="IC33" i="11"/>
  <c r="IB33" i="11"/>
  <c r="IA33" i="11"/>
  <c r="HZ33" i="11"/>
  <c r="HY33" i="11"/>
  <c r="HX33" i="11"/>
  <c r="HW33" i="11"/>
  <c r="HV33" i="11"/>
  <c r="HU33" i="11"/>
  <c r="HT33" i="11"/>
  <c r="HS33" i="11"/>
  <c r="HR33" i="11"/>
  <c r="HQ33" i="11"/>
  <c r="HP33" i="11"/>
  <c r="HO33" i="11"/>
  <c r="HN33" i="11"/>
  <c r="HM33" i="11"/>
  <c r="HL33" i="11"/>
  <c r="HK33" i="11"/>
  <c r="HJ33" i="11"/>
  <c r="HI33" i="11"/>
  <c r="HH33" i="11"/>
  <c r="HG33" i="11"/>
  <c r="HF33" i="11"/>
  <c r="HE33" i="11"/>
  <c r="HD33" i="11"/>
  <c r="HC33" i="11"/>
  <c r="HB33" i="11"/>
  <c r="HA33" i="11"/>
  <c r="GZ33" i="11"/>
  <c r="GY33" i="11"/>
  <c r="GX33" i="11"/>
  <c r="GW33" i="11"/>
  <c r="GV33" i="11"/>
  <c r="GU33" i="11"/>
  <c r="GT33" i="11"/>
  <c r="GS33" i="11"/>
  <c r="GR33" i="11"/>
  <c r="GQ33" i="11"/>
  <c r="GP33" i="11"/>
  <c r="GO33" i="11"/>
  <c r="GN33" i="11"/>
  <c r="GM33" i="11"/>
  <c r="GL33" i="11"/>
  <c r="GK33" i="11"/>
  <c r="GJ33" i="11"/>
  <c r="GI33" i="11"/>
  <c r="GH33" i="11"/>
  <c r="GG33" i="11"/>
  <c r="GF33" i="11"/>
  <c r="GE33" i="11"/>
  <c r="GD33" i="11"/>
  <c r="GC33" i="11"/>
  <c r="GB33" i="11"/>
  <c r="GA33" i="11"/>
  <c r="FZ33" i="11"/>
  <c r="FY33" i="11"/>
  <c r="FX33" i="11"/>
  <c r="FW33" i="11"/>
  <c r="FV33" i="11"/>
  <c r="FU33" i="11"/>
  <c r="FT33" i="11"/>
  <c r="FS33" i="11"/>
  <c r="FR33" i="11"/>
  <c r="FQ33" i="11"/>
  <c r="FP33" i="11"/>
  <c r="FO33" i="11"/>
  <c r="FN33" i="11"/>
  <c r="FM33" i="11"/>
  <c r="FL33" i="11"/>
  <c r="FK33" i="11"/>
  <c r="FJ33" i="11"/>
  <c r="FI33" i="11"/>
  <c r="FH33" i="11"/>
  <c r="FG33" i="11"/>
  <c r="FF33" i="11"/>
  <c r="FE33" i="11"/>
  <c r="FD33" i="11"/>
  <c r="FC33" i="11"/>
  <c r="FB33" i="11"/>
  <c r="FA33" i="11"/>
  <c r="EZ33" i="11"/>
  <c r="EY33" i="11"/>
  <c r="EX33" i="11"/>
  <c r="EW33" i="11"/>
  <c r="EV33" i="11"/>
  <c r="EU33" i="11"/>
  <c r="ET33" i="11"/>
  <c r="ES33" i="11"/>
  <c r="ER33" i="11"/>
  <c r="EQ33" i="11"/>
  <c r="EP33" i="11"/>
  <c r="EO33" i="11"/>
  <c r="EN33" i="11"/>
  <c r="EM33" i="11"/>
  <c r="EL33" i="11"/>
  <c r="EK33" i="11"/>
  <c r="EJ33" i="11"/>
  <c r="EI33" i="11"/>
  <c r="EH33" i="11"/>
  <c r="EG33" i="11"/>
  <c r="EF33" i="11"/>
  <c r="EE33" i="11"/>
  <c r="ED33" i="11"/>
  <c r="EC33" i="11"/>
  <c r="EB33" i="11"/>
  <c r="EA33" i="11"/>
  <c r="DZ33" i="11"/>
  <c r="DY33" i="11"/>
  <c r="DX33" i="11"/>
  <c r="DW33" i="11"/>
  <c r="DV33" i="11"/>
  <c r="DU33" i="11"/>
  <c r="DT33" i="11"/>
  <c r="DS33" i="11"/>
  <c r="DR33" i="11"/>
  <c r="DQ33" i="11"/>
  <c r="DP33" i="11"/>
  <c r="DO33" i="11"/>
  <c r="DN33" i="11"/>
  <c r="DM33" i="11"/>
  <c r="DL33" i="11"/>
  <c r="DK33" i="11"/>
  <c r="DJ33" i="11"/>
  <c r="DI33" i="11"/>
  <c r="DH33" i="11"/>
  <c r="DG33" i="11"/>
  <c r="DF33" i="11"/>
  <c r="DE33" i="11"/>
  <c r="DD33" i="11"/>
  <c r="DC33" i="11"/>
  <c r="DB33" i="11"/>
  <c r="DA33" i="11"/>
  <c r="CZ33" i="11"/>
  <c r="CY33" i="11"/>
  <c r="CX33" i="11"/>
  <c r="CW33" i="11"/>
  <c r="CV33" i="11"/>
  <c r="CU33" i="11"/>
  <c r="CT33" i="11"/>
  <c r="CS33" i="11"/>
  <c r="CR33" i="11"/>
  <c r="CQ33" i="11"/>
  <c r="CP33" i="11"/>
  <c r="CO33" i="11"/>
  <c r="CN33" i="11"/>
  <c r="CM33" i="11"/>
  <c r="CL33" i="11"/>
  <c r="CK33" i="11"/>
  <c r="CJ33" i="11"/>
  <c r="CI33" i="11"/>
  <c r="CH33" i="11"/>
  <c r="CG33" i="11"/>
  <c r="CF33" i="11"/>
  <c r="CE33" i="11"/>
  <c r="CD33" i="11"/>
  <c r="CC33" i="11"/>
  <c r="CB33" i="11"/>
  <c r="CA33" i="11"/>
  <c r="BZ33" i="11"/>
  <c r="BY33" i="11"/>
  <c r="BX33" i="11"/>
  <c r="BW33" i="11"/>
  <c r="BV33" i="11"/>
  <c r="BU33" i="11"/>
  <c r="BT33" i="11"/>
  <c r="BS33" i="11"/>
  <c r="BR33" i="11"/>
  <c r="BQ33" i="11"/>
  <c r="BP33" i="11"/>
  <c r="BO33" i="11"/>
  <c r="BN33" i="11"/>
  <c r="BM33" i="11"/>
  <c r="BL33" i="11"/>
  <c r="BK33" i="11"/>
  <c r="BJ33" i="11"/>
  <c r="BI33" i="11"/>
  <c r="BH33" i="11"/>
  <c r="BG33" i="11"/>
  <c r="BF33" i="11"/>
  <c r="BE33" i="11"/>
  <c r="BD33" i="11"/>
  <c r="BC33" i="11"/>
  <c r="BB33" i="11"/>
  <c r="BA33" i="11"/>
  <c r="AZ33" i="11"/>
  <c r="AY33" i="11"/>
  <c r="AX33"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A33" i="11"/>
  <c r="MQ32" i="11"/>
  <c r="MP32" i="11"/>
  <c r="MO32" i="11"/>
  <c r="MN32" i="11"/>
  <c r="MM32" i="11"/>
  <c r="ML32" i="11"/>
  <c r="MK32" i="11"/>
  <c r="MJ32" i="11"/>
  <c r="MI32" i="11"/>
  <c r="MH32" i="11"/>
  <c r="MG32" i="11"/>
  <c r="MF32" i="11"/>
  <c r="ME32" i="11"/>
  <c r="MD32" i="11"/>
  <c r="MC32" i="11"/>
  <c r="MB32" i="11"/>
  <c r="MA32" i="11"/>
  <c r="LZ32" i="11"/>
  <c r="LY32" i="11"/>
  <c r="LX32" i="11"/>
  <c r="LW32" i="11"/>
  <c r="LV32" i="11"/>
  <c r="LU32" i="11"/>
  <c r="LT32" i="11"/>
  <c r="LS32" i="11"/>
  <c r="LR32" i="11"/>
  <c r="LQ32" i="11"/>
  <c r="LP32" i="11"/>
  <c r="LO32" i="11"/>
  <c r="LN32" i="11"/>
  <c r="LM32" i="11"/>
  <c r="LL32" i="11"/>
  <c r="LK32" i="11"/>
  <c r="LJ32" i="11"/>
  <c r="LI32" i="11"/>
  <c r="LH32" i="11"/>
  <c r="LG32" i="11"/>
  <c r="LF32" i="11"/>
  <c r="LE32" i="11"/>
  <c r="LD32" i="11"/>
  <c r="LC32" i="11"/>
  <c r="LB32" i="11"/>
  <c r="LA32" i="11"/>
  <c r="KZ32" i="11"/>
  <c r="KY32" i="11"/>
  <c r="KX32" i="11"/>
  <c r="KW32" i="11"/>
  <c r="KV32" i="11"/>
  <c r="KU32" i="11"/>
  <c r="KT32" i="11"/>
  <c r="KS32" i="11"/>
  <c r="KR32" i="11"/>
  <c r="KQ32" i="11"/>
  <c r="KP32" i="11"/>
  <c r="KO32" i="11"/>
  <c r="KN32" i="11"/>
  <c r="KM32" i="11"/>
  <c r="KL32" i="11"/>
  <c r="KK32" i="11"/>
  <c r="KJ32" i="11"/>
  <c r="KI32" i="11"/>
  <c r="KH32" i="11"/>
  <c r="KG32" i="11"/>
  <c r="KF32" i="11"/>
  <c r="KE32" i="11"/>
  <c r="KD32" i="11"/>
  <c r="KC32" i="11"/>
  <c r="KB32" i="11"/>
  <c r="KA32" i="11"/>
  <c r="JZ32" i="11"/>
  <c r="JY32" i="11"/>
  <c r="JX32" i="11"/>
  <c r="JW32" i="11"/>
  <c r="JV32" i="11"/>
  <c r="JU32" i="11"/>
  <c r="JT32" i="11"/>
  <c r="JS32" i="11"/>
  <c r="JR32" i="11"/>
  <c r="JQ32" i="11"/>
  <c r="JP32" i="11"/>
  <c r="JO32" i="11"/>
  <c r="JN32" i="11"/>
  <c r="JM32" i="11"/>
  <c r="JL32" i="11"/>
  <c r="JK32" i="11"/>
  <c r="JJ32" i="11"/>
  <c r="JI32" i="11"/>
  <c r="JH32" i="11"/>
  <c r="JG32" i="11"/>
  <c r="JF32" i="11"/>
  <c r="JE32" i="11"/>
  <c r="JD32" i="11"/>
  <c r="JC32" i="11"/>
  <c r="JB32" i="11"/>
  <c r="JA32" i="11"/>
  <c r="IZ32" i="11"/>
  <c r="IY32" i="11"/>
  <c r="IX32" i="11"/>
  <c r="IW32" i="11"/>
  <c r="IV32" i="11"/>
  <c r="IU32" i="11"/>
  <c r="IT32" i="11"/>
  <c r="IS32" i="11"/>
  <c r="IR32" i="11"/>
  <c r="IQ32" i="11"/>
  <c r="IP32" i="11"/>
  <c r="IO32" i="11"/>
  <c r="IN32" i="11"/>
  <c r="IM32" i="11"/>
  <c r="IL32" i="11"/>
  <c r="IK32" i="11"/>
  <c r="IJ32" i="11"/>
  <c r="II32" i="11"/>
  <c r="IH32" i="11"/>
  <c r="IG32" i="11"/>
  <c r="IF32" i="11"/>
  <c r="IE32" i="11"/>
  <c r="ID32" i="11"/>
  <c r="IC32" i="11"/>
  <c r="IB32" i="11"/>
  <c r="IA32" i="11"/>
  <c r="HZ32" i="11"/>
  <c r="HY32" i="11"/>
  <c r="HX32" i="11"/>
  <c r="HW32" i="11"/>
  <c r="HV32" i="11"/>
  <c r="HU32" i="11"/>
  <c r="HT32" i="11"/>
  <c r="HS32" i="11"/>
  <c r="HR32" i="11"/>
  <c r="HQ32" i="11"/>
  <c r="HP32" i="11"/>
  <c r="HO32" i="11"/>
  <c r="HN32" i="11"/>
  <c r="HM32" i="11"/>
  <c r="HL32" i="11"/>
  <c r="HK32" i="11"/>
  <c r="HJ32" i="11"/>
  <c r="HI32" i="11"/>
  <c r="HH32" i="11"/>
  <c r="HG32" i="11"/>
  <c r="HF32" i="11"/>
  <c r="HE32" i="11"/>
  <c r="HD32" i="11"/>
  <c r="HC32" i="11"/>
  <c r="HB32" i="11"/>
  <c r="HA32" i="11"/>
  <c r="GZ32" i="11"/>
  <c r="GY32" i="11"/>
  <c r="GX32" i="11"/>
  <c r="GW32" i="11"/>
  <c r="GV32" i="11"/>
  <c r="GU32" i="11"/>
  <c r="GT32" i="11"/>
  <c r="GS32" i="11"/>
  <c r="GR32" i="11"/>
  <c r="GQ32" i="11"/>
  <c r="GP32" i="11"/>
  <c r="GO32" i="11"/>
  <c r="GN32" i="11"/>
  <c r="GM32" i="11"/>
  <c r="GL32" i="11"/>
  <c r="GK32" i="11"/>
  <c r="GJ32" i="11"/>
  <c r="GI32" i="11"/>
  <c r="GH32" i="11"/>
  <c r="GG32" i="11"/>
  <c r="GF32" i="11"/>
  <c r="GE32" i="11"/>
  <c r="GD32" i="11"/>
  <c r="GC32" i="11"/>
  <c r="GB32" i="11"/>
  <c r="GA32" i="11"/>
  <c r="FZ32" i="11"/>
  <c r="FY32" i="11"/>
  <c r="FX32" i="11"/>
  <c r="FW32" i="11"/>
  <c r="FV32" i="11"/>
  <c r="FU32" i="11"/>
  <c r="FT32" i="11"/>
  <c r="FS32" i="11"/>
  <c r="FR32" i="11"/>
  <c r="FQ32" i="11"/>
  <c r="FP32" i="11"/>
  <c r="FO32" i="11"/>
  <c r="FN32" i="11"/>
  <c r="FM32" i="11"/>
  <c r="FL32" i="11"/>
  <c r="FK32" i="11"/>
  <c r="FJ32" i="11"/>
  <c r="FI32" i="11"/>
  <c r="FH32" i="11"/>
  <c r="FG32" i="11"/>
  <c r="FF32" i="11"/>
  <c r="FE32" i="11"/>
  <c r="FD32" i="11"/>
  <c r="FC32" i="11"/>
  <c r="FB32" i="11"/>
  <c r="FA32" i="11"/>
  <c r="EZ32" i="11"/>
  <c r="EY32" i="11"/>
  <c r="EX32" i="11"/>
  <c r="EW32" i="11"/>
  <c r="EV32" i="11"/>
  <c r="EU32" i="11"/>
  <c r="ET32" i="11"/>
  <c r="ES32" i="11"/>
  <c r="ER32" i="11"/>
  <c r="EQ32" i="11"/>
  <c r="EP32" i="11"/>
  <c r="EO32" i="11"/>
  <c r="EN32" i="11"/>
  <c r="EM32" i="11"/>
  <c r="EL32" i="11"/>
  <c r="EK32" i="11"/>
  <c r="EJ32" i="11"/>
  <c r="EI32" i="11"/>
  <c r="EH32" i="11"/>
  <c r="EG32" i="11"/>
  <c r="EF32" i="11"/>
  <c r="EE32" i="11"/>
  <c r="ED32" i="11"/>
  <c r="EC32" i="11"/>
  <c r="EB32" i="11"/>
  <c r="EA32" i="11"/>
  <c r="DZ32" i="11"/>
  <c r="DY32" i="11"/>
  <c r="DX32" i="11"/>
  <c r="DW32" i="11"/>
  <c r="DV32" i="11"/>
  <c r="DU32" i="11"/>
  <c r="DT32" i="11"/>
  <c r="DS32" i="11"/>
  <c r="DR32" i="11"/>
  <c r="DQ32" i="11"/>
  <c r="DP32" i="11"/>
  <c r="DO32" i="11"/>
  <c r="DN32" i="11"/>
  <c r="DM32" i="11"/>
  <c r="DL32" i="11"/>
  <c r="DK32" i="11"/>
  <c r="DJ32" i="11"/>
  <c r="DI32" i="11"/>
  <c r="DH32" i="11"/>
  <c r="DG32" i="11"/>
  <c r="DF32" i="11"/>
  <c r="DE32" i="11"/>
  <c r="DD32" i="11"/>
  <c r="DC32" i="11"/>
  <c r="DB32" i="11"/>
  <c r="DA32" i="11"/>
  <c r="CZ32" i="11"/>
  <c r="CY32" i="11"/>
  <c r="CX32" i="11"/>
  <c r="CW32" i="11"/>
  <c r="CV32" i="11"/>
  <c r="CU32" i="11"/>
  <c r="CT32" i="11"/>
  <c r="CS32" i="11"/>
  <c r="CR32" i="11"/>
  <c r="CQ32" i="11"/>
  <c r="CP32" i="11"/>
  <c r="CO32" i="11"/>
  <c r="CN32" i="11"/>
  <c r="CM32" i="11"/>
  <c r="CL32" i="11"/>
  <c r="CK32" i="11"/>
  <c r="CJ32" i="11"/>
  <c r="CI32" i="11"/>
  <c r="CH32" i="11"/>
  <c r="CG32" i="11"/>
  <c r="CF32" i="11"/>
  <c r="CE32" i="11"/>
  <c r="CD32" i="11"/>
  <c r="CC32" i="11"/>
  <c r="CB32" i="11"/>
  <c r="CA32" i="11"/>
  <c r="BZ32" i="11"/>
  <c r="BY32" i="11"/>
  <c r="BX32" i="11"/>
  <c r="BW32" i="11"/>
  <c r="BV32" i="11"/>
  <c r="BU32" i="11"/>
  <c r="BT32" i="11"/>
  <c r="BS32" i="11"/>
  <c r="BR32" i="11"/>
  <c r="BQ32" i="11"/>
  <c r="BP32" i="11"/>
  <c r="BO32" i="11"/>
  <c r="BN32" i="11"/>
  <c r="BM32" i="11"/>
  <c r="BL32" i="11"/>
  <c r="BK32" i="11"/>
  <c r="BJ32" i="11"/>
  <c r="BI32" i="11"/>
  <c r="BH32" i="11"/>
  <c r="BG32" i="11"/>
  <c r="BF32" i="11"/>
  <c r="BE32" i="11"/>
  <c r="BD32" i="11"/>
  <c r="BC32" i="11"/>
  <c r="BB32" i="11"/>
  <c r="BA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32" i="11"/>
  <c r="MQ31" i="11"/>
  <c r="MP31" i="11"/>
  <c r="MO31" i="11"/>
  <c r="MN31" i="11"/>
  <c r="MM31" i="11"/>
  <c r="ML31" i="11"/>
  <c r="MK31" i="11"/>
  <c r="MJ31" i="11"/>
  <c r="MI31" i="11"/>
  <c r="MH31" i="11"/>
  <c r="MG31" i="11"/>
  <c r="MF31" i="11"/>
  <c r="ME31" i="11"/>
  <c r="MD31" i="11"/>
  <c r="MC31" i="11"/>
  <c r="MB31" i="11"/>
  <c r="MA31" i="11"/>
  <c r="LZ31" i="11"/>
  <c r="LY31" i="11"/>
  <c r="LX31" i="11"/>
  <c r="LW31" i="11"/>
  <c r="LV31" i="11"/>
  <c r="LU31" i="11"/>
  <c r="LT31" i="11"/>
  <c r="LS31" i="11"/>
  <c r="LR31" i="11"/>
  <c r="LQ31" i="11"/>
  <c r="LP31" i="11"/>
  <c r="LO31" i="11"/>
  <c r="LN31" i="11"/>
  <c r="LM31" i="11"/>
  <c r="LL31" i="11"/>
  <c r="LK31" i="11"/>
  <c r="LJ31" i="11"/>
  <c r="LI31" i="11"/>
  <c r="LH31" i="11"/>
  <c r="LG31" i="11"/>
  <c r="LF31" i="11"/>
  <c r="LE31" i="11"/>
  <c r="LD31" i="11"/>
  <c r="LC31" i="11"/>
  <c r="LB31" i="11"/>
  <c r="LA31" i="11"/>
  <c r="KZ31" i="11"/>
  <c r="KY31" i="11"/>
  <c r="KX31" i="11"/>
  <c r="KW31" i="11"/>
  <c r="KV31" i="11"/>
  <c r="KU31" i="11"/>
  <c r="KT31" i="11"/>
  <c r="KS31" i="11"/>
  <c r="KR31" i="11"/>
  <c r="KQ31" i="11"/>
  <c r="KP31" i="11"/>
  <c r="KO31" i="11"/>
  <c r="KN31" i="11"/>
  <c r="KM31" i="11"/>
  <c r="KL31" i="11"/>
  <c r="KK31" i="11"/>
  <c r="KJ31" i="11"/>
  <c r="KI31" i="11"/>
  <c r="KH31" i="11"/>
  <c r="KG31" i="11"/>
  <c r="KF31" i="11"/>
  <c r="KE31" i="11"/>
  <c r="KD31" i="11"/>
  <c r="KC31" i="11"/>
  <c r="KB31" i="11"/>
  <c r="KA31" i="11"/>
  <c r="JZ31" i="11"/>
  <c r="JY31" i="11"/>
  <c r="JX31" i="11"/>
  <c r="JW31" i="11"/>
  <c r="JV31" i="11"/>
  <c r="JU31" i="11"/>
  <c r="JT31" i="11"/>
  <c r="JS31" i="11"/>
  <c r="JR31" i="11"/>
  <c r="JQ31" i="11"/>
  <c r="JP31" i="11"/>
  <c r="JO31" i="11"/>
  <c r="JN31" i="11"/>
  <c r="JM31" i="11"/>
  <c r="JL31" i="11"/>
  <c r="JK31" i="11"/>
  <c r="JJ31" i="11"/>
  <c r="JI31" i="11"/>
  <c r="JH31" i="11"/>
  <c r="JG31" i="11"/>
  <c r="JF31" i="11"/>
  <c r="JE31" i="11"/>
  <c r="JD31" i="11"/>
  <c r="JC31" i="11"/>
  <c r="JB31" i="11"/>
  <c r="JA31" i="11"/>
  <c r="IZ31" i="11"/>
  <c r="IY31" i="11"/>
  <c r="IX31" i="11"/>
  <c r="IW31" i="11"/>
  <c r="IV31" i="11"/>
  <c r="IU31" i="11"/>
  <c r="IT31" i="11"/>
  <c r="IS31" i="11"/>
  <c r="IR31" i="11"/>
  <c r="IQ31" i="11"/>
  <c r="IP31" i="11"/>
  <c r="IO31" i="11"/>
  <c r="IN31" i="11"/>
  <c r="IM31" i="11"/>
  <c r="IL31" i="11"/>
  <c r="IK31" i="11"/>
  <c r="IJ31" i="11"/>
  <c r="II31" i="11"/>
  <c r="IH31" i="11"/>
  <c r="IG31" i="11"/>
  <c r="IF31" i="11"/>
  <c r="IE31" i="11"/>
  <c r="ID31" i="11"/>
  <c r="IC31" i="11"/>
  <c r="IB31" i="11"/>
  <c r="IA31" i="11"/>
  <c r="HZ31" i="11"/>
  <c r="HY31" i="11"/>
  <c r="HX31" i="11"/>
  <c r="HW31" i="11"/>
  <c r="HV31" i="11"/>
  <c r="HU31" i="11"/>
  <c r="HT31" i="11"/>
  <c r="HS31" i="11"/>
  <c r="HR31" i="11"/>
  <c r="HQ31" i="11"/>
  <c r="HP31" i="11"/>
  <c r="HO31" i="11"/>
  <c r="HN31" i="11"/>
  <c r="HM31" i="11"/>
  <c r="HL31" i="11"/>
  <c r="HK31" i="11"/>
  <c r="HJ31" i="11"/>
  <c r="HI31" i="11"/>
  <c r="HH31" i="11"/>
  <c r="HG31" i="11"/>
  <c r="HF31" i="11"/>
  <c r="HE31" i="11"/>
  <c r="HD31" i="11"/>
  <c r="HC31" i="11"/>
  <c r="HB31" i="11"/>
  <c r="HA31" i="11"/>
  <c r="GZ31" i="11"/>
  <c r="GY31" i="11"/>
  <c r="GX31" i="11"/>
  <c r="GW31" i="11"/>
  <c r="GV31" i="11"/>
  <c r="GU31" i="11"/>
  <c r="GT31" i="11"/>
  <c r="GS31" i="11"/>
  <c r="GR31" i="11"/>
  <c r="GQ31" i="11"/>
  <c r="GP31" i="11"/>
  <c r="GO31" i="11"/>
  <c r="GN31" i="11"/>
  <c r="GM31" i="11"/>
  <c r="GL31" i="11"/>
  <c r="GK31" i="11"/>
  <c r="GJ31" i="11"/>
  <c r="GI31" i="11"/>
  <c r="GH31" i="11"/>
  <c r="GG31" i="11"/>
  <c r="GF31" i="11"/>
  <c r="GE31" i="11"/>
  <c r="GD31" i="11"/>
  <c r="GC31" i="11"/>
  <c r="GB31" i="11"/>
  <c r="GA31" i="11"/>
  <c r="FZ31" i="11"/>
  <c r="FY31" i="11"/>
  <c r="FX31" i="11"/>
  <c r="FW31" i="11"/>
  <c r="FV31" i="11"/>
  <c r="FU31" i="11"/>
  <c r="FT31" i="11"/>
  <c r="FS31" i="11"/>
  <c r="FR31" i="11"/>
  <c r="FQ31" i="11"/>
  <c r="FP31" i="11"/>
  <c r="FO31" i="11"/>
  <c r="FN31" i="11"/>
  <c r="FM31" i="11"/>
  <c r="FL31" i="11"/>
  <c r="FK31" i="11"/>
  <c r="FJ31" i="11"/>
  <c r="FI31" i="11"/>
  <c r="FH31" i="11"/>
  <c r="FG31" i="11"/>
  <c r="FF31" i="11"/>
  <c r="FE31" i="11"/>
  <c r="FD31" i="11"/>
  <c r="FC31" i="11"/>
  <c r="FB31" i="11"/>
  <c r="FA31" i="11"/>
  <c r="EZ31" i="11"/>
  <c r="EY31" i="11"/>
  <c r="EX31" i="11"/>
  <c r="EW31" i="11"/>
  <c r="EV31" i="11"/>
  <c r="EU31" i="11"/>
  <c r="ET31" i="11"/>
  <c r="ES31" i="11"/>
  <c r="ER31" i="11"/>
  <c r="EQ31" i="11"/>
  <c r="EP31" i="11"/>
  <c r="EO31" i="11"/>
  <c r="EN31" i="11"/>
  <c r="EM31" i="11"/>
  <c r="EL31" i="11"/>
  <c r="EK31" i="11"/>
  <c r="EJ31" i="11"/>
  <c r="EI31" i="11"/>
  <c r="EH31" i="11"/>
  <c r="EG31" i="11"/>
  <c r="EF31" i="11"/>
  <c r="EE31" i="11"/>
  <c r="ED31" i="11"/>
  <c r="EC31" i="11"/>
  <c r="EB31" i="11"/>
  <c r="EA31" i="11"/>
  <c r="DZ31" i="11"/>
  <c r="DY31" i="11"/>
  <c r="DX31" i="11"/>
  <c r="DW31" i="11"/>
  <c r="DV31" i="11"/>
  <c r="DU31" i="11"/>
  <c r="DT31" i="11"/>
  <c r="DS31" i="11"/>
  <c r="DR31" i="11"/>
  <c r="DQ31" i="11"/>
  <c r="DP31" i="11"/>
  <c r="DO31" i="11"/>
  <c r="DN31" i="11"/>
  <c r="DM31" i="11"/>
  <c r="DL31" i="11"/>
  <c r="DK31" i="11"/>
  <c r="DJ31" i="11"/>
  <c r="DI31" i="11"/>
  <c r="DH31" i="11"/>
  <c r="DG31" i="11"/>
  <c r="DF31" i="11"/>
  <c r="DE31" i="11"/>
  <c r="DD31" i="11"/>
  <c r="DC31" i="11"/>
  <c r="DB31" i="11"/>
  <c r="DA31" i="11"/>
  <c r="CZ31" i="11"/>
  <c r="CY31" i="11"/>
  <c r="CX31" i="11"/>
  <c r="CW31" i="11"/>
  <c r="CV31" i="11"/>
  <c r="CU31" i="11"/>
  <c r="CT31" i="11"/>
  <c r="CS31" i="11"/>
  <c r="CR31" i="11"/>
  <c r="CQ31" i="11"/>
  <c r="CP31" i="11"/>
  <c r="CO31" i="11"/>
  <c r="CN31" i="11"/>
  <c r="CM31" i="11"/>
  <c r="CL31" i="11"/>
  <c r="CK31" i="11"/>
  <c r="CJ31" i="11"/>
  <c r="CI31" i="11"/>
  <c r="CH31" i="11"/>
  <c r="CG31" i="11"/>
  <c r="CF31" i="11"/>
  <c r="CE31" i="11"/>
  <c r="CD31" i="11"/>
  <c r="CC31" i="11"/>
  <c r="CB31" i="11"/>
  <c r="CA31" i="11"/>
  <c r="BZ31" i="11"/>
  <c r="BY31" i="11"/>
  <c r="BX31" i="11"/>
  <c r="BW31" i="11"/>
  <c r="BV31" i="11"/>
  <c r="BU31" i="11"/>
  <c r="BT31" i="11"/>
  <c r="BS31" i="11"/>
  <c r="BR31" i="11"/>
  <c r="BQ31" i="11"/>
  <c r="BP31" i="11"/>
  <c r="BO31" i="11"/>
  <c r="BN31" i="11"/>
  <c r="BM31" i="11"/>
  <c r="BL31" i="11"/>
  <c r="BK31" i="11"/>
  <c r="BJ31" i="11"/>
  <c r="BI31" i="11"/>
  <c r="BH31" i="11"/>
  <c r="BG31" i="11"/>
  <c r="BF31" i="11"/>
  <c r="BE31" i="11"/>
  <c r="BD31" i="11"/>
  <c r="BC31" i="11"/>
  <c r="BB31" i="11"/>
  <c r="BA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31" i="11"/>
  <c r="MQ30" i="11"/>
  <c r="MP30" i="11"/>
  <c r="MO30" i="11"/>
  <c r="MN30" i="11"/>
  <c r="MM30" i="11"/>
  <c r="ML30" i="11"/>
  <c r="MK30" i="11"/>
  <c r="MJ30" i="11"/>
  <c r="MI30" i="11"/>
  <c r="MH30" i="11"/>
  <c r="MG30" i="11"/>
  <c r="MF30" i="11"/>
  <c r="ME30" i="11"/>
  <c r="MD30" i="11"/>
  <c r="MC30" i="11"/>
  <c r="MB30" i="11"/>
  <c r="MA30" i="11"/>
  <c r="LZ30" i="11"/>
  <c r="LY30" i="11"/>
  <c r="LX30" i="11"/>
  <c r="LW30" i="11"/>
  <c r="LV30" i="11"/>
  <c r="LU30" i="11"/>
  <c r="LT30" i="11"/>
  <c r="LS30" i="11"/>
  <c r="LR30" i="11"/>
  <c r="LQ30" i="11"/>
  <c r="LP30" i="11"/>
  <c r="LO30" i="11"/>
  <c r="LN30" i="11"/>
  <c r="LM30" i="11"/>
  <c r="LL30" i="11"/>
  <c r="LK30" i="11"/>
  <c r="LJ30" i="11"/>
  <c r="LI30" i="11"/>
  <c r="LH30" i="11"/>
  <c r="LG30" i="11"/>
  <c r="LF30" i="11"/>
  <c r="LE30" i="11"/>
  <c r="LD30" i="11"/>
  <c r="LC30" i="11"/>
  <c r="LB30" i="11"/>
  <c r="LA30" i="11"/>
  <c r="KZ30" i="11"/>
  <c r="KY30" i="11"/>
  <c r="KX30" i="11"/>
  <c r="KW30" i="11"/>
  <c r="KV30" i="11"/>
  <c r="KU30" i="11"/>
  <c r="KT30" i="11"/>
  <c r="KS30" i="11"/>
  <c r="KR30" i="11"/>
  <c r="KQ30" i="11"/>
  <c r="KP30" i="11"/>
  <c r="KO30" i="11"/>
  <c r="KN30" i="11"/>
  <c r="KM30" i="11"/>
  <c r="KL30" i="11"/>
  <c r="KK30" i="11"/>
  <c r="KJ30" i="11"/>
  <c r="KI30" i="11"/>
  <c r="KH30" i="11"/>
  <c r="KG30" i="11"/>
  <c r="KF30" i="11"/>
  <c r="KE30" i="11"/>
  <c r="KD30" i="11"/>
  <c r="KC30" i="11"/>
  <c r="KB30" i="11"/>
  <c r="KA30" i="11"/>
  <c r="JZ30" i="11"/>
  <c r="JY30" i="11"/>
  <c r="JX30" i="11"/>
  <c r="JW30" i="11"/>
  <c r="JV30" i="11"/>
  <c r="JU30" i="11"/>
  <c r="JT30" i="11"/>
  <c r="JS30" i="11"/>
  <c r="JR30" i="11"/>
  <c r="JQ30" i="11"/>
  <c r="JP30" i="11"/>
  <c r="JO30" i="11"/>
  <c r="JN30" i="11"/>
  <c r="JM30" i="11"/>
  <c r="JL30" i="11"/>
  <c r="JK30" i="11"/>
  <c r="JJ30" i="11"/>
  <c r="JI30" i="11"/>
  <c r="JH30" i="11"/>
  <c r="JG30" i="11"/>
  <c r="JF30" i="11"/>
  <c r="JE30" i="11"/>
  <c r="JD30" i="11"/>
  <c r="JC30" i="11"/>
  <c r="JB30" i="11"/>
  <c r="JA30" i="11"/>
  <c r="IZ30" i="11"/>
  <c r="IY30" i="11"/>
  <c r="IX30" i="11"/>
  <c r="IW30" i="11"/>
  <c r="IV30" i="11"/>
  <c r="IU30" i="11"/>
  <c r="IT30" i="11"/>
  <c r="IS30" i="11"/>
  <c r="IR30" i="11"/>
  <c r="IQ30" i="11"/>
  <c r="IP30" i="11"/>
  <c r="IO30" i="11"/>
  <c r="IN30" i="11"/>
  <c r="IM30" i="11"/>
  <c r="IL30" i="11"/>
  <c r="IK30" i="11"/>
  <c r="IJ30" i="11"/>
  <c r="II30" i="11"/>
  <c r="IH30" i="11"/>
  <c r="IG30" i="11"/>
  <c r="IF30" i="11"/>
  <c r="IE30" i="11"/>
  <c r="ID30" i="11"/>
  <c r="IC30" i="11"/>
  <c r="IB30" i="11"/>
  <c r="IA30" i="11"/>
  <c r="HZ30" i="11"/>
  <c r="HY30" i="11"/>
  <c r="HX30" i="11"/>
  <c r="HW30" i="11"/>
  <c r="HV30" i="11"/>
  <c r="HU30" i="11"/>
  <c r="HT30" i="11"/>
  <c r="HS30" i="11"/>
  <c r="HR30" i="11"/>
  <c r="HQ30" i="11"/>
  <c r="HP30" i="11"/>
  <c r="HO30" i="11"/>
  <c r="HN30" i="11"/>
  <c r="HM30" i="11"/>
  <c r="HL30" i="11"/>
  <c r="HK30" i="11"/>
  <c r="HJ30" i="11"/>
  <c r="HI30" i="11"/>
  <c r="HH30" i="11"/>
  <c r="HG30" i="11"/>
  <c r="HF30" i="11"/>
  <c r="HE30" i="11"/>
  <c r="HD30" i="11"/>
  <c r="HC30" i="11"/>
  <c r="HB30" i="11"/>
  <c r="HA30" i="11"/>
  <c r="GZ30" i="11"/>
  <c r="GY30" i="11"/>
  <c r="GX30" i="11"/>
  <c r="GW30" i="11"/>
  <c r="GV30" i="11"/>
  <c r="GU30" i="11"/>
  <c r="GT30" i="11"/>
  <c r="GS30" i="11"/>
  <c r="GR30" i="11"/>
  <c r="GQ30" i="11"/>
  <c r="GP30" i="11"/>
  <c r="GO30" i="11"/>
  <c r="GN30" i="11"/>
  <c r="GM30" i="11"/>
  <c r="GL30" i="11"/>
  <c r="GK30" i="11"/>
  <c r="GJ30" i="11"/>
  <c r="GI30" i="11"/>
  <c r="GH30" i="11"/>
  <c r="GG30" i="11"/>
  <c r="GF30" i="11"/>
  <c r="GE30" i="11"/>
  <c r="GD30" i="11"/>
  <c r="GC30" i="11"/>
  <c r="GB30" i="11"/>
  <c r="GA30" i="11"/>
  <c r="FZ30" i="11"/>
  <c r="FY30" i="11"/>
  <c r="FX30" i="11"/>
  <c r="FW30" i="11"/>
  <c r="FV30" i="11"/>
  <c r="FU30" i="11"/>
  <c r="FT30" i="11"/>
  <c r="FS30" i="11"/>
  <c r="FR30" i="11"/>
  <c r="FQ30" i="11"/>
  <c r="FP30" i="11"/>
  <c r="FO30" i="11"/>
  <c r="FN30" i="11"/>
  <c r="FM30" i="11"/>
  <c r="FL30" i="11"/>
  <c r="FK30" i="11"/>
  <c r="FJ30" i="11"/>
  <c r="FI30" i="11"/>
  <c r="FH30" i="11"/>
  <c r="FG30" i="11"/>
  <c r="FF30" i="11"/>
  <c r="FE30" i="11"/>
  <c r="FD30" i="11"/>
  <c r="FC30" i="11"/>
  <c r="FB30" i="11"/>
  <c r="FA30" i="11"/>
  <c r="EZ30" i="11"/>
  <c r="EY30" i="11"/>
  <c r="EX30" i="11"/>
  <c r="EW30" i="11"/>
  <c r="EV30" i="11"/>
  <c r="EU30" i="11"/>
  <c r="ET30" i="11"/>
  <c r="ES30" i="11"/>
  <c r="ER30" i="11"/>
  <c r="EQ30" i="11"/>
  <c r="EP30" i="11"/>
  <c r="EO30" i="11"/>
  <c r="EN30" i="11"/>
  <c r="EM30" i="11"/>
  <c r="EL30" i="11"/>
  <c r="EK30" i="11"/>
  <c r="EJ30" i="11"/>
  <c r="EI30" i="11"/>
  <c r="EH30" i="11"/>
  <c r="EG30" i="11"/>
  <c r="EF30" i="11"/>
  <c r="EE30" i="11"/>
  <c r="ED30" i="11"/>
  <c r="EC30" i="11"/>
  <c r="EB30" i="11"/>
  <c r="EA30" i="11"/>
  <c r="DZ30" i="11"/>
  <c r="DY30" i="11"/>
  <c r="DX30" i="11"/>
  <c r="DW30" i="11"/>
  <c r="DV30" i="11"/>
  <c r="DU30" i="11"/>
  <c r="DT30" i="11"/>
  <c r="DS30" i="11"/>
  <c r="DR30" i="11"/>
  <c r="DQ30" i="11"/>
  <c r="DP30" i="11"/>
  <c r="DO30" i="11"/>
  <c r="DN30" i="11"/>
  <c r="DM30" i="11"/>
  <c r="DL30" i="11"/>
  <c r="DK30" i="11"/>
  <c r="DJ30" i="11"/>
  <c r="DI30" i="11"/>
  <c r="DH30" i="11"/>
  <c r="DG30" i="11"/>
  <c r="DF30" i="11"/>
  <c r="DE30" i="11"/>
  <c r="DD30" i="11"/>
  <c r="DC30" i="11"/>
  <c r="DB30" i="11"/>
  <c r="DA30" i="11"/>
  <c r="CZ30" i="11"/>
  <c r="CY30" i="11"/>
  <c r="CX30" i="11"/>
  <c r="CW30" i="11"/>
  <c r="CV30" i="11"/>
  <c r="CU30" i="11"/>
  <c r="CT30" i="11"/>
  <c r="CS30" i="11"/>
  <c r="CR30" i="11"/>
  <c r="CQ30" i="11"/>
  <c r="CP30" i="11"/>
  <c r="CO30" i="11"/>
  <c r="CN30" i="11"/>
  <c r="CM30" i="11"/>
  <c r="CL30" i="11"/>
  <c r="CK30" i="11"/>
  <c r="CJ30" i="11"/>
  <c r="CI30" i="11"/>
  <c r="CH30" i="11"/>
  <c r="CG30" i="11"/>
  <c r="CF30" i="11"/>
  <c r="CE30" i="11"/>
  <c r="CD30" i="11"/>
  <c r="CC30" i="11"/>
  <c r="CB30" i="11"/>
  <c r="CA30" i="11"/>
  <c r="BZ30" i="11"/>
  <c r="BY30" i="11"/>
  <c r="BX30" i="11"/>
  <c r="BW30" i="11"/>
  <c r="BV30" i="11"/>
  <c r="BU30" i="11"/>
  <c r="BT30" i="11"/>
  <c r="BS30" i="11"/>
  <c r="BR30" i="11"/>
  <c r="BQ30" i="11"/>
  <c r="BP30" i="11"/>
  <c r="BO30" i="11"/>
  <c r="BN30" i="11"/>
  <c r="BM30" i="11"/>
  <c r="BL30" i="11"/>
  <c r="BK30" i="11"/>
  <c r="BJ30" i="11"/>
  <c r="BI30" i="11"/>
  <c r="BH30" i="11"/>
  <c r="BG30" i="11"/>
  <c r="BF30" i="11"/>
  <c r="BE30" i="11"/>
  <c r="BD30" i="11"/>
  <c r="BC30" i="11"/>
  <c r="BB30" i="11"/>
  <c r="BA30" i="11"/>
  <c r="AZ30" i="11"/>
  <c r="AY30" i="11"/>
  <c r="AX30"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A30" i="11"/>
  <c r="MQ29" i="11"/>
  <c r="MP29" i="11"/>
  <c r="MO29" i="11"/>
  <c r="MN29" i="11"/>
  <c r="MM29" i="11"/>
  <c r="ML29" i="11"/>
  <c r="MK29" i="11"/>
  <c r="MJ29" i="11"/>
  <c r="MI29" i="11"/>
  <c r="MH29" i="11"/>
  <c r="MG29" i="11"/>
  <c r="MF29" i="11"/>
  <c r="ME29" i="11"/>
  <c r="MD29" i="11"/>
  <c r="MC29" i="11"/>
  <c r="MB29" i="11"/>
  <c r="MA29" i="11"/>
  <c r="LZ29" i="11"/>
  <c r="LY29" i="11"/>
  <c r="LX29" i="11"/>
  <c r="LW29" i="11"/>
  <c r="LV29" i="11"/>
  <c r="LU29" i="11"/>
  <c r="LT29" i="11"/>
  <c r="LS29" i="11"/>
  <c r="LR29" i="11"/>
  <c r="LQ29" i="11"/>
  <c r="LP29" i="11"/>
  <c r="LO29" i="11"/>
  <c r="LN29" i="11"/>
  <c r="LM29" i="11"/>
  <c r="LL29" i="11"/>
  <c r="LK29" i="11"/>
  <c r="LJ29" i="11"/>
  <c r="LI29" i="11"/>
  <c r="LH29" i="11"/>
  <c r="LG29" i="11"/>
  <c r="LF29" i="11"/>
  <c r="LE29" i="11"/>
  <c r="LD29" i="11"/>
  <c r="LC29" i="11"/>
  <c r="LB29" i="11"/>
  <c r="LA29" i="11"/>
  <c r="KZ29" i="11"/>
  <c r="KY29" i="11"/>
  <c r="KX29" i="11"/>
  <c r="KW29" i="11"/>
  <c r="KV29" i="11"/>
  <c r="KU29" i="11"/>
  <c r="KT29" i="11"/>
  <c r="KS29" i="11"/>
  <c r="KR29" i="11"/>
  <c r="KQ29" i="11"/>
  <c r="KP29" i="11"/>
  <c r="KO29" i="11"/>
  <c r="KN29" i="11"/>
  <c r="KM29" i="11"/>
  <c r="KL29" i="11"/>
  <c r="KK29" i="11"/>
  <c r="KJ29" i="11"/>
  <c r="KI29" i="11"/>
  <c r="KH29" i="11"/>
  <c r="KG29" i="11"/>
  <c r="KF29" i="11"/>
  <c r="KE29" i="11"/>
  <c r="KD29" i="11"/>
  <c r="KC29" i="11"/>
  <c r="KB29" i="11"/>
  <c r="KA29" i="11"/>
  <c r="JZ29" i="11"/>
  <c r="JY29" i="11"/>
  <c r="JX29" i="11"/>
  <c r="JW29" i="11"/>
  <c r="JV29" i="11"/>
  <c r="JU29" i="11"/>
  <c r="JT29" i="11"/>
  <c r="JS29" i="11"/>
  <c r="JR29" i="11"/>
  <c r="JQ29" i="11"/>
  <c r="JP29" i="11"/>
  <c r="JO29" i="11"/>
  <c r="JN29" i="11"/>
  <c r="JM29" i="11"/>
  <c r="JL29" i="11"/>
  <c r="JK29" i="11"/>
  <c r="JJ29" i="11"/>
  <c r="JI29" i="11"/>
  <c r="JH29" i="11"/>
  <c r="JG29" i="11"/>
  <c r="JF29" i="11"/>
  <c r="JE29" i="11"/>
  <c r="JD29" i="11"/>
  <c r="JC29" i="11"/>
  <c r="JB29" i="11"/>
  <c r="JA29" i="11"/>
  <c r="IZ29" i="11"/>
  <c r="IY29" i="11"/>
  <c r="IX29" i="11"/>
  <c r="IW29" i="11"/>
  <c r="IV29" i="11"/>
  <c r="IU29" i="11"/>
  <c r="IT29" i="11"/>
  <c r="IS29" i="11"/>
  <c r="IR29" i="11"/>
  <c r="IQ29" i="11"/>
  <c r="IP29" i="11"/>
  <c r="IO29" i="11"/>
  <c r="IN29" i="11"/>
  <c r="IM29" i="11"/>
  <c r="IL29" i="11"/>
  <c r="IK29" i="11"/>
  <c r="IJ29" i="11"/>
  <c r="II29" i="11"/>
  <c r="IH29" i="11"/>
  <c r="IG29" i="11"/>
  <c r="IF29" i="11"/>
  <c r="IE29" i="11"/>
  <c r="ID29" i="11"/>
  <c r="IC29" i="11"/>
  <c r="IB29" i="11"/>
  <c r="IA29" i="11"/>
  <c r="HZ29" i="11"/>
  <c r="HY29" i="11"/>
  <c r="HX29" i="11"/>
  <c r="HW29" i="11"/>
  <c r="HV29" i="11"/>
  <c r="HU29" i="11"/>
  <c r="HT29" i="11"/>
  <c r="HS29" i="11"/>
  <c r="HR29" i="11"/>
  <c r="HQ29" i="11"/>
  <c r="HP29" i="11"/>
  <c r="HO29" i="11"/>
  <c r="HN29" i="11"/>
  <c r="HM29" i="11"/>
  <c r="HL29" i="11"/>
  <c r="HK29" i="11"/>
  <c r="HJ29" i="11"/>
  <c r="HI29" i="11"/>
  <c r="HH29" i="11"/>
  <c r="HG29" i="11"/>
  <c r="HF29" i="11"/>
  <c r="HE29" i="11"/>
  <c r="HD29" i="11"/>
  <c r="HC29" i="11"/>
  <c r="HB29" i="11"/>
  <c r="HA29" i="11"/>
  <c r="GZ29" i="11"/>
  <c r="GY29" i="11"/>
  <c r="GX29" i="11"/>
  <c r="GW29" i="11"/>
  <c r="GV29" i="11"/>
  <c r="GU29" i="11"/>
  <c r="GT29" i="11"/>
  <c r="GS29" i="11"/>
  <c r="GR29" i="11"/>
  <c r="GQ29" i="11"/>
  <c r="GP29" i="11"/>
  <c r="GO29" i="11"/>
  <c r="GN29" i="11"/>
  <c r="GM29" i="11"/>
  <c r="GL29" i="11"/>
  <c r="GK29" i="11"/>
  <c r="GJ29" i="11"/>
  <c r="GI29" i="11"/>
  <c r="GH29" i="11"/>
  <c r="GG29" i="11"/>
  <c r="GF29" i="11"/>
  <c r="GE29" i="11"/>
  <c r="GD29" i="11"/>
  <c r="GC29" i="11"/>
  <c r="GB29" i="11"/>
  <c r="GA29" i="11"/>
  <c r="FZ29" i="11"/>
  <c r="FY29" i="11"/>
  <c r="FX29" i="11"/>
  <c r="FW29" i="11"/>
  <c r="FV29" i="11"/>
  <c r="FU29" i="11"/>
  <c r="FT29" i="11"/>
  <c r="FS29" i="11"/>
  <c r="FR29" i="11"/>
  <c r="FQ29" i="11"/>
  <c r="FP29" i="11"/>
  <c r="FO29" i="11"/>
  <c r="FN29" i="11"/>
  <c r="FM29" i="11"/>
  <c r="FL29" i="11"/>
  <c r="FK29" i="11"/>
  <c r="FJ29" i="11"/>
  <c r="FI29" i="11"/>
  <c r="FH29" i="11"/>
  <c r="FG29" i="11"/>
  <c r="FF29" i="11"/>
  <c r="FE29" i="11"/>
  <c r="FD29" i="11"/>
  <c r="FC29" i="11"/>
  <c r="FB29" i="11"/>
  <c r="FA29" i="11"/>
  <c r="EZ29" i="11"/>
  <c r="EY29" i="11"/>
  <c r="EX29" i="11"/>
  <c r="EW29" i="11"/>
  <c r="EV29" i="11"/>
  <c r="EU29" i="11"/>
  <c r="ET29" i="11"/>
  <c r="ES29" i="11"/>
  <c r="ER29" i="11"/>
  <c r="EQ29" i="11"/>
  <c r="EP29" i="11"/>
  <c r="EO29" i="11"/>
  <c r="EN29" i="11"/>
  <c r="EM29" i="11"/>
  <c r="EL29" i="11"/>
  <c r="EK29" i="11"/>
  <c r="EJ29" i="11"/>
  <c r="EI29" i="11"/>
  <c r="EH29" i="11"/>
  <c r="EG29" i="11"/>
  <c r="EF29" i="11"/>
  <c r="EE29" i="11"/>
  <c r="ED29" i="11"/>
  <c r="EC29" i="11"/>
  <c r="EB29" i="11"/>
  <c r="EA29" i="11"/>
  <c r="DZ29" i="11"/>
  <c r="DY29" i="11"/>
  <c r="DX29" i="11"/>
  <c r="DW29" i="11"/>
  <c r="DV29" i="11"/>
  <c r="DU29" i="11"/>
  <c r="DT29" i="11"/>
  <c r="DS29" i="11"/>
  <c r="DR29" i="11"/>
  <c r="DQ29" i="11"/>
  <c r="DP29" i="11"/>
  <c r="DO29" i="11"/>
  <c r="DN29" i="11"/>
  <c r="DM29" i="11"/>
  <c r="DL29" i="11"/>
  <c r="DK29" i="11"/>
  <c r="DJ29" i="11"/>
  <c r="DI29" i="11"/>
  <c r="DH29" i="11"/>
  <c r="DG29" i="11"/>
  <c r="DF29" i="11"/>
  <c r="DE29" i="11"/>
  <c r="DD29" i="11"/>
  <c r="DC29" i="11"/>
  <c r="DB29" i="11"/>
  <c r="DA29" i="11"/>
  <c r="CZ29" i="11"/>
  <c r="CY29" i="11"/>
  <c r="CX29" i="11"/>
  <c r="CW29" i="11"/>
  <c r="CV29" i="11"/>
  <c r="CU29" i="11"/>
  <c r="CT29" i="11"/>
  <c r="CS29" i="11"/>
  <c r="CR29" i="11"/>
  <c r="CQ29" i="11"/>
  <c r="CP29" i="11"/>
  <c r="CO29" i="11"/>
  <c r="CN29" i="11"/>
  <c r="CM29" i="11"/>
  <c r="CL29" i="11"/>
  <c r="CK29" i="11"/>
  <c r="CJ29" i="11"/>
  <c r="CI29" i="11"/>
  <c r="CH29" i="11"/>
  <c r="CG29" i="11"/>
  <c r="CF29" i="11"/>
  <c r="CE29" i="11"/>
  <c r="CD29" i="11"/>
  <c r="CC29" i="11"/>
  <c r="CB29" i="11"/>
  <c r="CA29" i="11"/>
  <c r="BZ29" i="11"/>
  <c r="BY29" i="11"/>
  <c r="BX29" i="11"/>
  <c r="BW29" i="11"/>
  <c r="BV29" i="11"/>
  <c r="BU29" i="11"/>
  <c r="BT29" i="11"/>
  <c r="BS29" i="11"/>
  <c r="BR29" i="11"/>
  <c r="BQ29" i="11"/>
  <c r="BP29" i="11"/>
  <c r="BO29" i="11"/>
  <c r="BN29" i="11"/>
  <c r="BM29" i="11"/>
  <c r="BL29" i="11"/>
  <c r="BK29" i="11"/>
  <c r="BJ29" i="11"/>
  <c r="BI29" i="11"/>
  <c r="BH29" i="11"/>
  <c r="BG29" i="11"/>
  <c r="BF29" i="11"/>
  <c r="BE29" i="11"/>
  <c r="BD29" i="11"/>
  <c r="BC29" i="11"/>
  <c r="BB29" i="11"/>
  <c r="BA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29" i="11"/>
  <c r="MQ28" i="11"/>
  <c r="MP28" i="11"/>
  <c r="MO28" i="11"/>
  <c r="MN28" i="11"/>
  <c r="MM28" i="11"/>
  <c r="ML28" i="11"/>
  <c r="MK28" i="11"/>
  <c r="MJ28" i="11"/>
  <c r="MI28" i="11"/>
  <c r="MH28" i="11"/>
  <c r="MG28" i="11"/>
  <c r="MF28" i="11"/>
  <c r="ME28" i="11"/>
  <c r="MD28" i="11"/>
  <c r="MC28" i="11"/>
  <c r="MB28" i="11"/>
  <c r="MA28" i="11"/>
  <c r="LZ28" i="11"/>
  <c r="LY28" i="11"/>
  <c r="LX28" i="11"/>
  <c r="LW28" i="11"/>
  <c r="LV28" i="11"/>
  <c r="LU28" i="11"/>
  <c r="LT28" i="11"/>
  <c r="LS28" i="11"/>
  <c r="LR28" i="11"/>
  <c r="LQ28" i="11"/>
  <c r="LP28" i="11"/>
  <c r="LO28" i="11"/>
  <c r="LN28" i="11"/>
  <c r="LM28" i="11"/>
  <c r="LL28" i="11"/>
  <c r="LK28" i="11"/>
  <c r="LJ28" i="11"/>
  <c r="LI28" i="11"/>
  <c r="LH28" i="11"/>
  <c r="LG28" i="11"/>
  <c r="LF28" i="11"/>
  <c r="LE28" i="11"/>
  <c r="LD28" i="11"/>
  <c r="LC28" i="11"/>
  <c r="LB28" i="11"/>
  <c r="LA28" i="11"/>
  <c r="KZ28" i="11"/>
  <c r="KY28" i="11"/>
  <c r="KX28" i="11"/>
  <c r="KW28" i="11"/>
  <c r="KV28" i="11"/>
  <c r="KU28" i="11"/>
  <c r="KT28" i="11"/>
  <c r="KS28" i="11"/>
  <c r="KR28" i="11"/>
  <c r="KQ28" i="11"/>
  <c r="KP28" i="11"/>
  <c r="KO28" i="11"/>
  <c r="KN28" i="11"/>
  <c r="KM28" i="11"/>
  <c r="KL28" i="11"/>
  <c r="KK28" i="11"/>
  <c r="KJ28" i="11"/>
  <c r="KI28" i="11"/>
  <c r="KH28" i="11"/>
  <c r="KG28" i="11"/>
  <c r="KF28" i="11"/>
  <c r="KE28" i="11"/>
  <c r="KD28" i="11"/>
  <c r="KC28" i="11"/>
  <c r="KB28" i="11"/>
  <c r="KA28" i="11"/>
  <c r="JZ28" i="11"/>
  <c r="JY28" i="11"/>
  <c r="JX28" i="11"/>
  <c r="JW28" i="11"/>
  <c r="JV28" i="11"/>
  <c r="JU28" i="11"/>
  <c r="JT28" i="11"/>
  <c r="JS28" i="11"/>
  <c r="JR28" i="11"/>
  <c r="JQ28" i="11"/>
  <c r="JP28" i="11"/>
  <c r="JO28" i="11"/>
  <c r="JN28" i="11"/>
  <c r="JM28" i="11"/>
  <c r="JL28" i="11"/>
  <c r="JK28" i="11"/>
  <c r="JJ28" i="11"/>
  <c r="JI28" i="11"/>
  <c r="JH28" i="11"/>
  <c r="JG28" i="11"/>
  <c r="JF28" i="11"/>
  <c r="JE28" i="11"/>
  <c r="JD28" i="11"/>
  <c r="JC28" i="11"/>
  <c r="JB28" i="11"/>
  <c r="JA28" i="11"/>
  <c r="IZ28" i="11"/>
  <c r="IY28" i="11"/>
  <c r="IX28" i="11"/>
  <c r="IW28" i="11"/>
  <c r="IV28" i="11"/>
  <c r="IU28" i="11"/>
  <c r="IT28" i="11"/>
  <c r="IS28" i="11"/>
  <c r="IR28" i="11"/>
  <c r="IQ28" i="11"/>
  <c r="IP28" i="11"/>
  <c r="IO28" i="11"/>
  <c r="IN28" i="11"/>
  <c r="IM28" i="11"/>
  <c r="IL28" i="11"/>
  <c r="IK28" i="11"/>
  <c r="IJ28" i="11"/>
  <c r="II28" i="11"/>
  <c r="IH28" i="11"/>
  <c r="IG28" i="11"/>
  <c r="IF28" i="11"/>
  <c r="IE28" i="11"/>
  <c r="ID28" i="11"/>
  <c r="IC28" i="11"/>
  <c r="IB28" i="11"/>
  <c r="IA28" i="11"/>
  <c r="HZ28" i="11"/>
  <c r="HY28" i="11"/>
  <c r="HX28" i="11"/>
  <c r="HW28" i="11"/>
  <c r="HV28" i="11"/>
  <c r="HU28" i="11"/>
  <c r="HT28" i="11"/>
  <c r="HS28" i="11"/>
  <c r="HR28" i="11"/>
  <c r="HQ28" i="11"/>
  <c r="HP28" i="11"/>
  <c r="HO28" i="11"/>
  <c r="HN28" i="11"/>
  <c r="HM28" i="11"/>
  <c r="HL28" i="11"/>
  <c r="HK28" i="11"/>
  <c r="HJ28" i="11"/>
  <c r="HI28" i="11"/>
  <c r="HH28" i="11"/>
  <c r="HG28" i="11"/>
  <c r="HF28" i="11"/>
  <c r="HE28" i="11"/>
  <c r="HD28" i="11"/>
  <c r="HC28" i="11"/>
  <c r="HB28" i="11"/>
  <c r="HA28" i="11"/>
  <c r="GZ28" i="11"/>
  <c r="GY28" i="11"/>
  <c r="GX28" i="11"/>
  <c r="GW28" i="11"/>
  <c r="GV28" i="11"/>
  <c r="GU28" i="11"/>
  <c r="GT28" i="11"/>
  <c r="GS28" i="11"/>
  <c r="GR28" i="11"/>
  <c r="GQ28" i="11"/>
  <c r="GP28" i="11"/>
  <c r="GO28" i="11"/>
  <c r="GN28" i="11"/>
  <c r="GM28" i="11"/>
  <c r="GL28" i="11"/>
  <c r="GK28" i="11"/>
  <c r="GJ28" i="11"/>
  <c r="GI28" i="11"/>
  <c r="GH28" i="11"/>
  <c r="GG28" i="11"/>
  <c r="GF28" i="11"/>
  <c r="GE28" i="11"/>
  <c r="GD28" i="11"/>
  <c r="GC28" i="11"/>
  <c r="GB28" i="11"/>
  <c r="GA28" i="11"/>
  <c r="FZ28" i="11"/>
  <c r="FY28" i="11"/>
  <c r="FX28" i="11"/>
  <c r="FW28" i="11"/>
  <c r="FV28" i="11"/>
  <c r="FU28" i="11"/>
  <c r="FT28" i="11"/>
  <c r="FS28" i="11"/>
  <c r="FR28" i="11"/>
  <c r="FQ28" i="11"/>
  <c r="FP28" i="11"/>
  <c r="FO28" i="11"/>
  <c r="FN28" i="11"/>
  <c r="FM28" i="11"/>
  <c r="FL28" i="11"/>
  <c r="FK28" i="11"/>
  <c r="FJ28" i="11"/>
  <c r="FI28" i="11"/>
  <c r="FH28" i="11"/>
  <c r="FG28" i="11"/>
  <c r="FF28" i="11"/>
  <c r="FE28" i="11"/>
  <c r="FD28" i="11"/>
  <c r="FC28" i="11"/>
  <c r="FB28" i="11"/>
  <c r="FA28" i="11"/>
  <c r="EZ28" i="11"/>
  <c r="EY28" i="11"/>
  <c r="EX28" i="11"/>
  <c r="EW28" i="11"/>
  <c r="EV28" i="11"/>
  <c r="EU28" i="11"/>
  <c r="ET28" i="11"/>
  <c r="ES28" i="11"/>
  <c r="ER28" i="11"/>
  <c r="EQ28" i="11"/>
  <c r="EP28" i="11"/>
  <c r="EO28" i="11"/>
  <c r="EN28" i="11"/>
  <c r="EM28" i="11"/>
  <c r="EL28" i="11"/>
  <c r="EK28" i="11"/>
  <c r="EJ28" i="11"/>
  <c r="EI28" i="11"/>
  <c r="EH28" i="11"/>
  <c r="EG28" i="11"/>
  <c r="EF28" i="11"/>
  <c r="EE28" i="11"/>
  <c r="ED28" i="11"/>
  <c r="EC28" i="11"/>
  <c r="EB28" i="11"/>
  <c r="EA28" i="11"/>
  <c r="DZ28" i="11"/>
  <c r="DY28" i="11"/>
  <c r="DX28" i="11"/>
  <c r="DW28" i="11"/>
  <c r="DV28" i="11"/>
  <c r="DU28" i="11"/>
  <c r="DT28" i="11"/>
  <c r="DS28" i="11"/>
  <c r="DR28" i="11"/>
  <c r="DQ28" i="11"/>
  <c r="DP28" i="11"/>
  <c r="DO28" i="11"/>
  <c r="DN28" i="11"/>
  <c r="DM28" i="11"/>
  <c r="DL28" i="11"/>
  <c r="DK28" i="11"/>
  <c r="DJ28" i="11"/>
  <c r="DI28" i="11"/>
  <c r="DH28" i="11"/>
  <c r="DG28" i="11"/>
  <c r="DF28" i="11"/>
  <c r="DE28" i="11"/>
  <c r="DD28" i="11"/>
  <c r="DC28" i="11"/>
  <c r="DB28" i="11"/>
  <c r="DA28" i="11"/>
  <c r="CZ28" i="11"/>
  <c r="CY28" i="11"/>
  <c r="CX28" i="11"/>
  <c r="CW28" i="11"/>
  <c r="CV28" i="11"/>
  <c r="CU28" i="11"/>
  <c r="CT28" i="11"/>
  <c r="CS28" i="11"/>
  <c r="CR28" i="11"/>
  <c r="CQ28" i="11"/>
  <c r="CP28" i="11"/>
  <c r="CO28" i="11"/>
  <c r="CN28" i="11"/>
  <c r="CM28" i="11"/>
  <c r="CL28" i="11"/>
  <c r="CK28" i="11"/>
  <c r="CJ28" i="11"/>
  <c r="CI28" i="11"/>
  <c r="CH28" i="11"/>
  <c r="CG28" i="11"/>
  <c r="CF28" i="11"/>
  <c r="CE28" i="11"/>
  <c r="CD28" i="11"/>
  <c r="CC28" i="11"/>
  <c r="CB28" i="11"/>
  <c r="CA28" i="11"/>
  <c r="BZ28" i="11"/>
  <c r="BY28" i="11"/>
  <c r="BX28" i="11"/>
  <c r="BW28" i="11"/>
  <c r="BV28" i="11"/>
  <c r="BU28" i="11"/>
  <c r="BT28" i="11"/>
  <c r="BS28" i="11"/>
  <c r="BR28" i="11"/>
  <c r="BQ28" i="11"/>
  <c r="BP28" i="11"/>
  <c r="BO28" i="11"/>
  <c r="BN28" i="11"/>
  <c r="BM28" i="11"/>
  <c r="BL28" i="11"/>
  <c r="BK28" i="11"/>
  <c r="BJ28" i="11"/>
  <c r="BI28" i="11"/>
  <c r="BH28" i="11"/>
  <c r="BG28" i="11"/>
  <c r="BF28" i="11"/>
  <c r="BE28" i="11"/>
  <c r="BD28" i="11"/>
  <c r="BC28" i="11"/>
  <c r="BB28" i="11"/>
  <c r="BA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28" i="11"/>
  <c r="MQ27" i="11"/>
  <c r="MP27" i="11"/>
  <c r="MO27" i="11"/>
  <c r="MN27" i="11"/>
  <c r="MM27" i="11"/>
  <c r="ML27" i="11"/>
  <c r="MK27" i="11"/>
  <c r="MJ27" i="11"/>
  <c r="MI27" i="11"/>
  <c r="MH27" i="11"/>
  <c r="MG27" i="11"/>
  <c r="MF27" i="11"/>
  <c r="ME27" i="11"/>
  <c r="MD27" i="11"/>
  <c r="MC27" i="11"/>
  <c r="MB27" i="11"/>
  <c r="MA27" i="11"/>
  <c r="LZ27" i="11"/>
  <c r="LY27" i="11"/>
  <c r="LX27" i="11"/>
  <c r="LW27" i="11"/>
  <c r="LV27" i="11"/>
  <c r="LU27" i="11"/>
  <c r="LT27" i="11"/>
  <c r="LS27" i="11"/>
  <c r="LR27" i="11"/>
  <c r="LQ27" i="11"/>
  <c r="LP27" i="11"/>
  <c r="LO27" i="11"/>
  <c r="LN27" i="11"/>
  <c r="LM27" i="11"/>
  <c r="LL27" i="11"/>
  <c r="LK27" i="11"/>
  <c r="LJ27" i="11"/>
  <c r="LI27" i="11"/>
  <c r="LH27" i="11"/>
  <c r="LG27" i="11"/>
  <c r="LF27" i="11"/>
  <c r="LE27" i="11"/>
  <c r="LD27" i="11"/>
  <c r="LC27" i="11"/>
  <c r="LB27" i="11"/>
  <c r="LA27" i="11"/>
  <c r="KZ27" i="11"/>
  <c r="KY27" i="11"/>
  <c r="KX27" i="11"/>
  <c r="KW27" i="11"/>
  <c r="KV27" i="11"/>
  <c r="KU27" i="11"/>
  <c r="KT27" i="11"/>
  <c r="KS27" i="11"/>
  <c r="KR27" i="11"/>
  <c r="KQ27" i="11"/>
  <c r="KP27" i="11"/>
  <c r="KO27" i="11"/>
  <c r="KN27" i="11"/>
  <c r="KM27" i="11"/>
  <c r="KL27" i="11"/>
  <c r="KK27" i="11"/>
  <c r="KJ27" i="11"/>
  <c r="KI27" i="11"/>
  <c r="KH27" i="11"/>
  <c r="KG27" i="11"/>
  <c r="KF27" i="11"/>
  <c r="KE27" i="11"/>
  <c r="KD27" i="11"/>
  <c r="KC27" i="11"/>
  <c r="KB27" i="11"/>
  <c r="KA27" i="11"/>
  <c r="JZ27" i="11"/>
  <c r="JY27" i="11"/>
  <c r="JX27" i="11"/>
  <c r="JW27" i="11"/>
  <c r="JV27" i="11"/>
  <c r="JU27" i="11"/>
  <c r="JT27" i="11"/>
  <c r="JS27" i="11"/>
  <c r="JR27" i="11"/>
  <c r="JQ27" i="11"/>
  <c r="JP27" i="11"/>
  <c r="JO27" i="11"/>
  <c r="JN27" i="11"/>
  <c r="JM27" i="11"/>
  <c r="JL27" i="11"/>
  <c r="JK27" i="11"/>
  <c r="JJ27" i="11"/>
  <c r="JI27" i="11"/>
  <c r="JH27" i="11"/>
  <c r="JG27" i="11"/>
  <c r="JF27" i="11"/>
  <c r="JE27" i="11"/>
  <c r="JD27" i="11"/>
  <c r="JC27" i="11"/>
  <c r="JB27" i="11"/>
  <c r="JA27" i="11"/>
  <c r="IZ27" i="11"/>
  <c r="IY27" i="11"/>
  <c r="IX27" i="11"/>
  <c r="IW27" i="11"/>
  <c r="IV27" i="11"/>
  <c r="IU27" i="11"/>
  <c r="IT27" i="11"/>
  <c r="IS27" i="11"/>
  <c r="IR27" i="11"/>
  <c r="IQ27" i="11"/>
  <c r="IP27" i="11"/>
  <c r="IO27" i="11"/>
  <c r="IN27" i="11"/>
  <c r="IM27" i="11"/>
  <c r="IL27" i="11"/>
  <c r="IK27" i="11"/>
  <c r="IJ27" i="11"/>
  <c r="II27" i="11"/>
  <c r="IH27" i="11"/>
  <c r="IG27" i="11"/>
  <c r="IF27" i="11"/>
  <c r="IE27" i="11"/>
  <c r="ID27" i="11"/>
  <c r="IC27" i="11"/>
  <c r="IB27" i="11"/>
  <c r="IA27" i="11"/>
  <c r="HZ27" i="11"/>
  <c r="HY27" i="11"/>
  <c r="HX27" i="11"/>
  <c r="HW27" i="11"/>
  <c r="HV27" i="11"/>
  <c r="HU27" i="11"/>
  <c r="HT27" i="11"/>
  <c r="HS27" i="11"/>
  <c r="HR27" i="11"/>
  <c r="HQ27" i="11"/>
  <c r="HP27" i="11"/>
  <c r="HO27" i="11"/>
  <c r="HN27" i="11"/>
  <c r="HM27" i="11"/>
  <c r="HL27" i="11"/>
  <c r="HK27" i="11"/>
  <c r="HJ27" i="11"/>
  <c r="HI27" i="11"/>
  <c r="HH27" i="11"/>
  <c r="HG27" i="11"/>
  <c r="HF27" i="11"/>
  <c r="HE27" i="11"/>
  <c r="HD27" i="11"/>
  <c r="HC27" i="11"/>
  <c r="HB27" i="11"/>
  <c r="HA27" i="11"/>
  <c r="GZ27" i="11"/>
  <c r="GY27" i="11"/>
  <c r="GX27" i="11"/>
  <c r="GW27" i="11"/>
  <c r="GV27" i="11"/>
  <c r="GU27" i="11"/>
  <c r="GT27" i="11"/>
  <c r="GS27" i="11"/>
  <c r="GR27" i="11"/>
  <c r="GQ27" i="11"/>
  <c r="GP27" i="11"/>
  <c r="GO27" i="11"/>
  <c r="GN27" i="11"/>
  <c r="GM27" i="11"/>
  <c r="GL27" i="11"/>
  <c r="GK27" i="11"/>
  <c r="GJ27" i="11"/>
  <c r="GI27" i="11"/>
  <c r="GH27" i="11"/>
  <c r="GG27" i="11"/>
  <c r="GF27" i="11"/>
  <c r="GE27" i="11"/>
  <c r="GD27" i="11"/>
  <c r="GC27" i="11"/>
  <c r="GB27" i="11"/>
  <c r="GA27" i="11"/>
  <c r="FZ27" i="11"/>
  <c r="FY27" i="11"/>
  <c r="FX27" i="11"/>
  <c r="FW27" i="11"/>
  <c r="FV27" i="11"/>
  <c r="FU27" i="11"/>
  <c r="FT27" i="11"/>
  <c r="FS27" i="11"/>
  <c r="FR27" i="11"/>
  <c r="FQ27" i="11"/>
  <c r="FP27" i="11"/>
  <c r="FO27" i="11"/>
  <c r="FN27" i="11"/>
  <c r="FM27" i="11"/>
  <c r="FL27" i="11"/>
  <c r="FK27" i="11"/>
  <c r="FJ27" i="11"/>
  <c r="FI27" i="11"/>
  <c r="FH27" i="11"/>
  <c r="FG27" i="11"/>
  <c r="FF27" i="11"/>
  <c r="FE27" i="11"/>
  <c r="FD27" i="11"/>
  <c r="FC27" i="11"/>
  <c r="FB27" i="11"/>
  <c r="FA27" i="11"/>
  <c r="EZ27" i="11"/>
  <c r="EY27" i="11"/>
  <c r="EX27" i="11"/>
  <c r="EW27" i="11"/>
  <c r="EV27" i="11"/>
  <c r="EU27" i="11"/>
  <c r="ET27" i="11"/>
  <c r="ES27" i="11"/>
  <c r="ER27" i="11"/>
  <c r="EQ27" i="11"/>
  <c r="EP27" i="11"/>
  <c r="EO27" i="11"/>
  <c r="EN27" i="11"/>
  <c r="EM27" i="11"/>
  <c r="EL27" i="11"/>
  <c r="EK27" i="11"/>
  <c r="EJ27" i="11"/>
  <c r="EI27" i="11"/>
  <c r="EH27" i="11"/>
  <c r="EG27" i="11"/>
  <c r="EF27" i="11"/>
  <c r="EE27" i="11"/>
  <c r="ED27" i="11"/>
  <c r="EC27" i="11"/>
  <c r="EB27" i="11"/>
  <c r="EA27" i="11"/>
  <c r="DZ27" i="11"/>
  <c r="DY27" i="11"/>
  <c r="DX27" i="11"/>
  <c r="DW27" i="11"/>
  <c r="DV27" i="11"/>
  <c r="DU27" i="11"/>
  <c r="DT27" i="11"/>
  <c r="DS27" i="11"/>
  <c r="DR27" i="11"/>
  <c r="DQ27" i="11"/>
  <c r="DP27" i="11"/>
  <c r="DO27" i="11"/>
  <c r="DN27" i="11"/>
  <c r="DM27" i="11"/>
  <c r="DL27" i="11"/>
  <c r="DK27" i="11"/>
  <c r="DJ27" i="11"/>
  <c r="DI27" i="11"/>
  <c r="DH27" i="11"/>
  <c r="DG27" i="11"/>
  <c r="DF27" i="11"/>
  <c r="DE27" i="11"/>
  <c r="DD27" i="11"/>
  <c r="DC27" i="11"/>
  <c r="DB27" i="11"/>
  <c r="DA27" i="11"/>
  <c r="CZ27" i="11"/>
  <c r="CY27" i="11"/>
  <c r="CX27" i="11"/>
  <c r="CW27" i="11"/>
  <c r="CV27" i="11"/>
  <c r="CU27" i="11"/>
  <c r="CT27" i="11"/>
  <c r="CS27" i="11"/>
  <c r="CR27" i="11"/>
  <c r="CQ27" i="11"/>
  <c r="CP27" i="11"/>
  <c r="CO27" i="11"/>
  <c r="CN27" i="11"/>
  <c r="CM27" i="11"/>
  <c r="CL27" i="11"/>
  <c r="CK27" i="11"/>
  <c r="CJ27" i="11"/>
  <c r="CI27" i="11"/>
  <c r="CH27" i="11"/>
  <c r="CG27" i="11"/>
  <c r="CF27" i="11"/>
  <c r="CE27" i="11"/>
  <c r="CD27" i="11"/>
  <c r="CC27" i="11"/>
  <c r="CB27" i="11"/>
  <c r="CA27" i="11"/>
  <c r="BZ27" i="11"/>
  <c r="BY27" i="11"/>
  <c r="BX27" i="11"/>
  <c r="BW27" i="11"/>
  <c r="BV27" i="11"/>
  <c r="BU27" i="11"/>
  <c r="BT27" i="11"/>
  <c r="BS27" i="11"/>
  <c r="BR27" i="11"/>
  <c r="BQ27" i="11"/>
  <c r="BP27" i="11"/>
  <c r="BO27" i="11"/>
  <c r="BN27" i="11"/>
  <c r="BM27" i="11"/>
  <c r="BL27" i="11"/>
  <c r="BK27" i="11"/>
  <c r="BJ27" i="11"/>
  <c r="BI27" i="11"/>
  <c r="BH27" i="11"/>
  <c r="BG27" i="11"/>
  <c r="BF27"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A27" i="11"/>
  <c r="MQ26" i="11"/>
  <c r="MP26" i="11"/>
  <c r="MO26" i="11"/>
  <c r="MN26" i="11"/>
  <c r="MM26" i="11"/>
  <c r="ML26" i="11"/>
  <c r="MK26" i="11"/>
  <c r="MJ26" i="11"/>
  <c r="MI26" i="11"/>
  <c r="MH26" i="11"/>
  <c r="MG26" i="11"/>
  <c r="MF26" i="11"/>
  <c r="ME26" i="11"/>
  <c r="MD26" i="11"/>
  <c r="MC26" i="11"/>
  <c r="MB26" i="11"/>
  <c r="MA26" i="11"/>
  <c r="LZ26" i="11"/>
  <c r="LY26" i="11"/>
  <c r="LX26" i="11"/>
  <c r="LW26" i="11"/>
  <c r="LV26" i="11"/>
  <c r="LU26" i="11"/>
  <c r="LT26" i="11"/>
  <c r="LS26" i="11"/>
  <c r="LR26" i="11"/>
  <c r="LQ26" i="11"/>
  <c r="LP26" i="11"/>
  <c r="LO26" i="11"/>
  <c r="LN26" i="11"/>
  <c r="LM26" i="11"/>
  <c r="LL26" i="11"/>
  <c r="LK26" i="11"/>
  <c r="LJ26" i="11"/>
  <c r="LI26" i="11"/>
  <c r="LH26" i="11"/>
  <c r="LG26" i="11"/>
  <c r="LF26" i="11"/>
  <c r="LE26" i="11"/>
  <c r="LD26" i="11"/>
  <c r="LC26" i="11"/>
  <c r="LB26" i="11"/>
  <c r="LA26" i="11"/>
  <c r="KZ26" i="11"/>
  <c r="KY26" i="11"/>
  <c r="KX26" i="11"/>
  <c r="KW26" i="11"/>
  <c r="KV26" i="11"/>
  <c r="KU26" i="11"/>
  <c r="KT26" i="11"/>
  <c r="KS26" i="11"/>
  <c r="KR26" i="11"/>
  <c r="KQ26" i="11"/>
  <c r="KP26" i="11"/>
  <c r="KO26" i="11"/>
  <c r="KN26" i="11"/>
  <c r="KM26" i="11"/>
  <c r="KL26" i="11"/>
  <c r="KK26" i="11"/>
  <c r="KJ26" i="11"/>
  <c r="KI26" i="11"/>
  <c r="KH26" i="11"/>
  <c r="KG26" i="11"/>
  <c r="KF26" i="11"/>
  <c r="KE26" i="11"/>
  <c r="KD26" i="11"/>
  <c r="KC26" i="11"/>
  <c r="KB26" i="11"/>
  <c r="KA26" i="11"/>
  <c r="JZ26" i="11"/>
  <c r="JY26" i="11"/>
  <c r="JX26" i="11"/>
  <c r="JW26" i="11"/>
  <c r="JV26" i="11"/>
  <c r="JU26" i="11"/>
  <c r="JT26" i="11"/>
  <c r="JS26" i="11"/>
  <c r="JR26" i="11"/>
  <c r="JQ26" i="11"/>
  <c r="JP26" i="11"/>
  <c r="JO26" i="11"/>
  <c r="JN26" i="11"/>
  <c r="JM26" i="11"/>
  <c r="JL26" i="11"/>
  <c r="JK26" i="11"/>
  <c r="JJ26" i="11"/>
  <c r="JI26" i="11"/>
  <c r="JH26" i="11"/>
  <c r="JG26" i="11"/>
  <c r="JF26" i="11"/>
  <c r="JE26" i="11"/>
  <c r="JD26" i="11"/>
  <c r="JC26" i="11"/>
  <c r="JB26" i="11"/>
  <c r="JA26" i="11"/>
  <c r="IZ26" i="11"/>
  <c r="IY26" i="11"/>
  <c r="IX26" i="11"/>
  <c r="IW26" i="11"/>
  <c r="IV26" i="11"/>
  <c r="IU26" i="11"/>
  <c r="IT26" i="11"/>
  <c r="IS26" i="11"/>
  <c r="IR26" i="11"/>
  <c r="IQ26" i="11"/>
  <c r="IP26" i="11"/>
  <c r="IO26" i="11"/>
  <c r="IN26" i="11"/>
  <c r="IM26" i="11"/>
  <c r="IL26" i="11"/>
  <c r="IK26" i="11"/>
  <c r="IJ26" i="11"/>
  <c r="II26" i="11"/>
  <c r="IH26" i="11"/>
  <c r="IG26" i="11"/>
  <c r="IF26" i="11"/>
  <c r="IE26" i="11"/>
  <c r="ID26" i="11"/>
  <c r="IC26" i="11"/>
  <c r="IB26" i="11"/>
  <c r="IA26" i="11"/>
  <c r="HZ26" i="11"/>
  <c r="HY26" i="11"/>
  <c r="HX26" i="11"/>
  <c r="HW26" i="11"/>
  <c r="HV26" i="11"/>
  <c r="HU26" i="11"/>
  <c r="HT26" i="11"/>
  <c r="HS26" i="11"/>
  <c r="HR26" i="11"/>
  <c r="HQ26" i="11"/>
  <c r="HP26" i="11"/>
  <c r="HO26" i="11"/>
  <c r="HN26" i="11"/>
  <c r="HM26" i="11"/>
  <c r="HL26" i="11"/>
  <c r="HK26" i="11"/>
  <c r="HJ26" i="11"/>
  <c r="HI26" i="11"/>
  <c r="HH26" i="11"/>
  <c r="HG26" i="11"/>
  <c r="HF26" i="11"/>
  <c r="HE26" i="11"/>
  <c r="HD26" i="11"/>
  <c r="HC26" i="11"/>
  <c r="HB26" i="11"/>
  <c r="HA26" i="11"/>
  <c r="GZ26" i="11"/>
  <c r="GY26" i="11"/>
  <c r="GX26" i="11"/>
  <c r="GW26" i="11"/>
  <c r="GV26" i="11"/>
  <c r="GU26" i="11"/>
  <c r="GT26" i="11"/>
  <c r="GS26" i="11"/>
  <c r="GR26" i="11"/>
  <c r="GQ26" i="11"/>
  <c r="GP26" i="11"/>
  <c r="GO26" i="11"/>
  <c r="GN26" i="11"/>
  <c r="GM26" i="11"/>
  <c r="GL26" i="11"/>
  <c r="GK26" i="11"/>
  <c r="GJ26" i="11"/>
  <c r="GI26" i="11"/>
  <c r="GH26" i="11"/>
  <c r="GG26" i="11"/>
  <c r="GF26" i="11"/>
  <c r="GE26" i="11"/>
  <c r="GD26" i="11"/>
  <c r="GC26" i="11"/>
  <c r="GB26" i="11"/>
  <c r="GA26" i="11"/>
  <c r="FZ26" i="11"/>
  <c r="FY26" i="11"/>
  <c r="FX26" i="11"/>
  <c r="FW26" i="11"/>
  <c r="FV26" i="11"/>
  <c r="FU26" i="11"/>
  <c r="FT26" i="11"/>
  <c r="FS26" i="11"/>
  <c r="FR26" i="11"/>
  <c r="FQ26" i="11"/>
  <c r="FP26" i="11"/>
  <c r="FO26" i="11"/>
  <c r="FN26" i="11"/>
  <c r="FM26" i="11"/>
  <c r="FL26" i="11"/>
  <c r="FK26" i="11"/>
  <c r="FJ26" i="11"/>
  <c r="FI26" i="11"/>
  <c r="FH26" i="11"/>
  <c r="FG26" i="11"/>
  <c r="FF26" i="11"/>
  <c r="FE26" i="11"/>
  <c r="FD26" i="11"/>
  <c r="FC26" i="11"/>
  <c r="FB26" i="11"/>
  <c r="FA26" i="11"/>
  <c r="EZ26" i="11"/>
  <c r="EY26" i="11"/>
  <c r="EX26" i="11"/>
  <c r="EW26" i="11"/>
  <c r="EV26" i="11"/>
  <c r="EU26" i="11"/>
  <c r="ET26" i="11"/>
  <c r="ES26" i="11"/>
  <c r="ER26" i="11"/>
  <c r="EQ26" i="11"/>
  <c r="EP26" i="11"/>
  <c r="EO26" i="11"/>
  <c r="EN26" i="11"/>
  <c r="EM26" i="11"/>
  <c r="EL26" i="11"/>
  <c r="EK26" i="11"/>
  <c r="EJ26" i="11"/>
  <c r="EI26" i="11"/>
  <c r="EH26" i="11"/>
  <c r="EG26" i="11"/>
  <c r="EF26" i="11"/>
  <c r="EE26" i="11"/>
  <c r="ED26" i="11"/>
  <c r="EC26" i="11"/>
  <c r="EB26" i="11"/>
  <c r="EA26" i="11"/>
  <c r="DZ26" i="11"/>
  <c r="DY26" i="11"/>
  <c r="DX26" i="11"/>
  <c r="DW26" i="11"/>
  <c r="DV26" i="11"/>
  <c r="DU26" i="11"/>
  <c r="DT26" i="11"/>
  <c r="DS26" i="11"/>
  <c r="DR26" i="11"/>
  <c r="DQ26" i="11"/>
  <c r="DP26" i="11"/>
  <c r="DO26" i="11"/>
  <c r="DN26" i="11"/>
  <c r="DM26" i="11"/>
  <c r="DL26" i="11"/>
  <c r="DK26" i="11"/>
  <c r="DJ26" i="11"/>
  <c r="DI26" i="11"/>
  <c r="DH26" i="11"/>
  <c r="DG26" i="11"/>
  <c r="DF26" i="11"/>
  <c r="DE26" i="11"/>
  <c r="DD26" i="11"/>
  <c r="DC26" i="11"/>
  <c r="DB26" i="11"/>
  <c r="DA26" i="11"/>
  <c r="CZ26" i="11"/>
  <c r="CY26" i="11"/>
  <c r="CX26" i="11"/>
  <c r="CW26" i="11"/>
  <c r="CV26" i="11"/>
  <c r="CU26" i="11"/>
  <c r="CT26" i="11"/>
  <c r="CS26" i="11"/>
  <c r="CR26" i="11"/>
  <c r="CQ26" i="11"/>
  <c r="CP26" i="11"/>
  <c r="CO26" i="11"/>
  <c r="CN26" i="11"/>
  <c r="CM26" i="11"/>
  <c r="CL26" i="11"/>
  <c r="CK26" i="11"/>
  <c r="CJ26" i="11"/>
  <c r="CI26" i="11"/>
  <c r="CH26" i="11"/>
  <c r="CG26" i="11"/>
  <c r="CF26" i="11"/>
  <c r="CE26" i="11"/>
  <c r="CD26" i="11"/>
  <c r="CC26" i="11"/>
  <c r="CB26" i="11"/>
  <c r="CA26" i="11"/>
  <c r="BZ26" i="11"/>
  <c r="BY26" i="11"/>
  <c r="BX26" i="11"/>
  <c r="BW26" i="11"/>
  <c r="BV26" i="11"/>
  <c r="BU26" i="11"/>
  <c r="BT26" i="11"/>
  <c r="BS26" i="11"/>
  <c r="BR26" i="11"/>
  <c r="BQ26" i="11"/>
  <c r="BP26" i="11"/>
  <c r="BO26" i="11"/>
  <c r="BN26" i="11"/>
  <c r="BM26" i="11"/>
  <c r="BL26" i="11"/>
  <c r="BK26" i="11"/>
  <c r="BJ26" i="11"/>
  <c r="BI26" i="11"/>
  <c r="BH26" i="11"/>
  <c r="BG26" i="11"/>
  <c r="BF26"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26" i="11"/>
  <c r="MQ25" i="11"/>
  <c r="MP25" i="11"/>
  <c r="MO25" i="11"/>
  <c r="MN25" i="11"/>
  <c r="MM25" i="11"/>
  <c r="ML25" i="11"/>
  <c r="MK25" i="11"/>
  <c r="MJ25" i="11"/>
  <c r="MI25" i="11"/>
  <c r="MH25" i="11"/>
  <c r="MG25" i="11"/>
  <c r="MF25" i="11"/>
  <c r="ME25" i="11"/>
  <c r="MD25" i="11"/>
  <c r="MC25" i="11"/>
  <c r="MB25" i="11"/>
  <c r="MA25" i="11"/>
  <c r="LZ25" i="11"/>
  <c r="LY25" i="11"/>
  <c r="LX25" i="11"/>
  <c r="LW25" i="11"/>
  <c r="LV25" i="11"/>
  <c r="LU25" i="11"/>
  <c r="LT25" i="11"/>
  <c r="LS25" i="11"/>
  <c r="LR25" i="11"/>
  <c r="LQ25" i="11"/>
  <c r="LP25" i="11"/>
  <c r="LO25" i="11"/>
  <c r="LN25" i="11"/>
  <c r="LM25" i="11"/>
  <c r="LL25" i="11"/>
  <c r="LK25" i="11"/>
  <c r="LJ25" i="11"/>
  <c r="LI25" i="11"/>
  <c r="LH25" i="11"/>
  <c r="LG25" i="11"/>
  <c r="LF25" i="11"/>
  <c r="LE25" i="11"/>
  <c r="LD25" i="11"/>
  <c r="LC25" i="11"/>
  <c r="LB25" i="11"/>
  <c r="LA25" i="11"/>
  <c r="KZ25" i="11"/>
  <c r="KY25" i="11"/>
  <c r="KX25" i="11"/>
  <c r="KW25" i="11"/>
  <c r="KV25" i="11"/>
  <c r="KU25" i="11"/>
  <c r="KT25" i="11"/>
  <c r="KS25" i="11"/>
  <c r="KR25" i="11"/>
  <c r="KQ25" i="11"/>
  <c r="KP25" i="11"/>
  <c r="KO25" i="11"/>
  <c r="KN25" i="11"/>
  <c r="KM25" i="11"/>
  <c r="KL25" i="11"/>
  <c r="KK25" i="11"/>
  <c r="KJ25" i="11"/>
  <c r="KI25" i="11"/>
  <c r="KH25" i="11"/>
  <c r="KG25" i="11"/>
  <c r="KF25" i="11"/>
  <c r="KE25" i="11"/>
  <c r="KD25" i="11"/>
  <c r="KC25" i="11"/>
  <c r="KB25" i="11"/>
  <c r="KA25" i="11"/>
  <c r="JZ25" i="11"/>
  <c r="JY25" i="11"/>
  <c r="JX25" i="11"/>
  <c r="JW25" i="11"/>
  <c r="JV25" i="11"/>
  <c r="JU25" i="11"/>
  <c r="JT25" i="11"/>
  <c r="JS25" i="11"/>
  <c r="JR25" i="11"/>
  <c r="JQ25" i="11"/>
  <c r="JP25" i="11"/>
  <c r="JO25" i="11"/>
  <c r="JN25" i="11"/>
  <c r="JM25" i="11"/>
  <c r="JL25" i="11"/>
  <c r="JK25" i="11"/>
  <c r="JJ25" i="11"/>
  <c r="JI25" i="11"/>
  <c r="JH25" i="11"/>
  <c r="JG25" i="11"/>
  <c r="JF25" i="11"/>
  <c r="JE25" i="11"/>
  <c r="JD25" i="11"/>
  <c r="JC25" i="11"/>
  <c r="JB25" i="11"/>
  <c r="JA25" i="11"/>
  <c r="IZ25" i="11"/>
  <c r="IY25" i="11"/>
  <c r="IX25" i="11"/>
  <c r="IW25" i="11"/>
  <c r="IV25" i="11"/>
  <c r="IU25" i="11"/>
  <c r="IT25" i="11"/>
  <c r="IS25" i="11"/>
  <c r="IR25" i="11"/>
  <c r="IQ25" i="11"/>
  <c r="IP25" i="11"/>
  <c r="IO25" i="11"/>
  <c r="IN25" i="11"/>
  <c r="IM25" i="11"/>
  <c r="IL25" i="11"/>
  <c r="IK25" i="11"/>
  <c r="IJ25" i="11"/>
  <c r="II25" i="11"/>
  <c r="IH25" i="11"/>
  <c r="IG25" i="11"/>
  <c r="IF25" i="11"/>
  <c r="IE25" i="11"/>
  <c r="ID25" i="11"/>
  <c r="IC25" i="11"/>
  <c r="IB25" i="11"/>
  <c r="IA25" i="11"/>
  <c r="HZ25" i="11"/>
  <c r="HY25" i="11"/>
  <c r="HX25" i="11"/>
  <c r="HW25" i="11"/>
  <c r="HV25" i="11"/>
  <c r="HU25" i="11"/>
  <c r="HT25" i="11"/>
  <c r="HS25" i="11"/>
  <c r="HR25" i="11"/>
  <c r="HQ25" i="11"/>
  <c r="HP25" i="11"/>
  <c r="HO25" i="11"/>
  <c r="HN25" i="11"/>
  <c r="HM25" i="11"/>
  <c r="HL25" i="11"/>
  <c r="HK25" i="11"/>
  <c r="HJ25" i="11"/>
  <c r="HI25" i="11"/>
  <c r="HH25" i="11"/>
  <c r="HG25" i="11"/>
  <c r="HF25" i="11"/>
  <c r="HE25" i="11"/>
  <c r="HD25" i="11"/>
  <c r="HC25" i="11"/>
  <c r="HB25" i="11"/>
  <c r="HA25" i="11"/>
  <c r="GZ25" i="11"/>
  <c r="GY25" i="11"/>
  <c r="GX25" i="11"/>
  <c r="GW25" i="11"/>
  <c r="GV25" i="11"/>
  <c r="GU25" i="11"/>
  <c r="GT25" i="11"/>
  <c r="GS25" i="11"/>
  <c r="GR25" i="11"/>
  <c r="GQ25" i="11"/>
  <c r="GP25" i="11"/>
  <c r="GO25" i="11"/>
  <c r="GN25" i="11"/>
  <c r="GM25" i="11"/>
  <c r="GL25" i="11"/>
  <c r="GK25" i="11"/>
  <c r="GJ25" i="11"/>
  <c r="GI25" i="11"/>
  <c r="GH25" i="11"/>
  <c r="GG25" i="11"/>
  <c r="GF25" i="11"/>
  <c r="GE25" i="11"/>
  <c r="GD25" i="11"/>
  <c r="GC25" i="11"/>
  <c r="GB25" i="11"/>
  <c r="GA25" i="11"/>
  <c r="FZ25" i="11"/>
  <c r="FY25" i="11"/>
  <c r="FX25" i="11"/>
  <c r="FW25" i="11"/>
  <c r="FV25" i="11"/>
  <c r="FU25" i="11"/>
  <c r="FT25" i="11"/>
  <c r="FS25" i="11"/>
  <c r="FR25" i="11"/>
  <c r="FQ25" i="11"/>
  <c r="FP25" i="11"/>
  <c r="FO25" i="11"/>
  <c r="FN25" i="11"/>
  <c r="FM25" i="11"/>
  <c r="FL25" i="11"/>
  <c r="FK25" i="11"/>
  <c r="FJ25" i="11"/>
  <c r="FI25" i="11"/>
  <c r="FH25" i="11"/>
  <c r="FG25" i="11"/>
  <c r="FF25" i="11"/>
  <c r="FE25" i="11"/>
  <c r="FD25" i="11"/>
  <c r="FC25" i="11"/>
  <c r="FB25" i="11"/>
  <c r="FA25" i="11"/>
  <c r="EZ25" i="11"/>
  <c r="EY25" i="11"/>
  <c r="EX25" i="11"/>
  <c r="EW25" i="11"/>
  <c r="EV25" i="11"/>
  <c r="EU25" i="11"/>
  <c r="ET25" i="11"/>
  <c r="ES25" i="11"/>
  <c r="ER25" i="11"/>
  <c r="EQ25" i="11"/>
  <c r="EP25" i="11"/>
  <c r="EO25" i="11"/>
  <c r="EN25" i="11"/>
  <c r="EM25" i="11"/>
  <c r="EL25" i="11"/>
  <c r="EK25" i="11"/>
  <c r="EJ25" i="11"/>
  <c r="EI25" i="11"/>
  <c r="EH25" i="11"/>
  <c r="EG25" i="11"/>
  <c r="EF25" i="11"/>
  <c r="EE25" i="11"/>
  <c r="ED25" i="11"/>
  <c r="EC25" i="11"/>
  <c r="EB25" i="11"/>
  <c r="EA25" i="11"/>
  <c r="DZ25" i="11"/>
  <c r="DY25" i="11"/>
  <c r="DX25" i="11"/>
  <c r="DW25" i="11"/>
  <c r="DV25" i="11"/>
  <c r="DU25" i="11"/>
  <c r="DT25" i="11"/>
  <c r="DS25" i="11"/>
  <c r="DR25" i="11"/>
  <c r="DQ25" i="11"/>
  <c r="DP25" i="11"/>
  <c r="DO25" i="11"/>
  <c r="DN25" i="11"/>
  <c r="DM25" i="11"/>
  <c r="DL25" i="11"/>
  <c r="DK25" i="11"/>
  <c r="DJ25" i="11"/>
  <c r="DI25" i="11"/>
  <c r="DH25" i="11"/>
  <c r="DG25" i="11"/>
  <c r="DF25" i="11"/>
  <c r="DE25" i="11"/>
  <c r="DD25" i="11"/>
  <c r="DC25" i="11"/>
  <c r="DB25" i="11"/>
  <c r="DA25" i="11"/>
  <c r="CZ25" i="11"/>
  <c r="CY25" i="11"/>
  <c r="CX25" i="11"/>
  <c r="CW25" i="11"/>
  <c r="CV25" i="11"/>
  <c r="CU25" i="11"/>
  <c r="CT25" i="11"/>
  <c r="CS25" i="11"/>
  <c r="CR25" i="11"/>
  <c r="CQ25" i="11"/>
  <c r="CP25" i="11"/>
  <c r="CO25" i="11"/>
  <c r="CN25" i="11"/>
  <c r="CM25" i="11"/>
  <c r="CL25" i="11"/>
  <c r="CK25" i="11"/>
  <c r="CJ25" i="11"/>
  <c r="CI25" i="11"/>
  <c r="CH25" i="11"/>
  <c r="CG25" i="11"/>
  <c r="CF25" i="11"/>
  <c r="CE25" i="11"/>
  <c r="CD25" i="11"/>
  <c r="CC25" i="11"/>
  <c r="CB25" i="11"/>
  <c r="CA25" i="11"/>
  <c r="BZ25" i="11"/>
  <c r="BY25" i="11"/>
  <c r="BX25" i="11"/>
  <c r="BW25" i="11"/>
  <c r="BV25" i="11"/>
  <c r="BU25" i="11"/>
  <c r="BT25" i="11"/>
  <c r="BS25" i="11"/>
  <c r="BR25" i="11"/>
  <c r="BQ25" i="11"/>
  <c r="BP25" i="11"/>
  <c r="BO25" i="11"/>
  <c r="BN25" i="11"/>
  <c r="BM25" i="11"/>
  <c r="BL25" i="11"/>
  <c r="BK25" i="11"/>
  <c r="BJ25" i="11"/>
  <c r="BI25" i="11"/>
  <c r="BH25" i="11"/>
  <c r="BG25" i="11"/>
  <c r="BF25" i="11"/>
  <c r="BE25" i="11"/>
  <c r="BD25" i="11"/>
  <c r="BC25" i="11"/>
  <c r="BB25" i="11"/>
  <c r="BA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25" i="11"/>
  <c r="MQ24" i="11"/>
  <c r="MP24" i="11"/>
  <c r="MO24" i="11"/>
  <c r="MN24" i="11"/>
  <c r="MM24" i="11"/>
  <c r="ML24" i="11"/>
  <c r="MK24" i="11"/>
  <c r="MJ24" i="11"/>
  <c r="MI24" i="11"/>
  <c r="MH24" i="11"/>
  <c r="MG24" i="11"/>
  <c r="MF24" i="11"/>
  <c r="ME24" i="11"/>
  <c r="MD24" i="11"/>
  <c r="MC24" i="11"/>
  <c r="MB24" i="11"/>
  <c r="MA24" i="11"/>
  <c r="LZ24" i="11"/>
  <c r="LY24" i="11"/>
  <c r="LX24" i="11"/>
  <c r="LW24" i="11"/>
  <c r="LV24" i="11"/>
  <c r="LU24" i="11"/>
  <c r="LT24" i="11"/>
  <c r="LS24" i="11"/>
  <c r="LR24" i="11"/>
  <c r="LQ24" i="11"/>
  <c r="LP24" i="11"/>
  <c r="LO24" i="11"/>
  <c r="LN24" i="11"/>
  <c r="LM24" i="11"/>
  <c r="LL24" i="11"/>
  <c r="LK24" i="11"/>
  <c r="LJ24" i="11"/>
  <c r="LI24" i="11"/>
  <c r="LH24" i="11"/>
  <c r="LG24" i="11"/>
  <c r="LF24" i="11"/>
  <c r="LE24" i="11"/>
  <c r="LD24" i="11"/>
  <c r="LC24" i="11"/>
  <c r="LB24" i="11"/>
  <c r="LA24" i="11"/>
  <c r="KZ24" i="11"/>
  <c r="KY24" i="11"/>
  <c r="KX24" i="11"/>
  <c r="KW24" i="11"/>
  <c r="KV24" i="11"/>
  <c r="KU24" i="11"/>
  <c r="KT24" i="11"/>
  <c r="KS24" i="11"/>
  <c r="KR24" i="11"/>
  <c r="KQ24" i="11"/>
  <c r="KP24" i="11"/>
  <c r="KO24" i="11"/>
  <c r="KN24" i="11"/>
  <c r="KM24" i="11"/>
  <c r="KL24" i="11"/>
  <c r="KK24" i="11"/>
  <c r="KJ24" i="11"/>
  <c r="KI24" i="11"/>
  <c r="KH24" i="11"/>
  <c r="KG24" i="11"/>
  <c r="KF24" i="11"/>
  <c r="KE24" i="11"/>
  <c r="KD24" i="11"/>
  <c r="KC24" i="11"/>
  <c r="KB24" i="11"/>
  <c r="KA24" i="11"/>
  <c r="JZ24" i="11"/>
  <c r="JY24" i="11"/>
  <c r="JX24" i="11"/>
  <c r="JW24" i="11"/>
  <c r="JV24" i="11"/>
  <c r="JU24" i="11"/>
  <c r="JT24" i="11"/>
  <c r="JS24" i="11"/>
  <c r="JR24" i="11"/>
  <c r="JQ24" i="11"/>
  <c r="JP24" i="11"/>
  <c r="JO24" i="11"/>
  <c r="JN24" i="11"/>
  <c r="JM24" i="11"/>
  <c r="JL24" i="11"/>
  <c r="JK24" i="11"/>
  <c r="JJ24" i="11"/>
  <c r="JI24" i="11"/>
  <c r="JH24" i="11"/>
  <c r="JG24" i="11"/>
  <c r="JF24" i="11"/>
  <c r="JE24" i="11"/>
  <c r="JD24" i="11"/>
  <c r="JC24" i="11"/>
  <c r="JB24" i="11"/>
  <c r="JA24" i="11"/>
  <c r="IZ24" i="11"/>
  <c r="IY24" i="11"/>
  <c r="IX24" i="11"/>
  <c r="IW24" i="11"/>
  <c r="IV24" i="11"/>
  <c r="IU24" i="11"/>
  <c r="IT24" i="11"/>
  <c r="IS24" i="11"/>
  <c r="IR24" i="11"/>
  <c r="IQ24" i="11"/>
  <c r="IP24" i="11"/>
  <c r="IO24" i="11"/>
  <c r="IN24" i="11"/>
  <c r="IM24" i="11"/>
  <c r="IL24" i="11"/>
  <c r="IK24" i="11"/>
  <c r="IJ24" i="11"/>
  <c r="II24" i="11"/>
  <c r="IH24" i="11"/>
  <c r="IG24" i="11"/>
  <c r="IF24" i="11"/>
  <c r="IE24" i="11"/>
  <c r="ID24" i="11"/>
  <c r="IC24" i="11"/>
  <c r="IB24" i="11"/>
  <c r="IA24" i="11"/>
  <c r="HZ24" i="11"/>
  <c r="HY24" i="11"/>
  <c r="HX24" i="11"/>
  <c r="HW24" i="11"/>
  <c r="HV24" i="11"/>
  <c r="HU24" i="11"/>
  <c r="HT24" i="11"/>
  <c r="HS24" i="11"/>
  <c r="HR24" i="11"/>
  <c r="HQ24" i="11"/>
  <c r="HP24" i="11"/>
  <c r="HO24" i="11"/>
  <c r="HN24" i="11"/>
  <c r="HM24" i="11"/>
  <c r="HL24" i="11"/>
  <c r="HK24" i="11"/>
  <c r="HJ24" i="11"/>
  <c r="HI24" i="11"/>
  <c r="HH24" i="11"/>
  <c r="HG24" i="11"/>
  <c r="HF24" i="11"/>
  <c r="HE24" i="11"/>
  <c r="HD24" i="11"/>
  <c r="HC24" i="11"/>
  <c r="HB24" i="11"/>
  <c r="HA24" i="11"/>
  <c r="GZ24" i="11"/>
  <c r="GY24" i="11"/>
  <c r="GX24" i="11"/>
  <c r="GW24" i="11"/>
  <c r="GV24" i="11"/>
  <c r="GU24" i="11"/>
  <c r="GT24" i="11"/>
  <c r="GS24" i="11"/>
  <c r="GR24" i="11"/>
  <c r="GQ24" i="11"/>
  <c r="GP24" i="11"/>
  <c r="GO24" i="11"/>
  <c r="GN24" i="11"/>
  <c r="GM24" i="11"/>
  <c r="GL24" i="11"/>
  <c r="GK24" i="11"/>
  <c r="GJ24" i="11"/>
  <c r="GI24" i="11"/>
  <c r="GH24" i="11"/>
  <c r="GG24" i="11"/>
  <c r="GF24" i="11"/>
  <c r="GE24" i="11"/>
  <c r="GD24" i="11"/>
  <c r="GC24" i="11"/>
  <c r="GB24" i="11"/>
  <c r="GA24" i="11"/>
  <c r="FZ24" i="11"/>
  <c r="FY24" i="11"/>
  <c r="FX24" i="11"/>
  <c r="FW24" i="11"/>
  <c r="FV24" i="11"/>
  <c r="FU24" i="11"/>
  <c r="FT24" i="11"/>
  <c r="FS24" i="11"/>
  <c r="FR24" i="11"/>
  <c r="FQ24" i="11"/>
  <c r="FP24" i="11"/>
  <c r="FO24" i="11"/>
  <c r="FN24" i="11"/>
  <c r="FM24" i="11"/>
  <c r="FL24" i="11"/>
  <c r="FK24" i="11"/>
  <c r="FJ24" i="11"/>
  <c r="FI24" i="11"/>
  <c r="FH24" i="11"/>
  <c r="FG24" i="11"/>
  <c r="FF24" i="11"/>
  <c r="FE24" i="11"/>
  <c r="FD24" i="11"/>
  <c r="FC24" i="11"/>
  <c r="FB24" i="11"/>
  <c r="FA24" i="11"/>
  <c r="EZ24" i="11"/>
  <c r="EY24" i="11"/>
  <c r="EX24" i="11"/>
  <c r="EW24" i="11"/>
  <c r="EV24" i="11"/>
  <c r="EU24" i="11"/>
  <c r="ET24" i="11"/>
  <c r="ES24" i="11"/>
  <c r="ER24" i="11"/>
  <c r="EQ24" i="11"/>
  <c r="EP24" i="11"/>
  <c r="EO24" i="11"/>
  <c r="EN24" i="11"/>
  <c r="EM24" i="11"/>
  <c r="EL24" i="11"/>
  <c r="EK24" i="11"/>
  <c r="EJ24" i="11"/>
  <c r="EI24" i="11"/>
  <c r="EH24" i="11"/>
  <c r="EG24" i="11"/>
  <c r="EF24" i="11"/>
  <c r="EE24" i="11"/>
  <c r="ED24" i="11"/>
  <c r="EC24" i="11"/>
  <c r="EB24" i="11"/>
  <c r="EA24" i="11"/>
  <c r="DZ24" i="11"/>
  <c r="DY24" i="11"/>
  <c r="DX24" i="11"/>
  <c r="DW24" i="11"/>
  <c r="DV24" i="11"/>
  <c r="DU24" i="11"/>
  <c r="DT24" i="11"/>
  <c r="DS24" i="11"/>
  <c r="DR24" i="11"/>
  <c r="DQ24" i="11"/>
  <c r="DP24" i="11"/>
  <c r="DO24" i="11"/>
  <c r="DN24" i="11"/>
  <c r="DM24" i="11"/>
  <c r="DL24" i="11"/>
  <c r="DK24" i="11"/>
  <c r="DJ24" i="11"/>
  <c r="DI24" i="11"/>
  <c r="DH24" i="11"/>
  <c r="DG24" i="11"/>
  <c r="DF24" i="11"/>
  <c r="DE24" i="11"/>
  <c r="DD24" i="11"/>
  <c r="DC24" i="11"/>
  <c r="DB24" i="11"/>
  <c r="DA24" i="11"/>
  <c r="CZ24" i="11"/>
  <c r="CY24" i="11"/>
  <c r="CX24" i="11"/>
  <c r="CW24" i="11"/>
  <c r="CV24" i="11"/>
  <c r="CU24" i="11"/>
  <c r="CT24" i="11"/>
  <c r="CS24" i="11"/>
  <c r="CR24" i="11"/>
  <c r="CQ24" i="11"/>
  <c r="CP24" i="11"/>
  <c r="CO24" i="11"/>
  <c r="CN24" i="11"/>
  <c r="CM24" i="11"/>
  <c r="CL24" i="11"/>
  <c r="CK24" i="11"/>
  <c r="CJ24" i="11"/>
  <c r="CI24" i="11"/>
  <c r="CH24" i="11"/>
  <c r="CG24" i="11"/>
  <c r="CF24" i="11"/>
  <c r="CE24" i="11"/>
  <c r="CD24" i="11"/>
  <c r="CC24" i="11"/>
  <c r="CB24" i="11"/>
  <c r="CA24" i="11"/>
  <c r="BZ24" i="11"/>
  <c r="BY24" i="11"/>
  <c r="BX24" i="11"/>
  <c r="BW24" i="11"/>
  <c r="BV24" i="11"/>
  <c r="BU24" i="11"/>
  <c r="BT24" i="11"/>
  <c r="BS24" i="11"/>
  <c r="BR24" i="11"/>
  <c r="BQ24" i="11"/>
  <c r="BP24" i="11"/>
  <c r="BO24" i="11"/>
  <c r="BN24" i="11"/>
  <c r="BM24" i="11"/>
  <c r="BL24" i="11"/>
  <c r="BK24" i="11"/>
  <c r="BJ24" i="11"/>
  <c r="BI24" i="11"/>
  <c r="BH24" i="11"/>
  <c r="BG24" i="11"/>
  <c r="BF24" i="11"/>
  <c r="BE24" i="11"/>
  <c r="BD24" i="11"/>
  <c r="BC24" i="11"/>
  <c r="BB24" i="11"/>
  <c r="BA24" i="11"/>
  <c r="AZ24" i="11"/>
  <c r="AY24" i="11"/>
  <c r="AX24" i="1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A24" i="11"/>
  <c r="MQ23" i="11"/>
  <c r="MP23" i="11"/>
  <c r="MO23" i="11"/>
  <c r="MN23" i="11"/>
  <c r="MM23" i="11"/>
  <c r="ML23" i="11"/>
  <c r="MK23" i="11"/>
  <c r="MJ23" i="11"/>
  <c r="MI23" i="11"/>
  <c r="MH23" i="11"/>
  <c r="MG23" i="11"/>
  <c r="MF23" i="11"/>
  <c r="ME23" i="11"/>
  <c r="MD23" i="11"/>
  <c r="MC23" i="11"/>
  <c r="MB23" i="11"/>
  <c r="MA23" i="11"/>
  <c r="LZ23" i="11"/>
  <c r="LY23" i="11"/>
  <c r="LX23" i="11"/>
  <c r="LW23" i="11"/>
  <c r="LV23" i="11"/>
  <c r="LU23" i="11"/>
  <c r="LT23" i="11"/>
  <c r="LS23" i="11"/>
  <c r="LR23" i="11"/>
  <c r="LQ23" i="11"/>
  <c r="LP23" i="11"/>
  <c r="LO23" i="11"/>
  <c r="LN23" i="11"/>
  <c r="LM23" i="11"/>
  <c r="LL23" i="11"/>
  <c r="LK23" i="11"/>
  <c r="LJ23" i="11"/>
  <c r="LI23" i="11"/>
  <c r="LH23" i="11"/>
  <c r="LG23" i="11"/>
  <c r="LF23" i="11"/>
  <c r="LE23" i="11"/>
  <c r="LD23" i="11"/>
  <c r="LC23" i="11"/>
  <c r="LB23" i="11"/>
  <c r="LA23" i="11"/>
  <c r="KZ23" i="11"/>
  <c r="KY23" i="11"/>
  <c r="KX23" i="11"/>
  <c r="KW23" i="11"/>
  <c r="KV23" i="11"/>
  <c r="KU23" i="11"/>
  <c r="KT23" i="11"/>
  <c r="KS23" i="11"/>
  <c r="KR23" i="11"/>
  <c r="KQ23" i="11"/>
  <c r="KP23" i="11"/>
  <c r="KO23" i="11"/>
  <c r="KN23" i="11"/>
  <c r="KM23" i="11"/>
  <c r="KL23" i="11"/>
  <c r="KK23" i="11"/>
  <c r="KJ23" i="11"/>
  <c r="KI23" i="11"/>
  <c r="KH23" i="11"/>
  <c r="KG23" i="11"/>
  <c r="KF23" i="11"/>
  <c r="KE23" i="11"/>
  <c r="KD23" i="11"/>
  <c r="KC23" i="11"/>
  <c r="KB23" i="11"/>
  <c r="KA23" i="11"/>
  <c r="JZ23" i="11"/>
  <c r="JY23" i="11"/>
  <c r="JX23" i="11"/>
  <c r="JW23" i="11"/>
  <c r="JV23" i="11"/>
  <c r="JU23" i="11"/>
  <c r="JT23" i="11"/>
  <c r="JS23" i="11"/>
  <c r="JR23" i="11"/>
  <c r="JQ23" i="11"/>
  <c r="JP23" i="11"/>
  <c r="JO23" i="11"/>
  <c r="JN23" i="11"/>
  <c r="JM23" i="11"/>
  <c r="JL23" i="11"/>
  <c r="JK23" i="11"/>
  <c r="JJ23" i="11"/>
  <c r="JI23" i="11"/>
  <c r="JH23" i="11"/>
  <c r="JG23" i="11"/>
  <c r="JF23" i="11"/>
  <c r="JE23" i="11"/>
  <c r="JD23" i="11"/>
  <c r="JC23" i="11"/>
  <c r="JB23" i="11"/>
  <c r="JA23" i="11"/>
  <c r="IZ23" i="11"/>
  <c r="IY23" i="11"/>
  <c r="IX23" i="11"/>
  <c r="IW23" i="11"/>
  <c r="IV23" i="11"/>
  <c r="IU23" i="11"/>
  <c r="IT23" i="11"/>
  <c r="IS23" i="11"/>
  <c r="IR23" i="11"/>
  <c r="IQ23" i="11"/>
  <c r="IP23" i="11"/>
  <c r="IO23" i="11"/>
  <c r="IN23" i="11"/>
  <c r="IM23" i="11"/>
  <c r="IL23" i="11"/>
  <c r="IK23" i="11"/>
  <c r="IJ23" i="11"/>
  <c r="II23" i="11"/>
  <c r="IH23" i="11"/>
  <c r="IG23" i="11"/>
  <c r="IF23" i="11"/>
  <c r="IE23" i="11"/>
  <c r="ID23" i="11"/>
  <c r="IC23" i="11"/>
  <c r="IB23" i="11"/>
  <c r="IA23" i="11"/>
  <c r="HZ23" i="11"/>
  <c r="HY23" i="11"/>
  <c r="HX23" i="11"/>
  <c r="HW23" i="11"/>
  <c r="HV23" i="11"/>
  <c r="HU23" i="11"/>
  <c r="HT23" i="11"/>
  <c r="HS23" i="11"/>
  <c r="HR23" i="11"/>
  <c r="HQ23" i="11"/>
  <c r="HP23" i="11"/>
  <c r="HO23" i="11"/>
  <c r="HN23" i="11"/>
  <c r="HM23" i="11"/>
  <c r="HL23" i="11"/>
  <c r="HK23" i="11"/>
  <c r="HJ23" i="11"/>
  <c r="HI23" i="11"/>
  <c r="HH23" i="11"/>
  <c r="HG23" i="11"/>
  <c r="HF23" i="11"/>
  <c r="HE23" i="11"/>
  <c r="HD23" i="11"/>
  <c r="HC23" i="11"/>
  <c r="HB23" i="11"/>
  <c r="HA23" i="11"/>
  <c r="GZ23" i="11"/>
  <c r="GY23" i="11"/>
  <c r="GX23" i="11"/>
  <c r="GW23" i="11"/>
  <c r="GV23" i="11"/>
  <c r="GU23" i="11"/>
  <c r="GT23" i="11"/>
  <c r="GS23" i="11"/>
  <c r="GR23" i="11"/>
  <c r="GQ23" i="11"/>
  <c r="GP23" i="11"/>
  <c r="GO23" i="11"/>
  <c r="GN23" i="11"/>
  <c r="GM23" i="11"/>
  <c r="GL23" i="11"/>
  <c r="GK23" i="11"/>
  <c r="GJ23" i="11"/>
  <c r="GI23" i="11"/>
  <c r="GH23" i="11"/>
  <c r="GG23" i="11"/>
  <c r="GF23" i="11"/>
  <c r="GE23" i="11"/>
  <c r="GD23" i="11"/>
  <c r="GC23" i="11"/>
  <c r="GB23" i="11"/>
  <c r="GA23" i="11"/>
  <c r="FZ23" i="11"/>
  <c r="FY23" i="11"/>
  <c r="FX23" i="11"/>
  <c r="FW23" i="11"/>
  <c r="FV23" i="11"/>
  <c r="FU23" i="11"/>
  <c r="FT23" i="11"/>
  <c r="FS23" i="11"/>
  <c r="FR23" i="11"/>
  <c r="FQ23" i="11"/>
  <c r="FP23" i="11"/>
  <c r="FO23" i="11"/>
  <c r="FN23" i="11"/>
  <c r="FM23" i="11"/>
  <c r="FL23" i="11"/>
  <c r="FK23" i="11"/>
  <c r="FJ23" i="11"/>
  <c r="FI23" i="11"/>
  <c r="FH23" i="11"/>
  <c r="FG23" i="11"/>
  <c r="FF23" i="11"/>
  <c r="FE23" i="11"/>
  <c r="FD23" i="11"/>
  <c r="FC23" i="11"/>
  <c r="FB23" i="11"/>
  <c r="FA23" i="11"/>
  <c r="EZ23" i="11"/>
  <c r="EY23" i="11"/>
  <c r="EX23" i="11"/>
  <c r="EW23" i="11"/>
  <c r="EV23" i="11"/>
  <c r="EU23" i="11"/>
  <c r="ET23" i="11"/>
  <c r="ES23" i="11"/>
  <c r="ER23" i="11"/>
  <c r="EQ23" i="11"/>
  <c r="EP23" i="11"/>
  <c r="EO23" i="11"/>
  <c r="EN23" i="11"/>
  <c r="EM23" i="11"/>
  <c r="EL23" i="11"/>
  <c r="EK23" i="11"/>
  <c r="EJ23" i="11"/>
  <c r="EI23" i="11"/>
  <c r="EH23" i="11"/>
  <c r="EG23" i="11"/>
  <c r="EF23" i="11"/>
  <c r="EE23" i="11"/>
  <c r="ED23" i="11"/>
  <c r="EC23" i="11"/>
  <c r="EB23" i="11"/>
  <c r="EA23" i="11"/>
  <c r="DZ23" i="11"/>
  <c r="DY23" i="11"/>
  <c r="DX23" i="11"/>
  <c r="DW23" i="11"/>
  <c r="DV23" i="11"/>
  <c r="DU23" i="11"/>
  <c r="DT23" i="11"/>
  <c r="DS23" i="11"/>
  <c r="DR23" i="11"/>
  <c r="DQ23" i="11"/>
  <c r="DP23" i="11"/>
  <c r="DO23" i="11"/>
  <c r="DN23" i="11"/>
  <c r="DM23" i="11"/>
  <c r="DL23" i="11"/>
  <c r="DK23" i="11"/>
  <c r="DJ23" i="11"/>
  <c r="DI23" i="11"/>
  <c r="DH23" i="11"/>
  <c r="DG23" i="11"/>
  <c r="DF23" i="11"/>
  <c r="DE23" i="11"/>
  <c r="DD23" i="11"/>
  <c r="DC23" i="11"/>
  <c r="DB23" i="11"/>
  <c r="DA23" i="11"/>
  <c r="CZ23" i="11"/>
  <c r="CY23" i="11"/>
  <c r="CX23" i="11"/>
  <c r="CW23" i="11"/>
  <c r="CV23" i="11"/>
  <c r="CU23" i="11"/>
  <c r="CT23" i="11"/>
  <c r="CS23" i="11"/>
  <c r="CR23" i="11"/>
  <c r="CQ23" i="11"/>
  <c r="CP23" i="11"/>
  <c r="CO23" i="11"/>
  <c r="CN23" i="11"/>
  <c r="CM23" i="11"/>
  <c r="CL23" i="11"/>
  <c r="CK23" i="11"/>
  <c r="CJ23" i="11"/>
  <c r="CI23" i="11"/>
  <c r="CH23" i="11"/>
  <c r="CG23" i="11"/>
  <c r="CF23" i="11"/>
  <c r="CE23" i="11"/>
  <c r="CD23" i="11"/>
  <c r="CC23" i="11"/>
  <c r="CB23" i="11"/>
  <c r="CA23" i="11"/>
  <c r="BZ23" i="11"/>
  <c r="BY23" i="11"/>
  <c r="BX23" i="11"/>
  <c r="BW23" i="11"/>
  <c r="BV23" i="11"/>
  <c r="BU23" i="11"/>
  <c r="BT23" i="11"/>
  <c r="BS23" i="11"/>
  <c r="BR23" i="11"/>
  <c r="BQ23" i="11"/>
  <c r="BP23" i="11"/>
  <c r="BO23" i="11"/>
  <c r="BN23" i="11"/>
  <c r="BM23" i="11"/>
  <c r="BL23" i="11"/>
  <c r="BK23" i="11"/>
  <c r="BJ23" i="11"/>
  <c r="BI23" i="11"/>
  <c r="BH23" i="11"/>
  <c r="BG23" i="11"/>
  <c r="BF23" i="11"/>
  <c r="BE23" i="11"/>
  <c r="BD23" i="11"/>
  <c r="BC23" i="11"/>
  <c r="BB23" i="11"/>
  <c r="BA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A23" i="11"/>
  <c r="MQ22" i="11"/>
  <c r="MP22" i="11"/>
  <c r="MO22" i="11"/>
  <c r="MN22" i="11"/>
  <c r="MM22" i="11"/>
  <c r="ML22" i="11"/>
  <c r="MK22" i="11"/>
  <c r="MJ22" i="11"/>
  <c r="MI22" i="11"/>
  <c r="MH22" i="11"/>
  <c r="MG22" i="11"/>
  <c r="MF22" i="11"/>
  <c r="ME22" i="11"/>
  <c r="MD22" i="11"/>
  <c r="MC22" i="11"/>
  <c r="MB22" i="11"/>
  <c r="MA22" i="11"/>
  <c r="LZ22" i="11"/>
  <c r="LY22" i="11"/>
  <c r="LX22" i="11"/>
  <c r="LW22" i="11"/>
  <c r="LV22" i="11"/>
  <c r="LU22" i="11"/>
  <c r="LT22" i="11"/>
  <c r="LS22" i="11"/>
  <c r="LR22" i="11"/>
  <c r="LQ22" i="11"/>
  <c r="LP22" i="11"/>
  <c r="LO22" i="11"/>
  <c r="LN22" i="11"/>
  <c r="LM22" i="11"/>
  <c r="LL22" i="11"/>
  <c r="LK22" i="11"/>
  <c r="LJ22" i="11"/>
  <c r="LI22" i="11"/>
  <c r="LH22" i="11"/>
  <c r="LG22" i="11"/>
  <c r="LF22" i="11"/>
  <c r="LE22" i="11"/>
  <c r="LD22" i="11"/>
  <c r="LC22" i="11"/>
  <c r="LB22" i="11"/>
  <c r="LA22" i="11"/>
  <c r="KZ22" i="11"/>
  <c r="KY22" i="11"/>
  <c r="KX22" i="11"/>
  <c r="KW22" i="11"/>
  <c r="KV22" i="11"/>
  <c r="KU22" i="11"/>
  <c r="KT22" i="11"/>
  <c r="KS22" i="11"/>
  <c r="KR22" i="11"/>
  <c r="KQ22" i="11"/>
  <c r="KP22" i="11"/>
  <c r="KO22" i="11"/>
  <c r="KN22" i="11"/>
  <c r="KM22" i="11"/>
  <c r="KL22" i="11"/>
  <c r="KK22" i="11"/>
  <c r="KJ22" i="11"/>
  <c r="KI22" i="11"/>
  <c r="KH22" i="11"/>
  <c r="KG22" i="11"/>
  <c r="KF22" i="11"/>
  <c r="KE22" i="11"/>
  <c r="KD22" i="11"/>
  <c r="KC22" i="11"/>
  <c r="KB22" i="11"/>
  <c r="KA22" i="11"/>
  <c r="JZ22" i="11"/>
  <c r="JY22" i="11"/>
  <c r="JX22" i="11"/>
  <c r="JW22" i="11"/>
  <c r="JV22" i="11"/>
  <c r="JU22" i="11"/>
  <c r="JT22" i="11"/>
  <c r="JS22" i="11"/>
  <c r="JR22" i="11"/>
  <c r="JQ22" i="11"/>
  <c r="JP22" i="11"/>
  <c r="JO22" i="11"/>
  <c r="JN22" i="11"/>
  <c r="JM22" i="11"/>
  <c r="JL22" i="11"/>
  <c r="JK22" i="11"/>
  <c r="JJ22" i="11"/>
  <c r="JI22" i="11"/>
  <c r="JH22" i="11"/>
  <c r="JG22" i="11"/>
  <c r="JF22" i="11"/>
  <c r="JE22" i="11"/>
  <c r="JD22" i="11"/>
  <c r="JC22" i="11"/>
  <c r="JB22" i="11"/>
  <c r="JA22" i="11"/>
  <c r="IZ22" i="11"/>
  <c r="IY22" i="11"/>
  <c r="IX22" i="11"/>
  <c r="IW22" i="11"/>
  <c r="IV22" i="11"/>
  <c r="IU22" i="11"/>
  <c r="IT22" i="11"/>
  <c r="IS22" i="11"/>
  <c r="IR22" i="11"/>
  <c r="IQ22" i="11"/>
  <c r="IP22" i="11"/>
  <c r="IO22" i="11"/>
  <c r="IN22" i="11"/>
  <c r="IM22" i="11"/>
  <c r="IL22" i="11"/>
  <c r="IK22" i="11"/>
  <c r="IJ22" i="11"/>
  <c r="II22" i="11"/>
  <c r="IH22" i="11"/>
  <c r="IG22" i="11"/>
  <c r="IF22" i="11"/>
  <c r="IE22" i="11"/>
  <c r="ID22" i="11"/>
  <c r="IC22" i="11"/>
  <c r="IB22" i="11"/>
  <c r="IA22" i="11"/>
  <c r="HZ22" i="11"/>
  <c r="HY22" i="11"/>
  <c r="HX22" i="11"/>
  <c r="HW22" i="11"/>
  <c r="HV22" i="11"/>
  <c r="HU22" i="11"/>
  <c r="HT22" i="11"/>
  <c r="HS22" i="11"/>
  <c r="HR22" i="11"/>
  <c r="HQ22" i="11"/>
  <c r="HP22" i="11"/>
  <c r="HO22" i="11"/>
  <c r="HN22" i="11"/>
  <c r="HM22" i="11"/>
  <c r="HL22" i="11"/>
  <c r="HK22" i="11"/>
  <c r="HJ22" i="11"/>
  <c r="HI22" i="11"/>
  <c r="HH22" i="11"/>
  <c r="HG22" i="11"/>
  <c r="HF22" i="11"/>
  <c r="HE22" i="11"/>
  <c r="HD22" i="11"/>
  <c r="HC22" i="11"/>
  <c r="HB22" i="11"/>
  <c r="HA22" i="11"/>
  <c r="GZ22" i="11"/>
  <c r="GY22" i="11"/>
  <c r="GX22" i="11"/>
  <c r="GW22" i="11"/>
  <c r="GV22" i="11"/>
  <c r="GU22" i="11"/>
  <c r="GT22" i="11"/>
  <c r="GS22" i="11"/>
  <c r="GR22" i="11"/>
  <c r="GQ22" i="11"/>
  <c r="GP22" i="11"/>
  <c r="GO22" i="11"/>
  <c r="GN22" i="11"/>
  <c r="GM22" i="11"/>
  <c r="GL22" i="11"/>
  <c r="GK22" i="11"/>
  <c r="GJ22" i="11"/>
  <c r="GI22" i="11"/>
  <c r="GH22" i="11"/>
  <c r="GG22" i="11"/>
  <c r="GF22" i="11"/>
  <c r="GE22" i="11"/>
  <c r="GD22" i="11"/>
  <c r="GC22" i="11"/>
  <c r="GB22" i="11"/>
  <c r="GA22" i="11"/>
  <c r="FZ22" i="11"/>
  <c r="FY22" i="11"/>
  <c r="FX22" i="11"/>
  <c r="FW22" i="11"/>
  <c r="FV22" i="11"/>
  <c r="FU22" i="11"/>
  <c r="FT22" i="11"/>
  <c r="FS22" i="11"/>
  <c r="FR22" i="11"/>
  <c r="FQ22" i="11"/>
  <c r="FP22" i="11"/>
  <c r="FO22" i="11"/>
  <c r="FN22" i="11"/>
  <c r="FM22" i="11"/>
  <c r="FL22" i="11"/>
  <c r="FK22" i="11"/>
  <c r="FJ22" i="11"/>
  <c r="FI22" i="11"/>
  <c r="FH22" i="11"/>
  <c r="FG22" i="11"/>
  <c r="FF22" i="11"/>
  <c r="FE22" i="11"/>
  <c r="FD22" i="11"/>
  <c r="FC22" i="11"/>
  <c r="FB22" i="11"/>
  <c r="FA22" i="11"/>
  <c r="EZ22" i="11"/>
  <c r="EY22" i="11"/>
  <c r="EX22" i="11"/>
  <c r="EW22" i="11"/>
  <c r="EV22" i="11"/>
  <c r="EU22" i="11"/>
  <c r="ET22" i="11"/>
  <c r="ES22" i="11"/>
  <c r="ER22" i="11"/>
  <c r="EQ22" i="11"/>
  <c r="EP22" i="11"/>
  <c r="EO22" i="11"/>
  <c r="EN22" i="11"/>
  <c r="EM22" i="11"/>
  <c r="EL22" i="11"/>
  <c r="EK22" i="11"/>
  <c r="EJ22" i="11"/>
  <c r="EI22" i="11"/>
  <c r="EH22" i="11"/>
  <c r="EG22" i="11"/>
  <c r="EF22" i="11"/>
  <c r="EE22" i="11"/>
  <c r="ED22" i="11"/>
  <c r="EC22" i="11"/>
  <c r="EB22" i="11"/>
  <c r="EA22" i="11"/>
  <c r="DZ22" i="11"/>
  <c r="DY22" i="11"/>
  <c r="DX22" i="11"/>
  <c r="DW22" i="11"/>
  <c r="DV22" i="11"/>
  <c r="DU22" i="11"/>
  <c r="DT22" i="11"/>
  <c r="DS22" i="11"/>
  <c r="DR22" i="11"/>
  <c r="DQ22" i="11"/>
  <c r="DP22" i="11"/>
  <c r="DO22" i="11"/>
  <c r="DN22" i="11"/>
  <c r="DM22" i="11"/>
  <c r="DL22" i="11"/>
  <c r="DK22" i="11"/>
  <c r="DJ22" i="11"/>
  <c r="DI22" i="11"/>
  <c r="DH22" i="11"/>
  <c r="DG22" i="11"/>
  <c r="DF22" i="11"/>
  <c r="DE22" i="11"/>
  <c r="DD22" i="11"/>
  <c r="DC22" i="11"/>
  <c r="DB22" i="11"/>
  <c r="DA22" i="11"/>
  <c r="CZ22" i="11"/>
  <c r="CY22" i="11"/>
  <c r="CX22" i="11"/>
  <c r="CW22" i="11"/>
  <c r="CV22" i="11"/>
  <c r="CU22" i="11"/>
  <c r="CT22" i="11"/>
  <c r="CS22" i="11"/>
  <c r="CR22" i="11"/>
  <c r="CQ22" i="11"/>
  <c r="CP22" i="11"/>
  <c r="CO22" i="11"/>
  <c r="CN22" i="11"/>
  <c r="CM22" i="11"/>
  <c r="CL22" i="11"/>
  <c r="CK22" i="11"/>
  <c r="CJ22" i="11"/>
  <c r="CI22" i="11"/>
  <c r="CH22" i="11"/>
  <c r="CG22" i="11"/>
  <c r="CF22" i="11"/>
  <c r="CE22" i="11"/>
  <c r="CD22" i="11"/>
  <c r="CC22" i="11"/>
  <c r="CB22" i="11"/>
  <c r="CA22" i="11"/>
  <c r="BZ22" i="11"/>
  <c r="BY22" i="11"/>
  <c r="BX22" i="11"/>
  <c r="BW22" i="11"/>
  <c r="BV22" i="11"/>
  <c r="BU22" i="11"/>
  <c r="BT22" i="11"/>
  <c r="BS22" i="11"/>
  <c r="BR22" i="11"/>
  <c r="BQ22" i="11"/>
  <c r="BP22" i="11"/>
  <c r="BO22" i="11"/>
  <c r="BN22" i="11"/>
  <c r="BM22" i="11"/>
  <c r="BL22" i="11"/>
  <c r="BK22" i="11"/>
  <c r="BJ22" i="11"/>
  <c r="BI22" i="11"/>
  <c r="BH22" i="11"/>
  <c r="BG22" i="11"/>
  <c r="BF22" i="11"/>
  <c r="BE22" i="11"/>
  <c r="BD22" i="11"/>
  <c r="BC22" i="11"/>
  <c r="BB22" i="11"/>
  <c r="BA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A22" i="11"/>
  <c r="MQ21" i="11"/>
  <c r="MP21" i="11"/>
  <c r="MO21" i="11"/>
  <c r="MN21" i="11"/>
  <c r="MM21" i="11"/>
  <c r="ML21" i="11"/>
  <c r="MK21" i="11"/>
  <c r="MJ21" i="11"/>
  <c r="MI21" i="11"/>
  <c r="MH21" i="11"/>
  <c r="MG21" i="11"/>
  <c r="MF21" i="11"/>
  <c r="ME21" i="11"/>
  <c r="MD21" i="11"/>
  <c r="MC21" i="11"/>
  <c r="MB21" i="11"/>
  <c r="MA21" i="11"/>
  <c r="LZ21" i="11"/>
  <c r="LY21" i="11"/>
  <c r="LX21" i="11"/>
  <c r="LW21" i="11"/>
  <c r="LV21" i="11"/>
  <c r="LU21" i="11"/>
  <c r="LT21" i="11"/>
  <c r="LS21" i="11"/>
  <c r="LR21" i="11"/>
  <c r="LQ21" i="11"/>
  <c r="LP21" i="11"/>
  <c r="LO21" i="11"/>
  <c r="LN21" i="11"/>
  <c r="LM21" i="11"/>
  <c r="LL21" i="11"/>
  <c r="LK21" i="11"/>
  <c r="LJ21" i="11"/>
  <c r="LI21" i="11"/>
  <c r="LH21" i="11"/>
  <c r="LG21" i="11"/>
  <c r="LF21" i="11"/>
  <c r="LE21" i="11"/>
  <c r="LD21" i="11"/>
  <c r="LC21" i="11"/>
  <c r="LB21" i="11"/>
  <c r="LA21" i="11"/>
  <c r="KZ21" i="11"/>
  <c r="KY21" i="11"/>
  <c r="KX21" i="11"/>
  <c r="KW21" i="11"/>
  <c r="KV21" i="11"/>
  <c r="KU21" i="11"/>
  <c r="KT21" i="11"/>
  <c r="KS21" i="11"/>
  <c r="KR21" i="11"/>
  <c r="KQ21" i="11"/>
  <c r="KP21" i="11"/>
  <c r="KO21" i="11"/>
  <c r="KN21" i="11"/>
  <c r="KM21" i="11"/>
  <c r="KL21" i="11"/>
  <c r="KK21" i="11"/>
  <c r="KJ21" i="11"/>
  <c r="KI21" i="11"/>
  <c r="KH21" i="11"/>
  <c r="KG21" i="11"/>
  <c r="KF21" i="11"/>
  <c r="KE21" i="11"/>
  <c r="KD21" i="11"/>
  <c r="KC21" i="11"/>
  <c r="KB21" i="11"/>
  <c r="KA21" i="11"/>
  <c r="JZ21" i="11"/>
  <c r="JY21" i="11"/>
  <c r="JX21" i="11"/>
  <c r="JW21" i="11"/>
  <c r="JV21" i="11"/>
  <c r="JU21" i="11"/>
  <c r="JT21" i="11"/>
  <c r="JS21" i="11"/>
  <c r="JR21" i="11"/>
  <c r="JQ21" i="11"/>
  <c r="JP21" i="11"/>
  <c r="JO21" i="11"/>
  <c r="JN21" i="11"/>
  <c r="JM21" i="11"/>
  <c r="JL21" i="11"/>
  <c r="JK21" i="11"/>
  <c r="JJ21" i="11"/>
  <c r="JI21" i="11"/>
  <c r="JH21" i="11"/>
  <c r="JG21" i="11"/>
  <c r="JF21" i="11"/>
  <c r="JE21" i="11"/>
  <c r="JD21" i="11"/>
  <c r="JC21" i="11"/>
  <c r="JB21" i="11"/>
  <c r="JA21" i="11"/>
  <c r="IZ21" i="11"/>
  <c r="IY21" i="11"/>
  <c r="IX21" i="11"/>
  <c r="IW21" i="11"/>
  <c r="IV21" i="11"/>
  <c r="IU21" i="11"/>
  <c r="IT21" i="11"/>
  <c r="IS21" i="11"/>
  <c r="IR21" i="11"/>
  <c r="IQ21" i="11"/>
  <c r="IP21" i="11"/>
  <c r="IO21" i="11"/>
  <c r="IN21" i="11"/>
  <c r="IM21" i="11"/>
  <c r="IL21" i="11"/>
  <c r="IK21" i="11"/>
  <c r="IJ21" i="11"/>
  <c r="II21" i="11"/>
  <c r="IH21" i="11"/>
  <c r="IG21" i="11"/>
  <c r="IF21" i="11"/>
  <c r="IE21" i="11"/>
  <c r="ID21" i="11"/>
  <c r="IC21" i="11"/>
  <c r="IB21" i="11"/>
  <c r="IA21" i="11"/>
  <c r="HZ21" i="11"/>
  <c r="HY21" i="11"/>
  <c r="HX21" i="11"/>
  <c r="HW21" i="11"/>
  <c r="HV21" i="11"/>
  <c r="HU21" i="11"/>
  <c r="HT21" i="11"/>
  <c r="HS21" i="11"/>
  <c r="HR21" i="11"/>
  <c r="HQ21" i="11"/>
  <c r="HP21" i="11"/>
  <c r="HO21" i="11"/>
  <c r="HN21" i="11"/>
  <c r="HM21" i="11"/>
  <c r="HL21" i="11"/>
  <c r="HK21" i="11"/>
  <c r="HJ21" i="11"/>
  <c r="HI21" i="11"/>
  <c r="HH21" i="11"/>
  <c r="HG21" i="11"/>
  <c r="HF21" i="11"/>
  <c r="HE21" i="11"/>
  <c r="HD21" i="11"/>
  <c r="HC21" i="11"/>
  <c r="HB21" i="11"/>
  <c r="HA21" i="11"/>
  <c r="GZ21" i="11"/>
  <c r="GY21" i="11"/>
  <c r="GX21" i="11"/>
  <c r="GW21" i="11"/>
  <c r="GV21" i="11"/>
  <c r="GU21" i="11"/>
  <c r="GT21" i="11"/>
  <c r="GS21" i="11"/>
  <c r="GR21" i="11"/>
  <c r="GQ21" i="11"/>
  <c r="GP21" i="11"/>
  <c r="GO21" i="11"/>
  <c r="GN21" i="11"/>
  <c r="GM21" i="11"/>
  <c r="GL21" i="11"/>
  <c r="GK21" i="11"/>
  <c r="GJ21" i="11"/>
  <c r="GI21" i="11"/>
  <c r="GH21" i="11"/>
  <c r="GG21" i="11"/>
  <c r="GF21" i="11"/>
  <c r="GE21" i="11"/>
  <c r="GD21" i="11"/>
  <c r="GC21" i="11"/>
  <c r="GB21" i="11"/>
  <c r="GA21" i="11"/>
  <c r="FZ21" i="11"/>
  <c r="FY21" i="11"/>
  <c r="FX21" i="11"/>
  <c r="FW21" i="11"/>
  <c r="FV21" i="11"/>
  <c r="FU21" i="11"/>
  <c r="FT21" i="11"/>
  <c r="FS21" i="11"/>
  <c r="FR21" i="11"/>
  <c r="FQ21" i="11"/>
  <c r="FP21" i="11"/>
  <c r="FO21" i="11"/>
  <c r="FN21" i="11"/>
  <c r="FM21" i="11"/>
  <c r="FL21" i="11"/>
  <c r="FK21" i="11"/>
  <c r="FJ21" i="11"/>
  <c r="FI21" i="11"/>
  <c r="FH21" i="11"/>
  <c r="FG21" i="11"/>
  <c r="FF21" i="11"/>
  <c r="FE21" i="11"/>
  <c r="FD21" i="11"/>
  <c r="FC21" i="11"/>
  <c r="FB21" i="11"/>
  <c r="FA21" i="11"/>
  <c r="EZ21" i="11"/>
  <c r="EY21" i="11"/>
  <c r="EX21" i="11"/>
  <c r="EW21" i="11"/>
  <c r="EV21" i="11"/>
  <c r="EU21" i="11"/>
  <c r="ET21" i="11"/>
  <c r="ES21" i="11"/>
  <c r="ER21" i="11"/>
  <c r="EQ21" i="11"/>
  <c r="EP21" i="11"/>
  <c r="EO21" i="11"/>
  <c r="EN21" i="11"/>
  <c r="EM21" i="11"/>
  <c r="EL21" i="11"/>
  <c r="EK21" i="11"/>
  <c r="EJ21" i="11"/>
  <c r="EI21" i="11"/>
  <c r="EH21" i="11"/>
  <c r="EG21" i="11"/>
  <c r="EF21" i="11"/>
  <c r="EE21" i="11"/>
  <c r="ED21" i="11"/>
  <c r="EC21" i="11"/>
  <c r="EB21" i="11"/>
  <c r="EA21" i="11"/>
  <c r="DZ21" i="11"/>
  <c r="DY21" i="11"/>
  <c r="DX21" i="11"/>
  <c r="DW21" i="11"/>
  <c r="DV21" i="11"/>
  <c r="DU21" i="11"/>
  <c r="DT21" i="11"/>
  <c r="DS21" i="11"/>
  <c r="DR21" i="11"/>
  <c r="DQ21" i="11"/>
  <c r="DP21" i="11"/>
  <c r="DO21" i="11"/>
  <c r="DN21" i="11"/>
  <c r="DM21" i="11"/>
  <c r="DL21" i="11"/>
  <c r="DK21" i="11"/>
  <c r="DJ21" i="11"/>
  <c r="DI21" i="11"/>
  <c r="DH21" i="11"/>
  <c r="DG21" i="11"/>
  <c r="DF21" i="11"/>
  <c r="DE21" i="11"/>
  <c r="DD21" i="11"/>
  <c r="DC21" i="11"/>
  <c r="DB21" i="11"/>
  <c r="DA21" i="11"/>
  <c r="CZ21" i="11"/>
  <c r="CY21" i="11"/>
  <c r="CX21" i="11"/>
  <c r="CW21" i="11"/>
  <c r="CV21" i="11"/>
  <c r="CU21" i="11"/>
  <c r="CT21" i="11"/>
  <c r="CS21" i="11"/>
  <c r="CR21" i="11"/>
  <c r="CQ21" i="11"/>
  <c r="CP21" i="11"/>
  <c r="CO21" i="11"/>
  <c r="CN21" i="11"/>
  <c r="CM21" i="11"/>
  <c r="CL21" i="11"/>
  <c r="CK21" i="11"/>
  <c r="CJ21" i="11"/>
  <c r="CI21" i="11"/>
  <c r="CH21" i="11"/>
  <c r="CG21" i="11"/>
  <c r="CF21" i="11"/>
  <c r="CE21" i="11"/>
  <c r="CD21" i="11"/>
  <c r="CC21" i="11"/>
  <c r="CB21" i="11"/>
  <c r="CA21" i="11"/>
  <c r="BZ21" i="11"/>
  <c r="BY21" i="11"/>
  <c r="BX21" i="11"/>
  <c r="BW21" i="11"/>
  <c r="BV21" i="11"/>
  <c r="BU21" i="11"/>
  <c r="BT21" i="11"/>
  <c r="BS21" i="11"/>
  <c r="BR21" i="11"/>
  <c r="BQ21" i="11"/>
  <c r="BP21" i="11"/>
  <c r="BO21" i="11"/>
  <c r="BN21" i="11"/>
  <c r="BM21" i="11"/>
  <c r="BL21" i="11"/>
  <c r="BK21" i="11"/>
  <c r="BJ21" i="11"/>
  <c r="BI21" i="11"/>
  <c r="BH21" i="11"/>
  <c r="BG21" i="11"/>
  <c r="BF21" i="11"/>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H21" i="11"/>
  <c r="AG21" i="11"/>
  <c r="AF21" i="11"/>
  <c r="AE21" i="11"/>
  <c r="AD21" i="11"/>
  <c r="AC21" i="11"/>
  <c r="AB21" i="11"/>
  <c r="AA21" i="11"/>
  <c r="Z21" i="11"/>
  <c r="Y21" i="11"/>
  <c r="X21" i="11"/>
  <c r="W21" i="11"/>
  <c r="V21" i="11"/>
  <c r="U21" i="11"/>
  <c r="A21" i="11"/>
  <c r="MQ20" i="11"/>
  <c r="MP20" i="11"/>
  <c r="MO20" i="11"/>
  <c r="MN20" i="11"/>
  <c r="MM20" i="11"/>
  <c r="ML20" i="11"/>
  <c r="MK20" i="11"/>
  <c r="MJ20" i="11"/>
  <c r="MI20" i="11"/>
  <c r="MH20" i="11"/>
  <c r="MG20" i="11"/>
  <c r="MF20" i="11"/>
  <c r="ME20" i="11"/>
  <c r="MD20" i="11"/>
  <c r="MC20" i="11"/>
  <c r="MB20" i="11"/>
  <c r="MA20" i="11"/>
  <c r="LZ20" i="11"/>
  <c r="LY20" i="11"/>
  <c r="LX20" i="11"/>
  <c r="LW20" i="11"/>
  <c r="LV20" i="11"/>
  <c r="LU20" i="11"/>
  <c r="LT20" i="11"/>
  <c r="LS20" i="11"/>
  <c r="LR20" i="11"/>
  <c r="LQ20" i="11"/>
  <c r="LP20" i="11"/>
  <c r="LO20" i="11"/>
  <c r="LN20" i="11"/>
  <c r="LM20" i="11"/>
  <c r="LL20" i="11"/>
  <c r="LK20" i="11"/>
  <c r="LJ20" i="11"/>
  <c r="LI20" i="11"/>
  <c r="LH20" i="11"/>
  <c r="LG20" i="11"/>
  <c r="LF20" i="11"/>
  <c r="LE20" i="11"/>
  <c r="LD20" i="11"/>
  <c r="LC20" i="11"/>
  <c r="LB20" i="11"/>
  <c r="LA20" i="11"/>
  <c r="KZ20" i="11"/>
  <c r="KY20" i="11"/>
  <c r="KX20" i="11"/>
  <c r="KW20" i="11"/>
  <c r="KV20" i="11"/>
  <c r="KU20" i="11"/>
  <c r="KT20" i="11"/>
  <c r="KS20" i="11"/>
  <c r="KR20" i="11"/>
  <c r="KQ20" i="11"/>
  <c r="KP20" i="11"/>
  <c r="KO20" i="11"/>
  <c r="KN20" i="11"/>
  <c r="KM20" i="11"/>
  <c r="KL20" i="11"/>
  <c r="KK20" i="11"/>
  <c r="KJ20" i="11"/>
  <c r="KI20" i="11"/>
  <c r="KH20" i="11"/>
  <c r="KG20" i="11"/>
  <c r="KF20" i="11"/>
  <c r="KE20" i="11"/>
  <c r="KD20" i="11"/>
  <c r="KC20" i="11"/>
  <c r="KB20" i="11"/>
  <c r="KA20" i="11"/>
  <c r="JZ20" i="11"/>
  <c r="JY20" i="11"/>
  <c r="JX20" i="11"/>
  <c r="JW20" i="11"/>
  <c r="JV20" i="11"/>
  <c r="JU20" i="11"/>
  <c r="JT20" i="11"/>
  <c r="JS20" i="11"/>
  <c r="JR20" i="11"/>
  <c r="JQ20" i="11"/>
  <c r="JP20" i="11"/>
  <c r="JO20" i="11"/>
  <c r="JN20" i="11"/>
  <c r="JM20" i="11"/>
  <c r="JL20" i="11"/>
  <c r="JK20" i="11"/>
  <c r="JJ20" i="11"/>
  <c r="JI20" i="11"/>
  <c r="JH20" i="11"/>
  <c r="JG20" i="11"/>
  <c r="JF20" i="11"/>
  <c r="JE20" i="11"/>
  <c r="JD20" i="11"/>
  <c r="JC20" i="11"/>
  <c r="JB20" i="11"/>
  <c r="JA20" i="11"/>
  <c r="IZ20" i="11"/>
  <c r="IY20" i="11"/>
  <c r="IX20" i="11"/>
  <c r="IW20" i="11"/>
  <c r="IV20" i="11"/>
  <c r="IU20" i="11"/>
  <c r="IT20" i="11"/>
  <c r="IS20" i="11"/>
  <c r="IR20" i="11"/>
  <c r="IQ20" i="11"/>
  <c r="IP20" i="11"/>
  <c r="IO20" i="11"/>
  <c r="IN20" i="11"/>
  <c r="IM20" i="11"/>
  <c r="IL20" i="11"/>
  <c r="IK20" i="11"/>
  <c r="IJ20" i="11"/>
  <c r="II20" i="11"/>
  <c r="IH20" i="11"/>
  <c r="IG20" i="11"/>
  <c r="IF20" i="11"/>
  <c r="IE20" i="11"/>
  <c r="ID20" i="11"/>
  <c r="IC20" i="11"/>
  <c r="IB20" i="11"/>
  <c r="IA20" i="11"/>
  <c r="HZ20" i="11"/>
  <c r="HY20" i="11"/>
  <c r="HX20" i="11"/>
  <c r="HW20" i="11"/>
  <c r="HV20" i="11"/>
  <c r="HU20" i="11"/>
  <c r="HT20" i="11"/>
  <c r="HS20" i="11"/>
  <c r="HR20" i="11"/>
  <c r="HQ20" i="11"/>
  <c r="HP20" i="11"/>
  <c r="HO20" i="11"/>
  <c r="HN20" i="11"/>
  <c r="HM20" i="11"/>
  <c r="HL20" i="11"/>
  <c r="HK20" i="11"/>
  <c r="HJ20" i="11"/>
  <c r="HI20" i="11"/>
  <c r="HH20" i="11"/>
  <c r="HG20" i="11"/>
  <c r="HF20" i="11"/>
  <c r="HE20" i="11"/>
  <c r="HD20" i="11"/>
  <c r="HC20" i="11"/>
  <c r="HB20" i="11"/>
  <c r="HA20" i="11"/>
  <c r="GZ20" i="11"/>
  <c r="GY20" i="11"/>
  <c r="GX20" i="11"/>
  <c r="GW20" i="11"/>
  <c r="GV20" i="11"/>
  <c r="GU20" i="11"/>
  <c r="GT20" i="11"/>
  <c r="GS20" i="11"/>
  <c r="GR20" i="11"/>
  <c r="GQ20" i="11"/>
  <c r="GP20" i="11"/>
  <c r="GO20" i="11"/>
  <c r="GN20" i="11"/>
  <c r="GM20" i="11"/>
  <c r="GL20" i="11"/>
  <c r="GK20" i="11"/>
  <c r="GJ20" i="11"/>
  <c r="GI20" i="11"/>
  <c r="GH20" i="11"/>
  <c r="GG20" i="11"/>
  <c r="GF20" i="11"/>
  <c r="GE20" i="11"/>
  <c r="GD20" i="11"/>
  <c r="GC20" i="11"/>
  <c r="GB20" i="11"/>
  <c r="GA20" i="11"/>
  <c r="FZ20" i="11"/>
  <c r="FY20" i="11"/>
  <c r="FX20" i="11"/>
  <c r="FW20" i="11"/>
  <c r="FV20" i="11"/>
  <c r="FU20" i="11"/>
  <c r="FT20" i="11"/>
  <c r="FS20" i="11"/>
  <c r="FR20" i="11"/>
  <c r="FQ20" i="11"/>
  <c r="FP20" i="11"/>
  <c r="FO20" i="11"/>
  <c r="FN20" i="11"/>
  <c r="FM20" i="11"/>
  <c r="FL20" i="11"/>
  <c r="FK20" i="11"/>
  <c r="FJ20" i="11"/>
  <c r="FI20" i="11"/>
  <c r="FH20" i="11"/>
  <c r="FG20" i="11"/>
  <c r="FF20" i="11"/>
  <c r="FE20" i="11"/>
  <c r="FD20" i="11"/>
  <c r="FC20" i="11"/>
  <c r="FB20" i="11"/>
  <c r="FA20" i="11"/>
  <c r="EZ20" i="11"/>
  <c r="EY20" i="11"/>
  <c r="EX20" i="11"/>
  <c r="EW20" i="11"/>
  <c r="EV20" i="11"/>
  <c r="EU20" i="11"/>
  <c r="ET20" i="11"/>
  <c r="ES20" i="11"/>
  <c r="ER20" i="11"/>
  <c r="EQ20" i="11"/>
  <c r="EP20" i="11"/>
  <c r="EO20" i="11"/>
  <c r="EN20" i="11"/>
  <c r="EM20" i="11"/>
  <c r="EL20" i="11"/>
  <c r="EK20" i="11"/>
  <c r="EJ20" i="11"/>
  <c r="EI20" i="11"/>
  <c r="EH20" i="11"/>
  <c r="EG20" i="11"/>
  <c r="EF20" i="11"/>
  <c r="EE20" i="11"/>
  <c r="ED20" i="11"/>
  <c r="EC20" i="11"/>
  <c r="EB20" i="11"/>
  <c r="EA20" i="11"/>
  <c r="DZ20" i="11"/>
  <c r="DY20" i="11"/>
  <c r="DX20" i="11"/>
  <c r="DW20" i="11"/>
  <c r="DV20" i="11"/>
  <c r="DU20" i="11"/>
  <c r="DT20" i="11"/>
  <c r="DS20" i="11"/>
  <c r="DR20" i="11"/>
  <c r="DQ20" i="11"/>
  <c r="DP20" i="11"/>
  <c r="DO20" i="11"/>
  <c r="DN20" i="11"/>
  <c r="DM20" i="11"/>
  <c r="DL20" i="11"/>
  <c r="DK20" i="11"/>
  <c r="DJ20" i="11"/>
  <c r="DI20" i="11"/>
  <c r="DH20" i="11"/>
  <c r="DG20" i="11"/>
  <c r="DF20" i="11"/>
  <c r="DE20" i="11"/>
  <c r="DD20" i="11"/>
  <c r="DC20" i="11"/>
  <c r="DB20" i="11"/>
  <c r="DA20" i="11"/>
  <c r="CZ20" i="11"/>
  <c r="CY20" i="11"/>
  <c r="CX20" i="11"/>
  <c r="CW20" i="11"/>
  <c r="CV20" i="11"/>
  <c r="CU20" i="11"/>
  <c r="CT20" i="11"/>
  <c r="CS20" i="11"/>
  <c r="CR20" i="11"/>
  <c r="CQ20" i="11"/>
  <c r="CP20" i="11"/>
  <c r="CO20" i="11"/>
  <c r="CN20" i="11"/>
  <c r="CM20" i="11"/>
  <c r="CL20" i="11"/>
  <c r="CK20" i="11"/>
  <c r="CJ20" i="11"/>
  <c r="CI20" i="11"/>
  <c r="CH20" i="11"/>
  <c r="CG20" i="11"/>
  <c r="CF20" i="11"/>
  <c r="CE20" i="11"/>
  <c r="CD20" i="11"/>
  <c r="CC20" i="11"/>
  <c r="CB20" i="11"/>
  <c r="CA20" i="11"/>
  <c r="BZ20" i="11"/>
  <c r="BY20" i="11"/>
  <c r="BX20" i="11"/>
  <c r="BW20" i="11"/>
  <c r="BV20" i="11"/>
  <c r="BU20" i="11"/>
  <c r="BT20" i="11"/>
  <c r="BS20" i="11"/>
  <c r="BR20" i="11"/>
  <c r="BQ20" i="11"/>
  <c r="BP20" i="11"/>
  <c r="BO20" i="11"/>
  <c r="BN20" i="11"/>
  <c r="BM20" i="11"/>
  <c r="BL20" i="11"/>
  <c r="BK20" i="11"/>
  <c r="BJ20" i="11"/>
  <c r="BI20" i="11"/>
  <c r="BH20" i="11"/>
  <c r="BG20" i="11"/>
  <c r="BF20" i="11"/>
  <c r="BE20" i="11"/>
  <c r="BD20" i="11"/>
  <c r="BC20" i="11"/>
  <c r="BB20" i="11"/>
  <c r="BA20" i="11"/>
  <c r="AZ20"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A20" i="11"/>
  <c r="MQ19" i="11"/>
  <c r="MP19" i="11"/>
  <c r="MO19" i="11"/>
  <c r="MN19" i="11"/>
  <c r="MM19" i="11"/>
  <c r="ML19" i="11"/>
  <c r="MK19" i="11"/>
  <c r="MJ19" i="11"/>
  <c r="MI19" i="11"/>
  <c r="MH19" i="11"/>
  <c r="MG19" i="11"/>
  <c r="MF19" i="11"/>
  <c r="ME19" i="11"/>
  <c r="MD19" i="11"/>
  <c r="MC19" i="11"/>
  <c r="MB19" i="11"/>
  <c r="MA19" i="11"/>
  <c r="LZ19" i="11"/>
  <c r="LY19" i="11"/>
  <c r="LX19" i="11"/>
  <c r="LW19" i="11"/>
  <c r="LV19" i="11"/>
  <c r="LU19" i="11"/>
  <c r="LT19" i="11"/>
  <c r="LS19" i="11"/>
  <c r="LR19" i="11"/>
  <c r="LQ19" i="11"/>
  <c r="LP19" i="11"/>
  <c r="LO19" i="11"/>
  <c r="LN19" i="11"/>
  <c r="LM19" i="11"/>
  <c r="LL19" i="11"/>
  <c r="LK19" i="11"/>
  <c r="LJ19" i="11"/>
  <c r="LI19" i="11"/>
  <c r="LH19" i="11"/>
  <c r="LG19" i="11"/>
  <c r="LF19" i="11"/>
  <c r="LE19" i="11"/>
  <c r="LD19" i="11"/>
  <c r="LC19" i="11"/>
  <c r="LB19" i="11"/>
  <c r="LA19" i="11"/>
  <c r="KZ19" i="11"/>
  <c r="KY19" i="11"/>
  <c r="KX19" i="11"/>
  <c r="KW19" i="11"/>
  <c r="KV19" i="11"/>
  <c r="KU19" i="11"/>
  <c r="KT19" i="11"/>
  <c r="KS19" i="11"/>
  <c r="KR19" i="11"/>
  <c r="KQ19" i="11"/>
  <c r="KP19" i="11"/>
  <c r="KO19" i="11"/>
  <c r="KN19" i="11"/>
  <c r="KM19" i="11"/>
  <c r="KL19" i="11"/>
  <c r="KK19" i="11"/>
  <c r="KJ19" i="11"/>
  <c r="KI19" i="11"/>
  <c r="KH19" i="11"/>
  <c r="KG19" i="11"/>
  <c r="KF19" i="11"/>
  <c r="KE19" i="11"/>
  <c r="KD19" i="11"/>
  <c r="KC19" i="11"/>
  <c r="KB19" i="11"/>
  <c r="KA19" i="11"/>
  <c r="JZ19" i="11"/>
  <c r="JY19" i="11"/>
  <c r="JX19" i="11"/>
  <c r="JW19" i="11"/>
  <c r="JV19" i="11"/>
  <c r="JU19" i="11"/>
  <c r="JT19" i="11"/>
  <c r="JS19" i="11"/>
  <c r="JR19" i="11"/>
  <c r="JQ19" i="11"/>
  <c r="JP19" i="11"/>
  <c r="JO19" i="11"/>
  <c r="JN19" i="11"/>
  <c r="JM19" i="11"/>
  <c r="JL19" i="11"/>
  <c r="JK19" i="11"/>
  <c r="JJ19" i="11"/>
  <c r="JI19" i="11"/>
  <c r="JH19" i="11"/>
  <c r="JG19" i="11"/>
  <c r="JF19" i="11"/>
  <c r="JE19" i="11"/>
  <c r="JD19" i="11"/>
  <c r="JC19" i="11"/>
  <c r="JB19" i="11"/>
  <c r="JA19" i="11"/>
  <c r="IZ19" i="11"/>
  <c r="IY19" i="11"/>
  <c r="IX19" i="11"/>
  <c r="IW19" i="11"/>
  <c r="IV19" i="11"/>
  <c r="IU19" i="11"/>
  <c r="IT19" i="11"/>
  <c r="IS19" i="11"/>
  <c r="IR19" i="11"/>
  <c r="IQ19" i="11"/>
  <c r="IP19" i="11"/>
  <c r="IO19" i="11"/>
  <c r="IN19" i="11"/>
  <c r="IM19" i="11"/>
  <c r="IL19" i="11"/>
  <c r="IK19" i="11"/>
  <c r="IJ19" i="11"/>
  <c r="II19" i="11"/>
  <c r="IH19" i="11"/>
  <c r="IG19" i="11"/>
  <c r="IF19" i="11"/>
  <c r="IE19" i="11"/>
  <c r="ID19" i="11"/>
  <c r="IC19" i="11"/>
  <c r="IB19" i="11"/>
  <c r="IA19" i="11"/>
  <c r="HZ19" i="11"/>
  <c r="HY19" i="11"/>
  <c r="HX19" i="11"/>
  <c r="HW19" i="11"/>
  <c r="HV19" i="11"/>
  <c r="HU19" i="11"/>
  <c r="HT19" i="11"/>
  <c r="HS19" i="11"/>
  <c r="HR19" i="11"/>
  <c r="HQ19" i="11"/>
  <c r="HP19" i="11"/>
  <c r="HO19" i="11"/>
  <c r="HN19" i="11"/>
  <c r="HM19" i="11"/>
  <c r="HL19" i="11"/>
  <c r="HK19" i="11"/>
  <c r="HJ19" i="11"/>
  <c r="HI19" i="11"/>
  <c r="HH19" i="11"/>
  <c r="HG19" i="11"/>
  <c r="HF19" i="11"/>
  <c r="HE19" i="11"/>
  <c r="HD19" i="11"/>
  <c r="HC19" i="11"/>
  <c r="HB19" i="11"/>
  <c r="HA19" i="11"/>
  <c r="GZ19" i="11"/>
  <c r="GY19" i="11"/>
  <c r="GX19" i="11"/>
  <c r="GW19" i="11"/>
  <c r="GV19" i="11"/>
  <c r="GU19" i="11"/>
  <c r="GT19" i="11"/>
  <c r="GS19" i="11"/>
  <c r="GR19" i="11"/>
  <c r="GQ19" i="11"/>
  <c r="GP19" i="11"/>
  <c r="GO19" i="11"/>
  <c r="GN19" i="11"/>
  <c r="GM19" i="11"/>
  <c r="GL19" i="11"/>
  <c r="GK19" i="11"/>
  <c r="GJ19" i="11"/>
  <c r="GI19" i="11"/>
  <c r="GH19" i="11"/>
  <c r="GG19" i="11"/>
  <c r="GF19" i="11"/>
  <c r="GE19" i="11"/>
  <c r="GD19" i="11"/>
  <c r="GC19" i="11"/>
  <c r="GB19" i="11"/>
  <c r="GA19" i="11"/>
  <c r="FZ19" i="11"/>
  <c r="FY19" i="11"/>
  <c r="FX19" i="11"/>
  <c r="FW19" i="11"/>
  <c r="FV19" i="11"/>
  <c r="FU19" i="11"/>
  <c r="FT19" i="11"/>
  <c r="FS19" i="11"/>
  <c r="FR19" i="11"/>
  <c r="FQ19" i="11"/>
  <c r="FP19" i="11"/>
  <c r="FO19" i="11"/>
  <c r="FN19" i="11"/>
  <c r="FM19" i="11"/>
  <c r="FL19" i="11"/>
  <c r="FK19" i="11"/>
  <c r="FJ19" i="11"/>
  <c r="FI19" i="11"/>
  <c r="FH19" i="11"/>
  <c r="FG19" i="11"/>
  <c r="FF19" i="11"/>
  <c r="FE19" i="11"/>
  <c r="FD19" i="11"/>
  <c r="FC19" i="11"/>
  <c r="FB19" i="11"/>
  <c r="FA19" i="11"/>
  <c r="EZ19" i="11"/>
  <c r="EY19" i="11"/>
  <c r="EX19" i="11"/>
  <c r="EW19" i="11"/>
  <c r="EV19" i="11"/>
  <c r="EU19" i="11"/>
  <c r="ET19" i="11"/>
  <c r="ES19" i="11"/>
  <c r="ER19" i="11"/>
  <c r="EQ19" i="11"/>
  <c r="EP19" i="11"/>
  <c r="EO19" i="11"/>
  <c r="EN19" i="11"/>
  <c r="EM19" i="11"/>
  <c r="EL19" i="11"/>
  <c r="EK19" i="11"/>
  <c r="EJ19" i="11"/>
  <c r="EI19" i="11"/>
  <c r="EH19" i="11"/>
  <c r="EG19" i="11"/>
  <c r="EF19" i="11"/>
  <c r="EE19" i="11"/>
  <c r="ED19" i="11"/>
  <c r="EC19" i="11"/>
  <c r="EB19" i="11"/>
  <c r="EA19" i="11"/>
  <c r="DZ19" i="11"/>
  <c r="DY19" i="11"/>
  <c r="DX19" i="11"/>
  <c r="DW19" i="11"/>
  <c r="DV19" i="11"/>
  <c r="DU19" i="11"/>
  <c r="DT19" i="11"/>
  <c r="DS19" i="11"/>
  <c r="DR19" i="11"/>
  <c r="DQ19" i="11"/>
  <c r="DP19" i="11"/>
  <c r="DO19" i="11"/>
  <c r="DN19" i="11"/>
  <c r="DM19" i="11"/>
  <c r="DL19" i="11"/>
  <c r="DK19" i="11"/>
  <c r="DJ19" i="11"/>
  <c r="DI19" i="11"/>
  <c r="DH19" i="11"/>
  <c r="DG19" i="11"/>
  <c r="DF19" i="11"/>
  <c r="DE19" i="11"/>
  <c r="DD19" i="11"/>
  <c r="DC19" i="11"/>
  <c r="DB19" i="11"/>
  <c r="DA19" i="11"/>
  <c r="CZ19" i="11"/>
  <c r="CY19" i="11"/>
  <c r="CX19" i="11"/>
  <c r="CW19" i="11"/>
  <c r="CV19" i="11"/>
  <c r="CU19" i="11"/>
  <c r="CT19" i="11"/>
  <c r="CS19" i="11"/>
  <c r="CR19" i="11"/>
  <c r="CQ19" i="11"/>
  <c r="CP19" i="11"/>
  <c r="CO19" i="11"/>
  <c r="CN19" i="11"/>
  <c r="CM19" i="11"/>
  <c r="CL19" i="11"/>
  <c r="CK19" i="11"/>
  <c r="CJ19" i="11"/>
  <c r="CI19" i="11"/>
  <c r="CH19" i="11"/>
  <c r="CG19" i="11"/>
  <c r="CF19" i="11"/>
  <c r="CE19" i="11"/>
  <c r="CD19" i="11"/>
  <c r="CC19" i="11"/>
  <c r="CB19" i="11"/>
  <c r="CA19" i="11"/>
  <c r="BZ19" i="11"/>
  <c r="BY19" i="11"/>
  <c r="BX19" i="11"/>
  <c r="BW19" i="11"/>
  <c r="BV19" i="11"/>
  <c r="BU19" i="11"/>
  <c r="BT19" i="11"/>
  <c r="BS19" i="11"/>
  <c r="BR19" i="11"/>
  <c r="BQ19" i="11"/>
  <c r="BP19" i="11"/>
  <c r="BO19" i="11"/>
  <c r="BN19" i="11"/>
  <c r="BM19" i="11"/>
  <c r="BL19" i="11"/>
  <c r="BK19" i="11"/>
  <c r="BJ19" i="11"/>
  <c r="BI19" i="11"/>
  <c r="BH19" i="11"/>
  <c r="BG19" i="11"/>
  <c r="BF19" i="11"/>
  <c r="BE19" i="11"/>
  <c r="BD19" i="11"/>
  <c r="BC19" i="11"/>
  <c r="BB19" i="11"/>
  <c r="BA19" i="11"/>
  <c r="AZ19"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A19" i="11"/>
  <c r="MQ18" i="11"/>
  <c r="MP18" i="11"/>
  <c r="MO18" i="11"/>
  <c r="MN18" i="11"/>
  <c r="MM18" i="11"/>
  <c r="ML18" i="11"/>
  <c r="MK18" i="11"/>
  <c r="MJ18" i="11"/>
  <c r="MI18" i="11"/>
  <c r="MH18" i="11"/>
  <c r="MG18" i="11"/>
  <c r="MF18" i="11"/>
  <c r="ME18" i="11"/>
  <c r="MD18" i="11"/>
  <c r="MC18" i="11"/>
  <c r="MB18" i="11"/>
  <c r="MA18" i="11"/>
  <c r="LZ18" i="11"/>
  <c r="LY18" i="11"/>
  <c r="LX18" i="11"/>
  <c r="LW18" i="11"/>
  <c r="LV18" i="11"/>
  <c r="LU18" i="11"/>
  <c r="LT18" i="11"/>
  <c r="LS18" i="11"/>
  <c r="LR18" i="11"/>
  <c r="LQ18" i="11"/>
  <c r="LP18" i="11"/>
  <c r="LO18" i="11"/>
  <c r="LN18" i="11"/>
  <c r="LM18" i="11"/>
  <c r="LL18" i="11"/>
  <c r="LK18" i="11"/>
  <c r="LJ18" i="11"/>
  <c r="LI18" i="11"/>
  <c r="LH18" i="11"/>
  <c r="LG18" i="11"/>
  <c r="LF18" i="11"/>
  <c r="LE18" i="11"/>
  <c r="LD18" i="11"/>
  <c r="LC18" i="11"/>
  <c r="LB18" i="11"/>
  <c r="LA18" i="11"/>
  <c r="KZ18" i="11"/>
  <c r="KY18" i="11"/>
  <c r="KX18" i="11"/>
  <c r="KW18" i="11"/>
  <c r="KV18" i="11"/>
  <c r="KU18" i="11"/>
  <c r="KT18" i="11"/>
  <c r="KS18" i="11"/>
  <c r="KR18" i="11"/>
  <c r="KQ18" i="11"/>
  <c r="KP18" i="11"/>
  <c r="KO18" i="11"/>
  <c r="KN18" i="11"/>
  <c r="KM18" i="11"/>
  <c r="KL18" i="11"/>
  <c r="KK18" i="11"/>
  <c r="KJ18" i="11"/>
  <c r="KI18" i="11"/>
  <c r="KH18" i="11"/>
  <c r="KG18" i="11"/>
  <c r="KF18" i="11"/>
  <c r="KE18" i="11"/>
  <c r="KD18" i="11"/>
  <c r="KC18" i="11"/>
  <c r="KB18" i="11"/>
  <c r="KA18" i="11"/>
  <c r="JZ18" i="11"/>
  <c r="JY18" i="11"/>
  <c r="JX18" i="11"/>
  <c r="JW18" i="11"/>
  <c r="JV18" i="11"/>
  <c r="JU18" i="11"/>
  <c r="JT18" i="11"/>
  <c r="JS18" i="11"/>
  <c r="JR18" i="11"/>
  <c r="JQ18" i="11"/>
  <c r="JP18" i="11"/>
  <c r="JO18" i="11"/>
  <c r="JN18" i="11"/>
  <c r="JM18" i="11"/>
  <c r="JL18" i="11"/>
  <c r="JK18" i="11"/>
  <c r="JJ18" i="11"/>
  <c r="JI18" i="11"/>
  <c r="JH18" i="11"/>
  <c r="JG18" i="11"/>
  <c r="JF18" i="11"/>
  <c r="JE18" i="11"/>
  <c r="JD18" i="11"/>
  <c r="JC18" i="11"/>
  <c r="JB18" i="11"/>
  <c r="JA18" i="11"/>
  <c r="IZ18" i="11"/>
  <c r="IY18" i="11"/>
  <c r="IX18" i="11"/>
  <c r="IW18" i="11"/>
  <c r="IV18" i="11"/>
  <c r="IU18" i="11"/>
  <c r="IT18" i="11"/>
  <c r="IS18" i="11"/>
  <c r="IR18" i="11"/>
  <c r="IQ18" i="11"/>
  <c r="IP18" i="11"/>
  <c r="IO18" i="11"/>
  <c r="IN18" i="11"/>
  <c r="IM18" i="11"/>
  <c r="IL18" i="11"/>
  <c r="IK18" i="11"/>
  <c r="IJ18" i="11"/>
  <c r="II18" i="11"/>
  <c r="IH18" i="11"/>
  <c r="IG18" i="11"/>
  <c r="IF18" i="11"/>
  <c r="IE18" i="11"/>
  <c r="ID18" i="11"/>
  <c r="IC18" i="11"/>
  <c r="IB18" i="11"/>
  <c r="IA18" i="11"/>
  <c r="HZ18" i="11"/>
  <c r="HY18" i="11"/>
  <c r="HX18" i="11"/>
  <c r="HW18" i="11"/>
  <c r="HV18" i="11"/>
  <c r="HU18" i="11"/>
  <c r="HT18" i="11"/>
  <c r="HS18" i="11"/>
  <c r="HR18" i="11"/>
  <c r="HQ18" i="11"/>
  <c r="HP18" i="11"/>
  <c r="HO18" i="11"/>
  <c r="HN18" i="11"/>
  <c r="HM18" i="11"/>
  <c r="HL18" i="11"/>
  <c r="HK18" i="11"/>
  <c r="HJ18" i="11"/>
  <c r="HI18" i="11"/>
  <c r="HH18" i="11"/>
  <c r="HG18" i="11"/>
  <c r="HF18" i="11"/>
  <c r="HE18" i="11"/>
  <c r="HD18" i="11"/>
  <c r="HC18" i="11"/>
  <c r="HB18" i="11"/>
  <c r="HA18" i="11"/>
  <c r="GZ18" i="11"/>
  <c r="GY18" i="11"/>
  <c r="GX18" i="11"/>
  <c r="GW18" i="11"/>
  <c r="GV18" i="11"/>
  <c r="GU18" i="11"/>
  <c r="GT18" i="11"/>
  <c r="GS18" i="11"/>
  <c r="GR18" i="11"/>
  <c r="GQ18" i="11"/>
  <c r="GP18" i="11"/>
  <c r="GO18" i="11"/>
  <c r="GN18" i="11"/>
  <c r="GM18" i="11"/>
  <c r="GL18" i="11"/>
  <c r="GK18" i="11"/>
  <c r="GJ18" i="11"/>
  <c r="GI18" i="11"/>
  <c r="GH18" i="11"/>
  <c r="GG18" i="11"/>
  <c r="GF18" i="11"/>
  <c r="GE18" i="11"/>
  <c r="GD18" i="11"/>
  <c r="GC18" i="11"/>
  <c r="GB18" i="11"/>
  <c r="GA18" i="11"/>
  <c r="FZ18" i="11"/>
  <c r="FY18" i="11"/>
  <c r="FX18" i="11"/>
  <c r="FW18" i="11"/>
  <c r="FV18" i="11"/>
  <c r="FU18" i="11"/>
  <c r="FT18" i="11"/>
  <c r="FS18" i="11"/>
  <c r="FR18" i="11"/>
  <c r="FQ18" i="11"/>
  <c r="FP18" i="11"/>
  <c r="FO18" i="11"/>
  <c r="FN18" i="11"/>
  <c r="FM18" i="11"/>
  <c r="FL18" i="11"/>
  <c r="FK18" i="11"/>
  <c r="FJ18" i="11"/>
  <c r="FI18" i="11"/>
  <c r="FH18" i="11"/>
  <c r="FG18" i="11"/>
  <c r="FF18" i="11"/>
  <c r="FE18" i="11"/>
  <c r="FD18" i="11"/>
  <c r="FC18" i="11"/>
  <c r="FB18" i="11"/>
  <c r="FA18" i="11"/>
  <c r="EZ18" i="11"/>
  <c r="EY18" i="11"/>
  <c r="EX18" i="11"/>
  <c r="EW18" i="11"/>
  <c r="EV18" i="11"/>
  <c r="EU18" i="11"/>
  <c r="ET18" i="11"/>
  <c r="ES18" i="11"/>
  <c r="ER18" i="11"/>
  <c r="EQ18" i="11"/>
  <c r="EP18" i="11"/>
  <c r="EO18" i="11"/>
  <c r="EN18" i="11"/>
  <c r="EM18" i="11"/>
  <c r="EL18" i="11"/>
  <c r="EK18" i="11"/>
  <c r="EJ18" i="11"/>
  <c r="EI18" i="11"/>
  <c r="EH18" i="11"/>
  <c r="EG18" i="11"/>
  <c r="EF18" i="11"/>
  <c r="EE18" i="11"/>
  <c r="ED18" i="11"/>
  <c r="EC18" i="11"/>
  <c r="EB18" i="11"/>
  <c r="EA18" i="11"/>
  <c r="DZ18" i="11"/>
  <c r="DY18" i="11"/>
  <c r="DX18" i="11"/>
  <c r="DW18" i="11"/>
  <c r="DV18" i="11"/>
  <c r="DU18" i="11"/>
  <c r="DT18" i="11"/>
  <c r="DS18" i="11"/>
  <c r="DR18" i="11"/>
  <c r="DQ18" i="11"/>
  <c r="DP18" i="11"/>
  <c r="DO18" i="11"/>
  <c r="DN18" i="11"/>
  <c r="DM18" i="11"/>
  <c r="DL18" i="11"/>
  <c r="DK18" i="11"/>
  <c r="DJ18" i="11"/>
  <c r="DI18" i="11"/>
  <c r="DH18" i="11"/>
  <c r="DG18" i="11"/>
  <c r="DF18" i="11"/>
  <c r="DE18" i="11"/>
  <c r="DD18" i="11"/>
  <c r="DC18" i="11"/>
  <c r="DB18" i="11"/>
  <c r="DA18" i="11"/>
  <c r="CZ18" i="11"/>
  <c r="CY18" i="11"/>
  <c r="CX18" i="11"/>
  <c r="CW18" i="11"/>
  <c r="CV18" i="11"/>
  <c r="CU18" i="11"/>
  <c r="CT18" i="11"/>
  <c r="CS18" i="11"/>
  <c r="CR18" i="11"/>
  <c r="CQ18" i="11"/>
  <c r="CP18" i="11"/>
  <c r="CO18" i="11"/>
  <c r="CN18" i="11"/>
  <c r="CM18" i="11"/>
  <c r="CL18" i="11"/>
  <c r="CK18" i="11"/>
  <c r="CJ18" i="11"/>
  <c r="CI18" i="11"/>
  <c r="CH18" i="11"/>
  <c r="CG18" i="11"/>
  <c r="CF18" i="11"/>
  <c r="CE18" i="11"/>
  <c r="CD18" i="11"/>
  <c r="CC18" i="11"/>
  <c r="CB18" i="11"/>
  <c r="CA18" i="11"/>
  <c r="BZ18" i="11"/>
  <c r="BY18" i="11"/>
  <c r="BX18" i="11"/>
  <c r="BW18" i="11"/>
  <c r="BV18" i="11"/>
  <c r="BU18" i="11"/>
  <c r="BT18" i="11"/>
  <c r="BS18" i="11"/>
  <c r="BR18" i="11"/>
  <c r="BQ18" i="11"/>
  <c r="BP18" i="11"/>
  <c r="BO18" i="11"/>
  <c r="BN18" i="11"/>
  <c r="BM18" i="11"/>
  <c r="BL18" i="11"/>
  <c r="BK18" i="11"/>
  <c r="BJ18" i="11"/>
  <c r="BI18" i="11"/>
  <c r="BH18" i="11"/>
  <c r="BG18" i="11"/>
  <c r="BF18" i="11"/>
  <c r="BE18" i="11"/>
  <c r="BD18" i="11"/>
  <c r="BC18" i="11"/>
  <c r="BB18" i="11"/>
  <c r="BA18" i="11"/>
  <c r="AZ18"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AA18" i="11"/>
  <c r="Z18" i="11"/>
  <c r="Y18" i="11"/>
  <c r="X18" i="11"/>
  <c r="W18" i="11"/>
  <c r="V18" i="11"/>
  <c r="U18" i="11"/>
  <c r="A18" i="11"/>
  <c r="MQ17" i="11"/>
  <c r="MP17" i="11"/>
  <c r="MO17" i="11"/>
  <c r="MN17" i="11"/>
  <c r="MM17" i="11"/>
  <c r="ML17" i="11"/>
  <c r="MK17" i="11"/>
  <c r="MJ17" i="11"/>
  <c r="MI17" i="11"/>
  <c r="MH17" i="11"/>
  <c r="MG17" i="11"/>
  <c r="MF17" i="11"/>
  <c r="ME17" i="11"/>
  <c r="MD17" i="11"/>
  <c r="MC17" i="11"/>
  <c r="MB17" i="11"/>
  <c r="MA17" i="11"/>
  <c r="LZ17" i="11"/>
  <c r="LY17" i="11"/>
  <c r="LX17" i="11"/>
  <c r="LW17" i="11"/>
  <c r="LV17" i="11"/>
  <c r="LU17" i="11"/>
  <c r="LT17" i="11"/>
  <c r="LS17" i="11"/>
  <c r="LR17" i="11"/>
  <c r="LQ17" i="11"/>
  <c r="LP17" i="11"/>
  <c r="LO17" i="11"/>
  <c r="LN17" i="11"/>
  <c r="LM17" i="11"/>
  <c r="LL17" i="11"/>
  <c r="LK17" i="11"/>
  <c r="LJ17" i="11"/>
  <c r="LI17" i="11"/>
  <c r="LH17" i="11"/>
  <c r="LG17" i="11"/>
  <c r="LF17" i="11"/>
  <c r="LE17" i="11"/>
  <c r="LD17" i="11"/>
  <c r="LC17" i="11"/>
  <c r="LB17" i="11"/>
  <c r="LA17" i="11"/>
  <c r="KZ17" i="11"/>
  <c r="KY17" i="11"/>
  <c r="KX17" i="11"/>
  <c r="KW17" i="11"/>
  <c r="KV17" i="11"/>
  <c r="KU17" i="11"/>
  <c r="KT17" i="11"/>
  <c r="KS17" i="11"/>
  <c r="KR17" i="11"/>
  <c r="KQ17" i="11"/>
  <c r="KP17" i="11"/>
  <c r="KO17" i="11"/>
  <c r="KN17" i="11"/>
  <c r="KM17" i="11"/>
  <c r="KL17" i="11"/>
  <c r="KK17" i="11"/>
  <c r="KJ17" i="11"/>
  <c r="KI17" i="11"/>
  <c r="KH17" i="11"/>
  <c r="KG17" i="11"/>
  <c r="KF17" i="11"/>
  <c r="KE17" i="11"/>
  <c r="KD17" i="11"/>
  <c r="KC17" i="11"/>
  <c r="KB17" i="11"/>
  <c r="KA17" i="11"/>
  <c r="JZ17" i="11"/>
  <c r="JY17" i="11"/>
  <c r="JX17" i="11"/>
  <c r="JW17" i="11"/>
  <c r="JV17" i="11"/>
  <c r="JU17" i="11"/>
  <c r="JT17" i="11"/>
  <c r="JS17" i="11"/>
  <c r="JR17" i="11"/>
  <c r="JQ17" i="11"/>
  <c r="JP17" i="11"/>
  <c r="JO17" i="11"/>
  <c r="JN17" i="11"/>
  <c r="JM17" i="11"/>
  <c r="JL17" i="11"/>
  <c r="JK17" i="11"/>
  <c r="JJ17" i="11"/>
  <c r="JI17" i="11"/>
  <c r="JH17" i="11"/>
  <c r="JG17" i="11"/>
  <c r="JF17" i="11"/>
  <c r="JE17" i="11"/>
  <c r="JD17" i="11"/>
  <c r="JC17" i="11"/>
  <c r="JB17" i="11"/>
  <c r="JA17" i="11"/>
  <c r="IZ17" i="11"/>
  <c r="IY17" i="11"/>
  <c r="IX17" i="11"/>
  <c r="IW17" i="11"/>
  <c r="IV17" i="11"/>
  <c r="IU17" i="11"/>
  <c r="IT17" i="11"/>
  <c r="IS17" i="11"/>
  <c r="IR17" i="11"/>
  <c r="IQ17" i="11"/>
  <c r="IP17" i="11"/>
  <c r="IO17" i="11"/>
  <c r="IN17" i="11"/>
  <c r="IM17" i="11"/>
  <c r="IL17" i="11"/>
  <c r="IK17" i="11"/>
  <c r="IJ17" i="11"/>
  <c r="II17" i="11"/>
  <c r="IH17" i="11"/>
  <c r="IG17" i="11"/>
  <c r="IF17" i="11"/>
  <c r="IE17" i="11"/>
  <c r="ID17" i="11"/>
  <c r="IC17" i="11"/>
  <c r="IB17" i="11"/>
  <c r="IA17" i="11"/>
  <c r="HZ17" i="11"/>
  <c r="HY17" i="11"/>
  <c r="HX17" i="11"/>
  <c r="HW17" i="11"/>
  <c r="HV17" i="11"/>
  <c r="HU17" i="11"/>
  <c r="HT17" i="11"/>
  <c r="HS17" i="11"/>
  <c r="HR17" i="11"/>
  <c r="HQ17" i="11"/>
  <c r="HP17" i="11"/>
  <c r="HO17" i="11"/>
  <c r="HN17" i="11"/>
  <c r="HM17" i="11"/>
  <c r="HL17" i="11"/>
  <c r="HK17" i="11"/>
  <c r="HJ17" i="11"/>
  <c r="HI17" i="11"/>
  <c r="HH17" i="11"/>
  <c r="HG17" i="11"/>
  <c r="HF17" i="11"/>
  <c r="HE17" i="11"/>
  <c r="HD17" i="11"/>
  <c r="HC17" i="11"/>
  <c r="HB17" i="11"/>
  <c r="HA17" i="11"/>
  <c r="GZ17" i="11"/>
  <c r="GY17" i="11"/>
  <c r="GX17" i="11"/>
  <c r="GW17" i="11"/>
  <c r="GV17" i="11"/>
  <c r="GU17" i="11"/>
  <c r="GT17" i="11"/>
  <c r="GS17" i="11"/>
  <c r="GR17" i="11"/>
  <c r="GQ17" i="11"/>
  <c r="GP17" i="11"/>
  <c r="GO17" i="11"/>
  <c r="GN17" i="11"/>
  <c r="GM17" i="11"/>
  <c r="GL17" i="11"/>
  <c r="GK17" i="11"/>
  <c r="GJ17" i="11"/>
  <c r="GI17" i="11"/>
  <c r="GH17" i="11"/>
  <c r="GG17" i="11"/>
  <c r="GF17" i="11"/>
  <c r="GE17" i="11"/>
  <c r="GD17" i="11"/>
  <c r="GC17" i="11"/>
  <c r="GB17" i="11"/>
  <c r="GA17" i="11"/>
  <c r="FZ17" i="11"/>
  <c r="FY17" i="11"/>
  <c r="FX17" i="11"/>
  <c r="FW17" i="11"/>
  <c r="FV17" i="11"/>
  <c r="FU17" i="11"/>
  <c r="FT17" i="11"/>
  <c r="FS17" i="11"/>
  <c r="FR17" i="11"/>
  <c r="FQ17" i="11"/>
  <c r="FP17" i="11"/>
  <c r="FO17" i="11"/>
  <c r="FN17" i="11"/>
  <c r="FM17" i="11"/>
  <c r="FL17" i="11"/>
  <c r="FK17" i="11"/>
  <c r="FJ17" i="11"/>
  <c r="FI17" i="11"/>
  <c r="FH17" i="11"/>
  <c r="FG17" i="11"/>
  <c r="FF17" i="11"/>
  <c r="FE17" i="11"/>
  <c r="FD17" i="11"/>
  <c r="FC17" i="11"/>
  <c r="FB17" i="11"/>
  <c r="FA17" i="11"/>
  <c r="EZ17" i="11"/>
  <c r="EY17" i="11"/>
  <c r="EX17" i="11"/>
  <c r="EW17" i="11"/>
  <c r="EV17" i="11"/>
  <c r="EU17" i="11"/>
  <c r="ET17" i="11"/>
  <c r="ES17" i="11"/>
  <c r="ER17" i="11"/>
  <c r="EQ17" i="11"/>
  <c r="EP17" i="11"/>
  <c r="EO17" i="11"/>
  <c r="EN17" i="11"/>
  <c r="EM17" i="11"/>
  <c r="EL17" i="11"/>
  <c r="EK17" i="11"/>
  <c r="EJ17" i="11"/>
  <c r="EI17" i="11"/>
  <c r="EH17" i="11"/>
  <c r="EG17" i="11"/>
  <c r="EF17" i="11"/>
  <c r="EE17" i="11"/>
  <c r="ED17" i="11"/>
  <c r="EC17" i="11"/>
  <c r="EB17" i="11"/>
  <c r="EA17" i="11"/>
  <c r="DZ17" i="11"/>
  <c r="DY17" i="11"/>
  <c r="DX17" i="11"/>
  <c r="DW17" i="11"/>
  <c r="DV17" i="11"/>
  <c r="DU17" i="11"/>
  <c r="DT17" i="11"/>
  <c r="DS17" i="11"/>
  <c r="DR17" i="11"/>
  <c r="DQ17" i="11"/>
  <c r="DP17" i="11"/>
  <c r="DO17" i="11"/>
  <c r="DN17" i="11"/>
  <c r="DM17" i="11"/>
  <c r="DL17" i="11"/>
  <c r="DK17" i="11"/>
  <c r="DJ17" i="11"/>
  <c r="DI17" i="11"/>
  <c r="DH17" i="11"/>
  <c r="DG17" i="11"/>
  <c r="DF17" i="11"/>
  <c r="DE17" i="11"/>
  <c r="DD17" i="11"/>
  <c r="DC17" i="11"/>
  <c r="DB17" i="11"/>
  <c r="DA17" i="11"/>
  <c r="CZ17" i="11"/>
  <c r="CY17" i="11"/>
  <c r="CX17" i="11"/>
  <c r="CW17" i="11"/>
  <c r="CV17" i="11"/>
  <c r="CU17" i="11"/>
  <c r="CT17" i="11"/>
  <c r="CS17" i="11"/>
  <c r="CR17" i="11"/>
  <c r="CQ17" i="11"/>
  <c r="CP17" i="11"/>
  <c r="CO17" i="11"/>
  <c r="CN17" i="11"/>
  <c r="CM17" i="11"/>
  <c r="CL17" i="11"/>
  <c r="CK17" i="11"/>
  <c r="CJ17" i="11"/>
  <c r="CI17" i="11"/>
  <c r="CH17" i="11"/>
  <c r="CG17" i="11"/>
  <c r="CF17" i="11"/>
  <c r="CE17" i="11"/>
  <c r="CD17" i="11"/>
  <c r="CC17" i="11"/>
  <c r="CB17" i="11"/>
  <c r="CA17" i="11"/>
  <c r="BZ17" i="11"/>
  <c r="BY17" i="11"/>
  <c r="BX17" i="11"/>
  <c r="BW17" i="11"/>
  <c r="BV17"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V17" i="11"/>
  <c r="U17" i="11"/>
  <c r="A17" i="11"/>
  <c r="MQ16" i="11"/>
  <c r="MP16" i="11"/>
  <c r="MO16" i="11"/>
  <c r="MN16" i="11"/>
  <c r="MM16" i="11"/>
  <c r="ML16" i="11"/>
  <c r="MK16" i="11"/>
  <c r="MJ16" i="11"/>
  <c r="MI16" i="11"/>
  <c r="MH16" i="11"/>
  <c r="MG16" i="11"/>
  <c r="MF16" i="11"/>
  <c r="ME16" i="11"/>
  <c r="MD16" i="11"/>
  <c r="MC16" i="11"/>
  <c r="MB16" i="11"/>
  <c r="MA16" i="11"/>
  <c r="LZ16" i="11"/>
  <c r="LY16" i="11"/>
  <c r="LX16" i="11"/>
  <c r="LW16" i="11"/>
  <c r="LV16" i="11"/>
  <c r="LU16" i="11"/>
  <c r="LT16" i="11"/>
  <c r="LS16" i="11"/>
  <c r="LR16" i="11"/>
  <c r="LQ16" i="11"/>
  <c r="LP16" i="11"/>
  <c r="LO16" i="11"/>
  <c r="LN16" i="11"/>
  <c r="LM16" i="11"/>
  <c r="LL16" i="11"/>
  <c r="LK16" i="11"/>
  <c r="LJ16" i="11"/>
  <c r="LI16" i="11"/>
  <c r="LH16" i="11"/>
  <c r="LG16" i="11"/>
  <c r="LF16" i="11"/>
  <c r="LE16" i="11"/>
  <c r="LD16" i="11"/>
  <c r="LC16" i="11"/>
  <c r="LB16" i="11"/>
  <c r="LA16" i="11"/>
  <c r="KZ16" i="11"/>
  <c r="KY16" i="11"/>
  <c r="KX16" i="11"/>
  <c r="KW16" i="11"/>
  <c r="KV16" i="11"/>
  <c r="KU16" i="11"/>
  <c r="KT16" i="11"/>
  <c r="KS16" i="11"/>
  <c r="KR16" i="11"/>
  <c r="KQ16" i="11"/>
  <c r="KP16" i="11"/>
  <c r="KO16" i="11"/>
  <c r="KN16" i="11"/>
  <c r="KM16" i="11"/>
  <c r="KL16" i="11"/>
  <c r="KK16" i="11"/>
  <c r="KJ16" i="11"/>
  <c r="KI16" i="11"/>
  <c r="KH16" i="11"/>
  <c r="KG16" i="11"/>
  <c r="KF16" i="11"/>
  <c r="KE16" i="11"/>
  <c r="KD16" i="11"/>
  <c r="KC16" i="11"/>
  <c r="KB16" i="11"/>
  <c r="KA16" i="11"/>
  <c r="JZ16" i="11"/>
  <c r="JY16" i="11"/>
  <c r="JX16" i="11"/>
  <c r="JW16" i="11"/>
  <c r="JV16" i="11"/>
  <c r="JU16" i="11"/>
  <c r="JT16" i="11"/>
  <c r="JS16" i="11"/>
  <c r="JR16" i="11"/>
  <c r="JQ16" i="11"/>
  <c r="JP16" i="11"/>
  <c r="JO16" i="11"/>
  <c r="JN16" i="11"/>
  <c r="JM16" i="11"/>
  <c r="JL16" i="11"/>
  <c r="JK16" i="11"/>
  <c r="JJ16" i="11"/>
  <c r="JI16" i="11"/>
  <c r="JH16" i="11"/>
  <c r="JG16" i="11"/>
  <c r="JF16" i="11"/>
  <c r="JE16" i="11"/>
  <c r="JD16" i="11"/>
  <c r="JC16" i="11"/>
  <c r="JB16" i="11"/>
  <c r="JA16" i="11"/>
  <c r="IZ16" i="11"/>
  <c r="IY16" i="11"/>
  <c r="IX16" i="11"/>
  <c r="IW16" i="11"/>
  <c r="IV16" i="11"/>
  <c r="IU16" i="11"/>
  <c r="IT16" i="11"/>
  <c r="IS16" i="11"/>
  <c r="IR16" i="11"/>
  <c r="IQ16" i="11"/>
  <c r="IP16" i="11"/>
  <c r="IO16" i="11"/>
  <c r="IN16" i="11"/>
  <c r="IM16" i="11"/>
  <c r="IL16" i="11"/>
  <c r="IK16" i="11"/>
  <c r="IJ16" i="11"/>
  <c r="II16" i="11"/>
  <c r="IH16" i="11"/>
  <c r="IG16" i="11"/>
  <c r="IF16" i="11"/>
  <c r="IE16" i="11"/>
  <c r="ID16" i="11"/>
  <c r="IC16" i="11"/>
  <c r="IB16" i="11"/>
  <c r="IA16" i="11"/>
  <c r="HZ16" i="11"/>
  <c r="HY16" i="11"/>
  <c r="HX16" i="11"/>
  <c r="HW16" i="11"/>
  <c r="HV16" i="11"/>
  <c r="HU16" i="11"/>
  <c r="HT16" i="11"/>
  <c r="HS16" i="11"/>
  <c r="HR16" i="11"/>
  <c r="HQ16" i="11"/>
  <c r="HP16" i="11"/>
  <c r="HO16" i="11"/>
  <c r="HN16" i="11"/>
  <c r="HM16" i="11"/>
  <c r="HL16" i="11"/>
  <c r="HK16" i="11"/>
  <c r="HJ16" i="11"/>
  <c r="HI16" i="11"/>
  <c r="HH16" i="11"/>
  <c r="HG16" i="11"/>
  <c r="HF16" i="11"/>
  <c r="HE16" i="11"/>
  <c r="HD16" i="11"/>
  <c r="HC16" i="11"/>
  <c r="HB16" i="11"/>
  <c r="HA16" i="11"/>
  <c r="GZ16" i="11"/>
  <c r="GY16" i="11"/>
  <c r="GX16" i="11"/>
  <c r="GW16" i="11"/>
  <c r="GV16" i="11"/>
  <c r="GU16" i="11"/>
  <c r="GT16" i="11"/>
  <c r="GS16" i="11"/>
  <c r="GR16" i="11"/>
  <c r="GQ16" i="11"/>
  <c r="GP16" i="11"/>
  <c r="GO16" i="11"/>
  <c r="GN16" i="11"/>
  <c r="GM16" i="11"/>
  <c r="GL16" i="11"/>
  <c r="GK16" i="11"/>
  <c r="GJ16" i="11"/>
  <c r="GI16" i="11"/>
  <c r="GH16" i="11"/>
  <c r="GG16" i="11"/>
  <c r="GF16" i="11"/>
  <c r="GE16" i="11"/>
  <c r="GD16" i="11"/>
  <c r="GC16" i="11"/>
  <c r="GB16" i="11"/>
  <c r="GA16" i="11"/>
  <c r="FZ16" i="11"/>
  <c r="FY16" i="11"/>
  <c r="FX16" i="11"/>
  <c r="FW16" i="11"/>
  <c r="FV16" i="11"/>
  <c r="FU16" i="11"/>
  <c r="FT16" i="11"/>
  <c r="FS16" i="11"/>
  <c r="FR16" i="11"/>
  <c r="FQ16" i="11"/>
  <c r="FP16" i="11"/>
  <c r="FO16" i="11"/>
  <c r="FN16" i="11"/>
  <c r="FM16" i="11"/>
  <c r="FL16" i="11"/>
  <c r="FK16" i="11"/>
  <c r="FJ16" i="11"/>
  <c r="FI16" i="11"/>
  <c r="FH16" i="11"/>
  <c r="FG16" i="11"/>
  <c r="FF16" i="11"/>
  <c r="FE16" i="11"/>
  <c r="FD16" i="11"/>
  <c r="FC16" i="11"/>
  <c r="FB16" i="11"/>
  <c r="FA16" i="11"/>
  <c r="EZ16" i="11"/>
  <c r="EY16" i="11"/>
  <c r="EX16" i="11"/>
  <c r="EW16" i="11"/>
  <c r="EV16" i="11"/>
  <c r="EU16" i="11"/>
  <c r="ET16" i="11"/>
  <c r="ES16" i="11"/>
  <c r="ER16" i="11"/>
  <c r="EQ16" i="11"/>
  <c r="EP16" i="11"/>
  <c r="EO16" i="11"/>
  <c r="EN16" i="11"/>
  <c r="EM16" i="11"/>
  <c r="EL16" i="11"/>
  <c r="EK16" i="11"/>
  <c r="EJ16" i="11"/>
  <c r="EI16" i="11"/>
  <c r="EH16" i="11"/>
  <c r="EG16" i="11"/>
  <c r="EF16" i="11"/>
  <c r="EE16" i="11"/>
  <c r="ED16" i="11"/>
  <c r="EC16" i="11"/>
  <c r="EB16" i="11"/>
  <c r="EA16" i="11"/>
  <c r="DZ16" i="11"/>
  <c r="DY16" i="11"/>
  <c r="DX16" i="11"/>
  <c r="DW16" i="11"/>
  <c r="DV16" i="11"/>
  <c r="DU16" i="11"/>
  <c r="DT16" i="11"/>
  <c r="DS16" i="11"/>
  <c r="DR16" i="11"/>
  <c r="DQ16" i="11"/>
  <c r="DP16" i="11"/>
  <c r="DO16" i="11"/>
  <c r="DN16" i="11"/>
  <c r="DM16" i="11"/>
  <c r="DL16" i="11"/>
  <c r="DK16" i="11"/>
  <c r="DJ16" i="11"/>
  <c r="DI16" i="11"/>
  <c r="DH16" i="11"/>
  <c r="DG16" i="11"/>
  <c r="DF16" i="11"/>
  <c r="DE16" i="11"/>
  <c r="DD16" i="11"/>
  <c r="DC16" i="11"/>
  <c r="DB16" i="11"/>
  <c r="DA16" i="11"/>
  <c r="CZ16" i="11"/>
  <c r="CY16" i="11"/>
  <c r="CX16" i="11"/>
  <c r="CW16" i="11"/>
  <c r="CV16" i="11"/>
  <c r="CU16" i="11"/>
  <c r="CT16" i="11"/>
  <c r="CS16" i="11"/>
  <c r="CR16" i="11"/>
  <c r="CQ16" i="11"/>
  <c r="CP16" i="11"/>
  <c r="CO16" i="11"/>
  <c r="CN16" i="11"/>
  <c r="CM16" i="11"/>
  <c r="CL16" i="11"/>
  <c r="CK16" i="11"/>
  <c r="CJ16" i="11"/>
  <c r="CI16" i="11"/>
  <c r="CH16" i="11"/>
  <c r="CG16" i="11"/>
  <c r="CF16" i="11"/>
  <c r="CE16" i="11"/>
  <c r="CD16" i="11"/>
  <c r="CC16" i="11"/>
  <c r="CB16" i="11"/>
  <c r="CA16" i="11"/>
  <c r="BZ16" i="11"/>
  <c r="BY16" i="11"/>
  <c r="BX16" i="11"/>
  <c r="BW16" i="11"/>
  <c r="BV16" i="11"/>
  <c r="BU16" i="11"/>
  <c r="BT16" i="11"/>
  <c r="BS16" i="11"/>
  <c r="BR16" i="11"/>
  <c r="BQ16"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A16" i="11"/>
  <c r="MQ15" i="11"/>
  <c r="MP15" i="11"/>
  <c r="MO15" i="11"/>
  <c r="MN15" i="11"/>
  <c r="MM15" i="11"/>
  <c r="ML15" i="11"/>
  <c r="MK15" i="11"/>
  <c r="MJ15" i="11"/>
  <c r="MI15" i="11"/>
  <c r="MH15" i="11"/>
  <c r="MG15" i="11"/>
  <c r="MF15" i="11"/>
  <c r="ME15" i="11"/>
  <c r="MD15" i="11"/>
  <c r="MC15" i="11"/>
  <c r="MB15" i="11"/>
  <c r="MA15" i="11"/>
  <c r="LZ15" i="11"/>
  <c r="LY15" i="11"/>
  <c r="LX15" i="11"/>
  <c r="LW15" i="11"/>
  <c r="LV15" i="11"/>
  <c r="LU15" i="11"/>
  <c r="LT15" i="11"/>
  <c r="LS15" i="11"/>
  <c r="LR15" i="11"/>
  <c r="LQ15" i="11"/>
  <c r="LP15" i="11"/>
  <c r="LO15" i="11"/>
  <c r="LN15" i="11"/>
  <c r="LM15" i="11"/>
  <c r="LL15" i="11"/>
  <c r="LK15" i="11"/>
  <c r="LJ15" i="11"/>
  <c r="LI15" i="11"/>
  <c r="LH15" i="11"/>
  <c r="LG15" i="11"/>
  <c r="LF15" i="11"/>
  <c r="LE15" i="11"/>
  <c r="LD15" i="11"/>
  <c r="LC15" i="11"/>
  <c r="LB15" i="11"/>
  <c r="LA15" i="11"/>
  <c r="KZ15" i="11"/>
  <c r="KY15" i="11"/>
  <c r="KX15" i="11"/>
  <c r="KW15" i="11"/>
  <c r="KV15" i="11"/>
  <c r="KU15" i="11"/>
  <c r="KT15" i="11"/>
  <c r="KS15" i="11"/>
  <c r="KR15" i="11"/>
  <c r="KQ15" i="11"/>
  <c r="KP15" i="11"/>
  <c r="KO15" i="11"/>
  <c r="KN15" i="11"/>
  <c r="KM15" i="11"/>
  <c r="KL15" i="11"/>
  <c r="KK15" i="11"/>
  <c r="KJ15" i="11"/>
  <c r="KI15" i="11"/>
  <c r="KH15" i="11"/>
  <c r="KG15" i="11"/>
  <c r="KF15" i="11"/>
  <c r="KE15" i="11"/>
  <c r="KD15" i="11"/>
  <c r="KC15" i="11"/>
  <c r="KB15" i="11"/>
  <c r="KA15" i="11"/>
  <c r="JZ15" i="11"/>
  <c r="JY15" i="11"/>
  <c r="JX15" i="11"/>
  <c r="JW15" i="11"/>
  <c r="JV15" i="11"/>
  <c r="JU15" i="11"/>
  <c r="JT15" i="11"/>
  <c r="JS15" i="11"/>
  <c r="JR15" i="11"/>
  <c r="JQ15" i="11"/>
  <c r="JP15" i="11"/>
  <c r="JO15" i="11"/>
  <c r="JN15" i="11"/>
  <c r="JM15" i="11"/>
  <c r="JL15" i="11"/>
  <c r="JK15" i="11"/>
  <c r="JJ15" i="11"/>
  <c r="JI15" i="11"/>
  <c r="JH15" i="11"/>
  <c r="JG15" i="11"/>
  <c r="JF15" i="11"/>
  <c r="JE15" i="11"/>
  <c r="JD15" i="11"/>
  <c r="JC15" i="11"/>
  <c r="JB15" i="11"/>
  <c r="JA15" i="11"/>
  <c r="IZ15" i="11"/>
  <c r="IY15" i="11"/>
  <c r="IX15" i="11"/>
  <c r="IW15" i="11"/>
  <c r="IV15" i="11"/>
  <c r="IU15" i="11"/>
  <c r="IT15" i="11"/>
  <c r="IS15" i="11"/>
  <c r="IR15" i="11"/>
  <c r="IQ15" i="11"/>
  <c r="IP15" i="11"/>
  <c r="IO15" i="11"/>
  <c r="IN15" i="11"/>
  <c r="IM15" i="11"/>
  <c r="IL15" i="11"/>
  <c r="IK15" i="11"/>
  <c r="IJ15" i="11"/>
  <c r="II15" i="11"/>
  <c r="IH15" i="11"/>
  <c r="IG15" i="11"/>
  <c r="IF15" i="11"/>
  <c r="IE15" i="11"/>
  <c r="ID15" i="11"/>
  <c r="IC15" i="11"/>
  <c r="IB15" i="11"/>
  <c r="IA15" i="11"/>
  <c r="HZ15" i="11"/>
  <c r="HY15" i="11"/>
  <c r="HX15" i="11"/>
  <c r="HW15" i="11"/>
  <c r="HV15" i="11"/>
  <c r="HU15" i="11"/>
  <c r="HT15" i="11"/>
  <c r="HS15" i="11"/>
  <c r="HR15" i="11"/>
  <c r="HQ15" i="11"/>
  <c r="HP15" i="11"/>
  <c r="HO15" i="11"/>
  <c r="HN15" i="11"/>
  <c r="HM15" i="11"/>
  <c r="HL15" i="11"/>
  <c r="HK15" i="11"/>
  <c r="HJ15" i="11"/>
  <c r="HI15" i="11"/>
  <c r="HH15" i="11"/>
  <c r="HG15" i="11"/>
  <c r="HF15" i="11"/>
  <c r="HE15" i="11"/>
  <c r="HD15" i="11"/>
  <c r="HC15" i="11"/>
  <c r="HB15" i="11"/>
  <c r="HA15" i="11"/>
  <c r="GZ15" i="11"/>
  <c r="GY15" i="11"/>
  <c r="GX15" i="11"/>
  <c r="GW15" i="11"/>
  <c r="GV15" i="11"/>
  <c r="GU15" i="11"/>
  <c r="GT15" i="11"/>
  <c r="GS15" i="11"/>
  <c r="GR15" i="11"/>
  <c r="GQ15" i="11"/>
  <c r="GP15" i="11"/>
  <c r="GO15" i="11"/>
  <c r="GN15" i="11"/>
  <c r="GM15" i="11"/>
  <c r="GL15" i="11"/>
  <c r="GK15" i="11"/>
  <c r="GJ15" i="11"/>
  <c r="GI15" i="11"/>
  <c r="GH15" i="11"/>
  <c r="GG15" i="11"/>
  <c r="GF15" i="11"/>
  <c r="GE15" i="11"/>
  <c r="GD15" i="11"/>
  <c r="GC15" i="11"/>
  <c r="GB15" i="11"/>
  <c r="GA15" i="11"/>
  <c r="FZ15" i="11"/>
  <c r="FY15" i="11"/>
  <c r="FX15" i="11"/>
  <c r="FW15" i="11"/>
  <c r="FV15" i="11"/>
  <c r="FU15" i="11"/>
  <c r="FT15" i="11"/>
  <c r="FS15" i="11"/>
  <c r="FR15" i="11"/>
  <c r="FQ15" i="11"/>
  <c r="FP15" i="11"/>
  <c r="FO15" i="11"/>
  <c r="FN15" i="11"/>
  <c r="FM15" i="11"/>
  <c r="FL15" i="11"/>
  <c r="FK15" i="11"/>
  <c r="FJ15" i="11"/>
  <c r="FI15" i="11"/>
  <c r="FH15" i="11"/>
  <c r="FG15" i="11"/>
  <c r="FF15" i="11"/>
  <c r="FE15" i="11"/>
  <c r="FD15" i="11"/>
  <c r="FC15" i="11"/>
  <c r="FB15" i="11"/>
  <c r="FA15" i="11"/>
  <c r="EZ15" i="11"/>
  <c r="EY15" i="11"/>
  <c r="EX15" i="11"/>
  <c r="EW15" i="11"/>
  <c r="EV15" i="11"/>
  <c r="EU15" i="11"/>
  <c r="ET15" i="11"/>
  <c r="ES15" i="11"/>
  <c r="ER15" i="11"/>
  <c r="EQ15" i="11"/>
  <c r="EP15" i="11"/>
  <c r="EO15" i="11"/>
  <c r="EN15" i="11"/>
  <c r="EM15" i="11"/>
  <c r="EL15" i="11"/>
  <c r="EK15" i="11"/>
  <c r="EJ15" i="11"/>
  <c r="EI15" i="11"/>
  <c r="EH15" i="11"/>
  <c r="EG15" i="11"/>
  <c r="EF15" i="11"/>
  <c r="EE15" i="11"/>
  <c r="ED15" i="11"/>
  <c r="EC15" i="11"/>
  <c r="EB15" i="11"/>
  <c r="EA15" i="11"/>
  <c r="DZ15" i="11"/>
  <c r="DY15" i="11"/>
  <c r="DX15" i="11"/>
  <c r="DW15" i="11"/>
  <c r="DV15" i="11"/>
  <c r="DU15" i="11"/>
  <c r="DT15" i="11"/>
  <c r="DS15" i="11"/>
  <c r="DR15" i="11"/>
  <c r="DQ15" i="11"/>
  <c r="DP15" i="11"/>
  <c r="DO15" i="11"/>
  <c r="DN15" i="11"/>
  <c r="DM15" i="11"/>
  <c r="DL15" i="11"/>
  <c r="DK15" i="11"/>
  <c r="DJ15" i="11"/>
  <c r="DI15" i="11"/>
  <c r="DH15" i="11"/>
  <c r="DG15" i="11"/>
  <c r="DF15" i="11"/>
  <c r="DE15" i="11"/>
  <c r="DD15" i="11"/>
  <c r="DC15" i="11"/>
  <c r="DB15" i="11"/>
  <c r="DA15" i="11"/>
  <c r="CZ15" i="11"/>
  <c r="CY15" i="11"/>
  <c r="CX15" i="11"/>
  <c r="CW15" i="11"/>
  <c r="CV15" i="11"/>
  <c r="CU15" i="11"/>
  <c r="CT15" i="11"/>
  <c r="CS15" i="11"/>
  <c r="CR15" i="11"/>
  <c r="CQ15" i="11"/>
  <c r="CP15" i="11"/>
  <c r="CO15" i="11"/>
  <c r="CN15" i="11"/>
  <c r="CM15" i="11"/>
  <c r="CL15" i="11"/>
  <c r="CK15" i="11"/>
  <c r="CJ15" i="11"/>
  <c r="CI15" i="11"/>
  <c r="CH15" i="11"/>
  <c r="CG15" i="11"/>
  <c r="CF15" i="11"/>
  <c r="CE15" i="11"/>
  <c r="CD15" i="11"/>
  <c r="CC15" i="11"/>
  <c r="CB15" i="11"/>
  <c r="CA15" i="11"/>
  <c r="BZ15" i="11"/>
  <c r="BY15" i="11"/>
  <c r="BX15" i="11"/>
  <c r="BW15" i="11"/>
  <c r="BV15" i="11"/>
  <c r="BU15" i="11"/>
  <c r="BT15" i="11"/>
  <c r="BS15" i="11"/>
  <c r="BR15" i="11"/>
  <c r="BQ15" i="11"/>
  <c r="BP15" i="11"/>
  <c r="BO15" i="11"/>
  <c r="BN15" i="11"/>
  <c r="BM15" i="11"/>
  <c r="BL15" i="11"/>
  <c r="BK15" i="11"/>
  <c r="BJ15" i="11"/>
  <c r="BI15" i="11"/>
  <c r="BH15" i="11"/>
  <c r="BG15" i="11"/>
  <c r="BF15" i="11"/>
  <c r="BE15" i="11"/>
  <c r="BD15" i="11"/>
  <c r="BC15" i="11"/>
  <c r="BB15" i="11"/>
  <c r="BA15" i="11"/>
  <c r="AZ15" i="11"/>
  <c r="AY15" i="11"/>
  <c r="AX15" i="11"/>
  <c r="AW15" i="11"/>
  <c r="AV15" i="11"/>
  <c r="AU15" i="11"/>
  <c r="AT15" i="11"/>
  <c r="AS15" i="11"/>
  <c r="AR15" i="11"/>
  <c r="AQ15" i="11"/>
  <c r="AP15" i="11"/>
  <c r="AO15" i="11"/>
  <c r="AN15" i="11"/>
  <c r="AM15" i="11"/>
  <c r="AL15" i="11"/>
  <c r="AK15" i="11"/>
  <c r="AJ15" i="11"/>
  <c r="AI15" i="11"/>
  <c r="AH15" i="11"/>
  <c r="AG15" i="11"/>
  <c r="AF15" i="11"/>
  <c r="AE15" i="11"/>
  <c r="AD15" i="11"/>
  <c r="AC15" i="11"/>
  <c r="AB15" i="11"/>
  <c r="AA15" i="11"/>
  <c r="Z15" i="11"/>
  <c r="Y15" i="11"/>
  <c r="X15" i="11"/>
  <c r="W15" i="11"/>
  <c r="V15" i="11"/>
  <c r="U15" i="11"/>
  <c r="A15" i="11"/>
  <c r="MQ14" i="11"/>
  <c r="MP14" i="11"/>
  <c r="MO14" i="11"/>
  <c r="MN14" i="11"/>
  <c r="MM14" i="11"/>
  <c r="ML14" i="11"/>
  <c r="MK14" i="11"/>
  <c r="MJ14" i="11"/>
  <c r="MI14" i="11"/>
  <c r="MH14" i="11"/>
  <c r="MG14" i="11"/>
  <c r="MF14" i="11"/>
  <c r="ME14" i="11"/>
  <c r="MD14" i="11"/>
  <c r="MC14" i="11"/>
  <c r="MB14" i="11"/>
  <c r="MA14" i="11"/>
  <c r="LZ14" i="11"/>
  <c r="LY14" i="11"/>
  <c r="LX14" i="11"/>
  <c r="LW14" i="11"/>
  <c r="LV14" i="11"/>
  <c r="LU14" i="11"/>
  <c r="LT14" i="11"/>
  <c r="LS14" i="11"/>
  <c r="LR14" i="11"/>
  <c r="LQ14" i="11"/>
  <c r="LP14" i="11"/>
  <c r="LO14" i="11"/>
  <c r="LN14" i="11"/>
  <c r="LM14" i="11"/>
  <c r="LL14" i="11"/>
  <c r="LK14" i="11"/>
  <c r="LJ14" i="11"/>
  <c r="LI14" i="11"/>
  <c r="LH14" i="11"/>
  <c r="LG14" i="11"/>
  <c r="LF14" i="11"/>
  <c r="LE14" i="11"/>
  <c r="LD14" i="11"/>
  <c r="LC14" i="11"/>
  <c r="LB14" i="11"/>
  <c r="LA14" i="11"/>
  <c r="KZ14" i="11"/>
  <c r="KY14" i="11"/>
  <c r="KX14" i="11"/>
  <c r="KW14" i="11"/>
  <c r="KV14" i="11"/>
  <c r="KU14" i="11"/>
  <c r="KT14" i="11"/>
  <c r="KS14" i="11"/>
  <c r="KR14" i="11"/>
  <c r="KQ14" i="11"/>
  <c r="KP14" i="11"/>
  <c r="KO14" i="11"/>
  <c r="KN14" i="11"/>
  <c r="KM14" i="11"/>
  <c r="KL14" i="11"/>
  <c r="KK14" i="11"/>
  <c r="KJ14" i="11"/>
  <c r="KI14" i="11"/>
  <c r="KH14" i="11"/>
  <c r="KG14" i="11"/>
  <c r="KF14" i="11"/>
  <c r="KE14" i="11"/>
  <c r="KD14" i="11"/>
  <c r="KC14" i="11"/>
  <c r="KB14" i="11"/>
  <c r="KA14" i="11"/>
  <c r="JZ14" i="11"/>
  <c r="JY14" i="11"/>
  <c r="JX14" i="11"/>
  <c r="JW14" i="11"/>
  <c r="JV14" i="11"/>
  <c r="JU14" i="11"/>
  <c r="JT14" i="11"/>
  <c r="JS14" i="11"/>
  <c r="JR14" i="11"/>
  <c r="JQ14" i="11"/>
  <c r="JP14" i="11"/>
  <c r="JO14" i="11"/>
  <c r="JN14" i="11"/>
  <c r="JM14" i="11"/>
  <c r="JL14" i="11"/>
  <c r="JK14" i="11"/>
  <c r="JJ14" i="11"/>
  <c r="JI14" i="11"/>
  <c r="JH14" i="11"/>
  <c r="JG14" i="11"/>
  <c r="JF14" i="11"/>
  <c r="JE14" i="11"/>
  <c r="JD14" i="11"/>
  <c r="JC14" i="11"/>
  <c r="JB14" i="11"/>
  <c r="JA14" i="11"/>
  <c r="IZ14" i="11"/>
  <c r="IY14" i="11"/>
  <c r="IX14" i="11"/>
  <c r="IW14" i="11"/>
  <c r="IV14" i="11"/>
  <c r="IU14" i="11"/>
  <c r="IT14" i="11"/>
  <c r="IS14" i="11"/>
  <c r="IR14" i="11"/>
  <c r="IQ14" i="11"/>
  <c r="IP14" i="11"/>
  <c r="IO14" i="11"/>
  <c r="IN14" i="11"/>
  <c r="IM14" i="11"/>
  <c r="IL14" i="11"/>
  <c r="IK14" i="11"/>
  <c r="IJ14" i="11"/>
  <c r="II14" i="11"/>
  <c r="IH14" i="11"/>
  <c r="IG14" i="11"/>
  <c r="IF14" i="11"/>
  <c r="IE14" i="11"/>
  <c r="ID14" i="11"/>
  <c r="IC14" i="11"/>
  <c r="IB14" i="11"/>
  <c r="IA14" i="11"/>
  <c r="HZ14" i="11"/>
  <c r="HY14" i="11"/>
  <c r="HX14" i="11"/>
  <c r="HW14" i="11"/>
  <c r="HV14" i="11"/>
  <c r="HU14" i="11"/>
  <c r="HT14" i="11"/>
  <c r="HS14" i="11"/>
  <c r="HR14" i="11"/>
  <c r="HQ14" i="11"/>
  <c r="HP14" i="11"/>
  <c r="HO14" i="11"/>
  <c r="HN14" i="11"/>
  <c r="HM14" i="11"/>
  <c r="HL14" i="11"/>
  <c r="HK14" i="11"/>
  <c r="HJ14" i="11"/>
  <c r="HI14" i="11"/>
  <c r="HH14" i="11"/>
  <c r="HG14" i="11"/>
  <c r="HF14" i="11"/>
  <c r="HE14" i="11"/>
  <c r="HD14" i="11"/>
  <c r="HC14" i="11"/>
  <c r="HB14" i="11"/>
  <c r="HA14" i="11"/>
  <c r="GZ14" i="11"/>
  <c r="GY14" i="11"/>
  <c r="GX14" i="11"/>
  <c r="GW14" i="11"/>
  <c r="GV14" i="11"/>
  <c r="GU14" i="11"/>
  <c r="GT14" i="11"/>
  <c r="GS14" i="11"/>
  <c r="GR14" i="11"/>
  <c r="GQ14" i="11"/>
  <c r="GP14" i="11"/>
  <c r="GO14" i="11"/>
  <c r="GN14" i="11"/>
  <c r="GM14" i="11"/>
  <c r="GL14" i="11"/>
  <c r="GK14" i="11"/>
  <c r="GJ14" i="11"/>
  <c r="GI14" i="11"/>
  <c r="GH14" i="11"/>
  <c r="GG14" i="11"/>
  <c r="GF14" i="11"/>
  <c r="GE14" i="11"/>
  <c r="GD14" i="11"/>
  <c r="GC14" i="11"/>
  <c r="GB14" i="11"/>
  <c r="GA14" i="11"/>
  <c r="FZ14" i="11"/>
  <c r="FY14" i="11"/>
  <c r="FX14" i="11"/>
  <c r="FW14" i="11"/>
  <c r="FV14" i="11"/>
  <c r="FU14" i="11"/>
  <c r="FT14" i="11"/>
  <c r="FS14" i="11"/>
  <c r="FR14" i="11"/>
  <c r="FQ14" i="11"/>
  <c r="FP14" i="11"/>
  <c r="FO14" i="11"/>
  <c r="FN14" i="11"/>
  <c r="FM14" i="11"/>
  <c r="FL14" i="11"/>
  <c r="FK14" i="11"/>
  <c r="FJ14" i="11"/>
  <c r="FI14" i="11"/>
  <c r="FH14" i="11"/>
  <c r="FG14" i="11"/>
  <c r="FF14" i="11"/>
  <c r="FE14" i="11"/>
  <c r="FD14" i="11"/>
  <c r="FC14" i="11"/>
  <c r="FB14" i="11"/>
  <c r="FA14" i="11"/>
  <c r="EZ14" i="11"/>
  <c r="EY14" i="11"/>
  <c r="EX14" i="11"/>
  <c r="EW14" i="11"/>
  <c r="EV14" i="11"/>
  <c r="EU14" i="11"/>
  <c r="ET14" i="11"/>
  <c r="ES14" i="11"/>
  <c r="ER14" i="11"/>
  <c r="EQ14" i="11"/>
  <c r="EP14" i="11"/>
  <c r="EO14" i="11"/>
  <c r="EN14" i="11"/>
  <c r="EM14" i="11"/>
  <c r="EL14" i="11"/>
  <c r="EK14" i="11"/>
  <c r="EJ14" i="11"/>
  <c r="EI14" i="11"/>
  <c r="EH14" i="11"/>
  <c r="EG14" i="11"/>
  <c r="EF14" i="11"/>
  <c r="EE14" i="11"/>
  <c r="ED14" i="11"/>
  <c r="EC14" i="11"/>
  <c r="EB14" i="11"/>
  <c r="EA14" i="11"/>
  <c r="DZ14" i="11"/>
  <c r="DY14" i="11"/>
  <c r="DX14" i="11"/>
  <c r="DW14" i="11"/>
  <c r="DV14" i="11"/>
  <c r="DU14" i="11"/>
  <c r="DT14" i="11"/>
  <c r="DS14" i="11"/>
  <c r="DR14" i="11"/>
  <c r="DQ14" i="11"/>
  <c r="DP14" i="11"/>
  <c r="DO14" i="11"/>
  <c r="DN14" i="11"/>
  <c r="DM14" i="11"/>
  <c r="DL14" i="11"/>
  <c r="DK14" i="11"/>
  <c r="DJ14" i="11"/>
  <c r="DI14" i="11"/>
  <c r="DH14" i="11"/>
  <c r="DG14" i="11"/>
  <c r="DF14" i="11"/>
  <c r="DE14" i="11"/>
  <c r="DD14" i="11"/>
  <c r="DC14" i="11"/>
  <c r="DB14" i="11"/>
  <c r="DA14" i="11"/>
  <c r="CZ14" i="11"/>
  <c r="CY14" i="11"/>
  <c r="CX14" i="11"/>
  <c r="CW14" i="11"/>
  <c r="CV14" i="11"/>
  <c r="CU14" i="11"/>
  <c r="CT14" i="11"/>
  <c r="CS14" i="11"/>
  <c r="CR14" i="11"/>
  <c r="CQ14" i="11"/>
  <c r="CP14" i="11"/>
  <c r="CO14" i="11"/>
  <c r="CN14" i="11"/>
  <c r="CM14" i="11"/>
  <c r="CL14" i="11"/>
  <c r="CK14" i="11"/>
  <c r="CJ14" i="11"/>
  <c r="CI14" i="11"/>
  <c r="CH14" i="11"/>
  <c r="CG14" i="11"/>
  <c r="CF14" i="11"/>
  <c r="CE14" i="11"/>
  <c r="CD14" i="11"/>
  <c r="CC14" i="11"/>
  <c r="CB14" i="11"/>
  <c r="CA14" i="11"/>
  <c r="BZ14" i="11"/>
  <c r="BY14" i="11"/>
  <c r="BX14" i="11"/>
  <c r="BW14" i="11"/>
  <c r="BV14" i="11"/>
  <c r="BU14" i="11"/>
  <c r="BT14" i="11"/>
  <c r="BS14" i="11"/>
  <c r="BR14" i="11"/>
  <c r="BQ14" i="11"/>
  <c r="BP14" i="11"/>
  <c r="BO14" i="11"/>
  <c r="BN14" i="11"/>
  <c r="BM14" i="11"/>
  <c r="BL14"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V14" i="11"/>
  <c r="U14" i="11"/>
  <c r="A14" i="11"/>
  <c r="MQ13" i="11"/>
  <c r="MP13" i="11"/>
  <c r="MO13" i="11"/>
  <c r="MN13" i="11"/>
  <c r="MM13" i="11"/>
  <c r="ML13" i="11"/>
  <c r="MK13" i="11"/>
  <c r="MJ13" i="11"/>
  <c r="MI13" i="11"/>
  <c r="MH13" i="11"/>
  <c r="MG13" i="11"/>
  <c r="MF13" i="11"/>
  <c r="ME13" i="11"/>
  <c r="MD13" i="11"/>
  <c r="MC13" i="11"/>
  <c r="MB13" i="11"/>
  <c r="MA13" i="11"/>
  <c r="LZ13" i="11"/>
  <c r="LY13" i="11"/>
  <c r="LX13" i="11"/>
  <c r="LW13" i="11"/>
  <c r="LV13" i="11"/>
  <c r="LU13" i="11"/>
  <c r="LT13" i="11"/>
  <c r="LS13" i="11"/>
  <c r="LR13" i="11"/>
  <c r="LQ13" i="11"/>
  <c r="LP13" i="11"/>
  <c r="LO13" i="11"/>
  <c r="LN13" i="11"/>
  <c r="LM13" i="11"/>
  <c r="LL13" i="11"/>
  <c r="LK13" i="11"/>
  <c r="LJ13" i="11"/>
  <c r="LI13" i="11"/>
  <c r="LH13" i="11"/>
  <c r="LG13" i="11"/>
  <c r="LF13" i="11"/>
  <c r="LE13" i="11"/>
  <c r="LD13" i="11"/>
  <c r="LC13" i="11"/>
  <c r="LB13" i="11"/>
  <c r="LA13" i="11"/>
  <c r="KZ13" i="11"/>
  <c r="KY13" i="11"/>
  <c r="KX13" i="11"/>
  <c r="KW13" i="11"/>
  <c r="KV13" i="11"/>
  <c r="KU13" i="11"/>
  <c r="KT13" i="11"/>
  <c r="KS13" i="11"/>
  <c r="KR13" i="11"/>
  <c r="KQ13" i="11"/>
  <c r="KP13" i="11"/>
  <c r="KO13" i="11"/>
  <c r="KN13" i="11"/>
  <c r="KM13" i="11"/>
  <c r="KL13" i="11"/>
  <c r="KK13" i="11"/>
  <c r="KJ13" i="11"/>
  <c r="KI13" i="11"/>
  <c r="KH13" i="11"/>
  <c r="KG13" i="11"/>
  <c r="KF13" i="11"/>
  <c r="KE13" i="11"/>
  <c r="KD13" i="11"/>
  <c r="KC13" i="11"/>
  <c r="KB13" i="11"/>
  <c r="KA13" i="11"/>
  <c r="JZ13" i="11"/>
  <c r="JY13" i="11"/>
  <c r="JX13" i="11"/>
  <c r="JW13" i="11"/>
  <c r="JV13" i="11"/>
  <c r="JU13" i="11"/>
  <c r="JT13" i="11"/>
  <c r="JS13" i="11"/>
  <c r="JR13" i="11"/>
  <c r="JQ13" i="11"/>
  <c r="JP13" i="11"/>
  <c r="JO13" i="11"/>
  <c r="JN13" i="11"/>
  <c r="JM13" i="11"/>
  <c r="JL13" i="11"/>
  <c r="JK13" i="11"/>
  <c r="JJ13" i="11"/>
  <c r="JI13" i="11"/>
  <c r="JH13" i="11"/>
  <c r="JG13" i="11"/>
  <c r="JF13" i="11"/>
  <c r="JE13" i="11"/>
  <c r="JD13" i="11"/>
  <c r="JC13" i="11"/>
  <c r="JB13" i="11"/>
  <c r="JA13" i="11"/>
  <c r="IZ13" i="11"/>
  <c r="IY13" i="11"/>
  <c r="IX13" i="11"/>
  <c r="IW13" i="11"/>
  <c r="IV13" i="11"/>
  <c r="IU13" i="11"/>
  <c r="IT13" i="11"/>
  <c r="IS13" i="11"/>
  <c r="IR13" i="11"/>
  <c r="IQ13" i="11"/>
  <c r="IP13" i="11"/>
  <c r="IO13" i="11"/>
  <c r="IN13" i="11"/>
  <c r="IM13" i="11"/>
  <c r="IL13" i="11"/>
  <c r="IK13" i="11"/>
  <c r="IJ13" i="11"/>
  <c r="II13" i="11"/>
  <c r="IH13" i="11"/>
  <c r="IG13" i="11"/>
  <c r="IF13" i="11"/>
  <c r="IE13" i="11"/>
  <c r="ID13" i="11"/>
  <c r="IC13" i="11"/>
  <c r="IB13" i="11"/>
  <c r="IA13" i="11"/>
  <c r="HZ13" i="11"/>
  <c r="HY13" i="11"/>
  <c r="HX13" i="11"/>
  <c r="HW13" i="11"/>
  <c r="HV13" i="11"/>
  <c r="HU13" i="11"/>
  <c r="HT13" i="11"/>
  <c r="HS13" i="11"/>
  <c r="HR13" i="11"/>
  <c r="HQ13" i="11"/>
  <c r="HP13" i="11"/>
  <c r="HO13" i="11"/>
  <c r="HN13" i="11"/>
  <c r="HM13" i="11"/>
  <c r="HL13" i="11"/>
  <c r="HK13" i="11"/>
  <c r="HJ13" i="11"/>
  <c r="HI13" i="11"/>
  <c r="HH13" i="11"/>
  <c r="HG13" i="11"/>
  <c r="HF13" i="11"/>
  <c r="HE13" i="11"/>
  <c r="HD13" i="11"/>
  <c r="HC13" i="11"/>
  <c r="HB13" i="11"/>
  <c r="HA13" i="11"/>
  <c r="GZ13" i="11"/>
  <c r="GY13" i="11"/>
  <c r="GX13" i="11"/>
  <c r="GW13" i="11"/>
  <c r="GV13" i="11"/>
  <c r="GU13" i="11"/>
  <c r="GT13" i="11"/>
  <c r="GS13" i="11"/>
  <c r="GR13" i="11"/>
  <c r="GQ13" i="11"/>
  <c r="GP13" i="11"/>
  <c r="GO13" i="11"/>
  <c r="GN13" i="11"/>
  <c r="GM13" i="11"/>
  <c r="GL13" i="11"/>
  <c r="GK13" i="11"/>
  <c r="GJ13" i="11"/>
  <c r="GI13" i="11"/>
  <c r="GH13" i="11"/>
  <c r="GG13" i="11"/>
  <c r="GF13" i="11"/>
  <c r="GE13" i="11"/>
  <c r="GD13" i="11"/>
  <c r="GC13" i="11"/>
  <c r="GB13" i="11"/>
  <c r="GA13" i="11"/>
  <c r="FZ13" i="11"/>
  <c r="FY13" i="11"/>
  <c r="FX13" i="11"/>
  <c r="FW13" i="11"/>
  <c r="FV13" i="11"/>
  <c r="FU13" i="11"/>
  <c r="FT13" i="11"/>
  <c r="FS13" i="11"/>
  <c r="FR13" i="11"/>
  <c r="FQ13" i="11"/>
  <c r="FP13" i="11"/>
  <c r="FO13" i="11"/>
  <c r="FN13" i="11"/>
  <c r="FM13" i="11"/>
  <c r="FL13" i="11"/>
  <c r="FK13" i="11"/>
  <c r="FJ13" i="11"/>
  <c r="FI13" i="11"/>
  <c r="FH13" i="11"/>
  <c r="FG13" i="11"/>
  <c r="FF13" i="11"/>
  <c r="FE13" i="11"/>
  <c r="FD13" i="11"/>
  <c r="FC13" i="11"/>
  <c r="FB13" i="11"/>
  <c r="FA13" i="11"/>
  <c r="EZ13" i="11"/>
  <c r="EY13" i="11"/>
  <c r="EX13" i="11"/>
  <c r="EW13" i="11"/>
  <c r="EV13" i="11"/>
  <c r="EU13" i="11"/>
  <c r="ET13" i="11"/>
  <c r="ES13" i="11"/>
  <c r="ER13" i="11"/>
  <c r="EQ13" i="11"/>
  <c r="EP13" i="11"/>
  <c r="EO13" i="11"/>
  <c r="EN13" i="11"/>
  <c r="EM13" i="11"/>
  <c r="EL13" i="11"/>
  <c r="EK13" i="11"/>
  <c r="EJ13" i="11"/>
  <c r="EI13" i="11"/>
  <c r="EH13" i="11"/>
  <c r="EG13" i="11"/>
  <c r="EF13" i="11"/>
  <c r="EE13" i="11"/>
  <c r="ED13" i="11"/>
  <c r="EC13" i="11"/>
  <c r="EB13" i="11"/>
  <c r="EA13" i="11"/>
  <c r="DZ13" i="11"/>
  <c r="DY13" i="11"/>
  <c r="DX13" i="11"/>
  <c r="DW13" i="11"/>
  <c r="DV13" i="11"/>
  <c r="DU13" i="11"/>
  <c r="DT13" i="11"/>
  <c r="DS13" i="11"/>
  <c r="DR13" i="11"/>
  <c r="DQ13" i="11"/>
  <c r="DP13" i="11"/>
  <c r="DO13" i="11"/>
  <c r="DN13" i="11"/>
  <c r="DM13" i="11"/>
  <c r="DL13" i="11"/>
  <c r="DK13" i="11"/>
  <c r="DJ13" i="11"/>
  <c r="DI13" i="11"/>
  <c r="DH13" i="11"/>
  <c r="DG13" i="11"/>
  <c r="DF13" i="11"/>
  <c r="DE13" i="11"/>
  <c r="DD13" i="11"/>
  <c r="DC13" i="11"/>
  <c r="DB13" i="11"/>
  <c r="DA13" i="11"/>
  <c r="CZ13" i="11"/>
  <c r="CY13" i="11"/>
  <c r="CX13" i="11"/>
  <c r="CW13" i="11"/>
  <c r="CV13" i="11"/>
  <c r="CU13" i="11"/>
  <c r="CT13" i="11"/>
  <c r="CS13" i="11"/>
  <c r="CR13" i="11"/>
  <c r="CQ13" i="11"/>
  <c r="CP13" i="11"/>
  <c r="CO13" i="11"/>
  <c r="CN13" i="11"/>
  <c r="CM13" i="11"/>
  <c r="CL13" i="11"/>
  <c r="CK13" i="11"/>
  <c r="CJ13" i="11"/>
  <c r="CI13" i="11"/>
  <c r="CH13" i="11"/>
  <c r="CG13" i="11"/>
  <c r="CF13" i="11"/>
  <c r="CE13" i="11"/>
  <c r="CD13" i="11"/>
  <c r="CC13" i="11"/>
  <c r="CB13" i="11"/>
  <c r="CA13" i="11"/>
  <c r="BZ13" i="11"/>
  <c r="BY13" i="11"/>
  <c r="BX13" i="11"/>
  <c r="BW13" i="11"/>
  <c r="BV13" i="11"/>
  <c r="BU13" i="11"/>
  <c r="BT13" i="11"/>
  <c r="BS13" i="11"/>
  <c r="BR13" i="11"/>
  <c r="BQ13" i="11"/>
  <c r="BP13" i="11"/>
  <c r="BO13" i="11"/>
  <c r="BN13" i="11"/>
  <c r="BM13" i="11"/>
  <c r="BL13" i="11"/>
  <c r="BK13" i="11"/>
  <c r="BJ13" i="11"/>
  <c r="BI13" i="11"/>
  <c r="BH13" i="11"/>
  <c r="BG13" i="11"/>
  <c r="BF13" i="11"/>
  <c r="BE13" i="11"/>
  <c r="BD13" i="11"/>
  <c r="BC13" i="11"/>
  <c r="BB13" i="11"/>
  <c r="BA13" i="11"/>
  <c r="AZ13" i="11"/>
  <c r="AY13" i="11"/>
  <c r="AX13" i="11"/>
  <c r="AW13" i="11"/>
  <c r="AV13" i="11"/>
  <c r="AU13" i="11"/>
  <c r="AT13" i="11"/>
  <c r="AS13" i="11"/>
  <c r="AR13" i="11"/>
  <c r="AQ13" i="11"/>
  <c r="AP13" i="11"/>
  <c r="AO13" i="11"/>
  <c r="AN13" i="11"/>
  <c r="AM13" i="11"/>
  <c r="AL13" i="11"/>
  <c r="AK13" i="11"/>
  <c r="AJ13" i="11"/>
  <c r="AI13" i="11"/>
  <c r="AH13" i="11"/>
  <c r="AG13" i="11"/>
  <c r="AF13" i="11"/>
  <c r="AE13" i="11"/>
  <c r="AD13" i="11"/>
  <c r="AC13" i="11"/>
  <c r="AB13" i="11"/>
  <c r="AA13" i="11"/>
  <c r="Z13" i="11"/>
  <c r="Y13" i="11"/>
  <c r="X13" i="11"/>
  <c r="W13" i="11"/>
  <c r="V13" i="11"/>
  <c r="U13" i="11"/>
  <c r="A13" i="11"/>
  <c r="MQ12" i="11"/>
  <c r="MP12" i="11"/>
  <c r="MO12" i="11"/>
  <c r="MN12" i="11"/>
  <c r="MM12" i="11"/>
  <c r="ML12" i="11"/>
  <c r="MK12" i="11"/>
  <c r="MJ12" i="11"/>
  <c r="MI12" i="11"/>
  <c r="MH12" i="11"/>
  <c r="MG12" i="11"/>
  <c r="MF12" i="11"/>
  <c r="ME12" i="11"/>
  <c r="MD12" i="11"/>
  <c r="MC12" i="11"/>
  <c r="MB12" i="11"/>
  <c r="MA12" i="11"/>
  <c r="LZ12" i="11"/>
  <c r="LY12" i="11"/>
  <c r="LX12" i="11"/>
  <c r="LW12" i="11"/>
  <c r="LV12" i="11"/>
  <c r="LU12" i="11"/>
  <c r="LT12" i="11"/>
  <c r="LS12" i="11"/>
  <c r="LR12" i="11"/>
  <c r="LQ12" i="11"/>
  <c r="LP12" i="11"/>
  <c r="LO12" i="11"/>
  <c r="LN12" i="11"/>
  <c r="LM12" i="11"/>
  <c r="LL12" i="11"/>
  <c r="LK12" i="11"/>
  <c r="LJ12" i="11"/>
  <c r="LI12" i="11"/>
  <c r="LH12" i="11"/>
  <c r="LG12" i="11"/>
  <c r="LF12" i="11"/>
  <c r="LE12" i="11"/>
  <c r="LD12" i="11"/>
  <c r="LC12" i="11"/>
  <c r="LB12" i="11"/>
  <c r="LA12" i="11"/>
  <c r="KZ12" i="11"/>
  <c r="KY12" i="11"/>
  <c r="KX12" i="11"/>
  <c r="KW12" i="11"/>
  <c r="KV12" i="11"/>
  <c r="KU12" i="11"/>
  <c r="KT12" i="11"/>
  <c r="KS12" i="11"/>
  <c r="KR12" i="11"/>
  <c r="KQ12" i="11"/>
  <c r="KP12" i="11"/>
  <c r="KO12" i="11"/>
  <c r="KN12" i="11"/>
  <c r="KM12" i="11"/>
  <c r="KL12" i="11"/>
  <c r="KK12" i="11"/>
  <c r="KJ12" i="11"/>
  <c r="KI12" i="11"/>
  <c r="KH12" i="11"/>
  <c r="KG12" i="11"/>
  <c r="KF12" i="11"/>
  <c r="KE12" i="11"/>
  <c r="KD12" i="11"/>
  <c r="KC12" i="11"/>
  <c r="KB12" i="11"/>
  <c r="KA12" i="11"/>
  <c r="JZ12" i="11"/>
  <c r="JY12" i="11"/>
  <c r="JX12" i="11"/>
  <c r="JW12" i="11"/>
  <c r="JV12" i="11"/>
  <c r="JU12" i="11"/>
  <c r="JT12" i="11"/>
  <c r="JS12" i="11"/>
  <c r="JR12" i="11"/>
  <c r="JQ12" i="11"/>
  <c r="JP12" i="11"/>
  <c r="JO12" i="11"/>
  <c r="JN12" i="11"/>
  <c r="JM12" i="11"/>
  <c r="JL12" i="11"/>
  <c r="JK12" i="11"/>
  <c r="JJ12" i="11"/>
  <c r="JI12" i="11"/>
  <c r="JH12" i="11"/>
  <c r="JG12" i="11"/>
  <c r="JF12" i="11"/>
  <c r="JE12" i="11"/>
  <c r="JD12" i="11"/>
  <c r="JC12" i="11"/>
  <c r="JB12" i="11"/>
  <c r="JA12" i="11"/>
  <c r="IZ12" i="11"/>
  <c r="IY12" i="11"/>
  <c r="IX12" i="11"/>
  <c r="IW12" i="11"/>
  <c r="IV12" i="11"/>
  <c r="IU12" i="11"/>
  <c r="IT12" i="11"/>
  <c r="IS12" i="11"/>
  <c r="IR12" i="11"/>
  <c r="IQ12" i="11"/>
  <c r="IP12" i="11"/>
  <c r="IO12" i="11"/>
  <c r="IN12" i="11"/>
  <c r="IM12" i="11"/>
  <c r="IL12" i="11"/>
  <c r="IK12" i="11"/>
  <c r="IJ12" i="11"/>
  <c r="II12" i="11"/>
  <c r="IH12" i="11"/>
  <c r="IG12" i="11"/>
  <c r="IF12" i="11"/>
  <c r="IE12" i="11"/>
  <c r="ID12" i="11"/>
  <c r="IC12" i="11"/>
  <c r="IB12" i="11"/>
  <c r="IA12" i="11"/>
  <c r="HZ12" i="11"/>
  <c r="HY12" i="11"/>
  <c r="HX12" i="11"/>
  <c r="HW12" i="11"/>
  <c r="HV12" i="11"/>
  <c r="HU12" i="11"/>
  <c r="HT12" i="11"/>
  <c r="HS12" i="11"/>
  <c r="HR12" i="11"/>
  <c r="HQ12" i="11"/>
  <c r="HP12" i="11"/>
  <c r="HO12" i="11"/>
  <c r="HN12" i="11"/>
  <c r="HM12" i="11"/>
  <c r="HL12" i="11"/>
  <c r="HK12" i="11"/>
  <c r="HJ12" i="11"/>
  <c r="HI12" i="11"/>
  <c r="HH12" i="11"/>
  <c r="HG12" i="11"/>
  <c r="HF12" i="11"/>
  <c r="HE12" i="11"/>
  <c r="HD12" i="11"/>
  <c r="HC12" i="11"/>
  <c r="HB12" i="11"/>
  <c r="HA12" i="11"/>
  <c r="GZ12" i="11"/>
  <c r="GY12" i="11"/>
  <c r="GX12" i="11"/>
  <c r="GW12" i="11"/>
  <c r="GV12" i="11"/>
  <c r="GU12" i="11"/>
  <c r="GT12" i="11"/>
  <c r="GS12" i="11"/>
  <c r="GR12" i="11"/>
  <c r="GQ12" i="11"/>
  <c r="GP12" i="11"/>
  <c r="GO12" i="11"/>
  <c r="GN12" i="11"/>
  <c r="GM12" i="11"/>
  <c r="GL12" i="11"/>
  <c r="GK12" i="11"/>
  <c r="GJ12" i="11"/>
  <c r="GI12" i="11"/>
  <c r="GH12" i="11"/>
  <c r="GG12" i="11"/>
  <c r="GF12" i="11"/>
  <c r="GE12" i="11"/>
  <c r="GD12" i="11"/>
  <c r="GC12" i="11"/>
  <c r="GB12" i="11"/>
  <c r="GA12" i="11"/>
  <c r="FZ12" i="11"/>
  <c r="FY12" i="11"/>
  <c r="FX12" i="11"/>
  <c r="FW12" i="11"/>
  <c r="FV12" i="11"/>
  <c r="FU12" i="11"/>
  <c r="FT12" i="11"/>
  <c r="FS12" i="11"/>
  <c r="FR12" i="11"/>
  <c r="FQ12" i="11"/>
  <c r="FP12" i="11"/>
  <c r="FO12" i="11"/>
  <c r="FN12" i="11"/>
  <c r="FM12" i="11"/>
  <c r="FL12" i="11"/>
  <c r="FK12" i="11"/>
  <c r="FJ12" i="11"/>
  <c r="FI12" i="11"/>
  <c r="FH12" i="11"/>
  <c r="FG12" i="11"/>
  <c r="FF12" i="11"/>
  <c r="FE12" i="11"/>
  <c r="FD12" i="11"/>
  <c r="FC12" i="11"/>
  <c r="FB12" i="11"/>
  <c r="FA12" i="11"/>
  <c r="EZ12" i="11"/>
  <c r="EY12" i="11"/>
  <c r="EX12" i="11"/>
  <c r="EW12" i="11"/>
  <c r="EV12" i="11"/>
  <c r="EU12" i="11"/>
  <c r="ET12" i="11"/>
  <c r="ES12" i="11"/>
  <c r="ER12" i="11"/>
  <c r="EQ12" i="11"/>
  <c r="EP12" i="11"/>
  <c r="EO12" i="11"/>
  <c r="EN12" i="11"/>
  <c r="EM12" i="11"/>
  <c r="EL12" i="11"/>
  <c r="EK12" i="11"/>
  <c r="EJ12" i="11"/>
  <c r="EI12" i="11"/>
  <c r="EH12" i="11"/>
  <c r="EG12" i="11"/>
  <c r="EF12" i="11"/>
  <c r="EE12" i="11"/>
  <c r="ED12" i="11"/>
  <c r="EC12" i="11"/>
  <c r="EB12" i="11"/>
  <c r="EA12" i="11"/>
  <c r="DZ12" i="11"/>
  <c r="DY12" i="11"/>
  <c r="DX12" i="11"/>
  <c r="DW12" i="11"/>
  <c r="DV12" i="11"/>
  <c r="DU12" i="11"/>
  <c r="DT12" i="11"/>
  <c r="DS12" i="11"/>
  <c r="DR12" i="11"/>
  <c r="DQ12" i="11"/>
  <c r="DP12" i="11"/>
  <c r="DO12" i="11"/>
  <c r="DN12" i="11"/>
  <c r="DM12" i="11"/>
  <c r="DL12" i="11"/>
  <c r="DK12" i="11"/>
  <c r="DJ12" i="11"/>
  <c r="DI12" i="11"/>
  <c r="DH12" i="11"/>
  <c r="DG12" i="11"/>
  <c r="DF12" i="11"/>
  <c r="DE12" i="11"/>
  <c r="DD12" i="11"/>
  <c r="DC12" i="11"/>
  <c r="DB12" i="11"/>
  <c r="DA12" i="11"/>
  <c r="CZ12" i="11"/>
  <c r="CY12" i="11"/>
  <c r="CX12" i="11"/>
  <c r="CW12" i="11"/>
  <c r="CV12" i="11"/>
  <c r="CU12" i="11"/>
  <c r="CT12" i="11"/>
  <c r="CS12" i="11"/>
  <c r="CR12" i="11"/>
  <c r="CQ12" i="11"/>
  <c r="CP12" i="11"/>
  <c r="CO12" i="11"/>
  <c r="CN12" i="11"/>
  <c r="CM12" i="11"/>
  <c r="CL12" i="11"/>
  <c r="CK12" i="11"/>
  <c r="CJ12" i="11"/>
  <c r="CI12" i="11"/>
  <c r="CH12" i="11"/>
  <c r="CG12" i="11"/>
  <c r="CF12" i="11"/>
  <c r="CE12" i="11"/>
  <c r="CD12" i="11"/>
  <c r="CC12" i="11"/>
  <c r="CB12" i="11"/>
  <c r="CA12" i="11"/>
  <c r="BZ12" i="11"/>
  <c r="BY12" i="11"/>
  <c r="BX12" i="11"/>
  <c r="BW12" i="11"/>
  <c r="BV12" i="11"/>
  <c r="BU12" i="11"/>
  <c r="BT12" i="11"/>
  <c r="BS12" i="11"/>
  <c r="BR12" i="11"/>
  <c r="BQ12" i="11"/>
  <c r="BP12" i="11"/>
  <c r="BO12" i="11"/>
  <c r="BN12" i="11"/>
  <c r="BM12" i="11"/>
  <c r="BL12" i="11"/>
  <c r="BK12" i="11"/>
  <c r="BJ12" i="11"/>
  <c r="BI12" i="11"/>
  <c r="BH12" i="11"/>
  <c r="BG12" i="11"/>
  <c r="BF12" i="11"/>
  <c r="BE12" i="11"/>
  <c r="BD12" i="11"/>
  <c r="BC12" i="11"/>
  <c r="BB12" i="11"/>
  <c r="BA12" i="11"/>
  <c r="AZ12" i="11"/>
  <c r="AY12" i="11"/>
  <c r="AX12" i="11"/>
  <c r="AW12" i="11"/>
  <c r="AV12" i="11"/>
  <c r="AU12" i="11"/>
  <c r="AT12" i="11"/>
  <c r="AS12" i="11"/>
  <c r="AR12" i="11"/>
  <c r="AQ12" i="11"/>
  <c r="AP12" i="11"/>
  <c r="AO12" i="11"/>
  <c r="AN12" i="11"/>
  <c r="AM12" i="11"/>
  <c r="AL12" i="11"/>
  <c r="AK12" i="11"/>
  <c r="AJ12" i="11"/>
  <c r="AI12" i="11"/>
  <c r="AH12" i="11"/>
  <c r="AG12" i="11"/>
  <c r="AF12" i="11"/>
  <c r="AE12" i="11"/>
  <c r="AD12" i="11"/>
  <c r="AC12" i="11"/>
  <c r="AB12" i="11"/>
  <c r="AA12" i="11"/>
  <c r="Z12" i="11"/>
  <c r="Y12" i="11"/>
  <c r="X12" i="11"/>
  <c r="W12" i="11"/>
  <c r="V12" i="11"/>
  <c r="U12" i="11"/>
  <c r="A12" i="11"/>
  <c r="MQ11" i="11"/>
  <c r="MP11" i="11"/>
  <c r="MO11" i="11"/>
  <c r="MN11" i="11"/>
  <c r="MM11" i="11"/>
  <c r="ML11" i="11"/>
  <c r="MK11" i="11"/>
  <c r="MJ11" i="11"/>
  <c r="MI11" i="11"/>
  <c r="MH11" i="11"/>
  <c r="MG11" i="11"/>
  <c r="MF11" i="11"/>
  <c r="ME11" i="11"/>
  <c r="MD11" i="11"/>
  <c r="MC11" i="11"/>
  <c r="MB11" i="11"/>
  <c r="MA11" i="11"/>
  <c r="LZ11" i="11"/>
  <c r="LY11" i="11"/>
  <c r="LX11" i="11"/>
  <c r="LW11" i="11"/>
  <c r="LV11" i="11"/>
  <c r="LU11" i="11"/>
  <c r="LT11" i="11"/>
  <c r="LS11" i="11"/>
  <c r="LR11" i="11"/>
  <c r="LQ11" i="11"/>
  <c r="LP11" i="11"/>
  <c r="LO11" i="11"/>
  <c r="LN11" i="11"/>
  <c r="LM11" i="11"/>
  <c r="LL11" i="11"/>
  <c r="LK11" i="11"/>
  <c r="LJ11" i="11"/>
  <c r="LI11" i="11"/>
  <c r="LH11" i="11"/>
  <c r="LG11" i="11"/>
  <c r="LF11" i="11"/>
  <c r="LE11" i="11"/>
  <c r="LD11" i="11"/>
  <c r="LC11" i="11"/>
  <c r="LB11" i="11"/>
  <c r="LA11" i="11"/>
  <c r="KZ11" i="11"/>
  <c r="KY11" i="11"/>
  <c r="KX11" i="11"/>
  <c r="KW11" i="11"/>
  <c r="KV11" i="11"/>
  <c r="KU11" i="11"/>
  <c r="KT11" i="11"/>
  <c r="KS11" i="11"/>
  <c r="KR11" i="11"/>
  <c r="KQ11" i="11"/>
  <c r="KP11" i="11"/>
  <c r="KO11" i="11"/>
  <c r="KN11" i="11"/>
  <c r="KM11" i="11"/>
  <c r="KL11" i="11"/>
  <c r="KK11" i="11"/>
  <c r="KJ11" i="11"/>
  <c r="KI11" i="11"/>
  <c r="KH11" i="11"/>
  <c r="KG11" i="11"/>
  <c r="KF11" i="11"/>
  <c r="KE11" i="11"/>
  <c r="KD11" i="11"/>
  <c r="KC11" i="11"/>
  <c r="KB11" i="11"/>
  <c r="KA11" i="11"/>
  <c r="JZ11" i="11"/>
  <c r="JY11" i="11"/>
  <c r="JX11" i="11"/>
  <c r="JW11" i="11"/>
  <c r="JV11" i="11"/>
  <c r="JU11" i="11"/>
  <c r="JT11" i="11"/>
  <c r="JS11" i="11"/>
  <c r="JR11" i="11"/>
  <c r="JQ11" i="11"/>
  <c r="JP11" i="11"/>
  <c r="JO11" i="11"/>
  <c r="JN11" i="11"/>
  <c r="JM11" i="11"/>
  <c r="JL11" i="11"/>
  <c r="JK11" i="11"/>
  <c r="JJ11" i="11"/>
  <c r="JI11" i="11"/>
  <c r="JH11" i="11"/>
  <c r="JG11" i="11"/>
  <c r="JF11" i="11"/>
  <c r="JE11" i="11"/>
  <c r="JD11" i="11"/>
  <c r="JC11" i="11"/>
  <c r="JB11" i="11"/>
  <c r="JA11" i="11"/>
  <c r="IZ11" i="11"/>
  <c r="IY11" i="11"/>
  <c r="IX11" i="11"/>
  <c r="IW11" i="11"/>
  <c r="IV11" i="11"/>
  <c r="IU11" i="11"/>
  <c r="IT11" i="11"/>
  <c r="IS11" i="11"/>
  <c r="IR11" i="11"/>
  <c r="IQ11" i="11"/>
  <c r="IP11" i="11"/>
  <c r="IO11" i="11"/>
  <c r="IN11" i="11"/>
  <c r="IM11" i="11"/>
  <c r="IL11" i="11"/>
  <c r="IK11" i="11"/>
  <c r="IJ11" i="11"/>
  <c r="II11" i="11"/>
  <c r="IH11" i="11"/>
  <c r="IG11" i="11"/>
  <c r="IF11" i="11"/>
  <c r="IE11" i="11"/>
  <c r="ID11" i="11"/>
  <c r="IC11" i="11"/>
  <c r="IB11" i="11"/>
  <c r="IA11" i="11"/>
  <c r="HZ11" i="11"/>
  <c r="HY11" i="11"/>
  <c r="HX11" i="11"/>
  <c r="HW11" i="11"/>
  <c r="HV11" i="11"/>
  <c r="HU11" i="11"/>
  <c r="HT11" i="11"/>
  <c r="HS11" i="11"/>
  <c r="HR11" i="11"/>
  <c r="HQ11" i="11"/>
  <c r="HP11" i="11"/>
  <c r="HO11" i="11"/>
  <c r="HN11" i="11"/>
  <c r="HM11" i="11"/>
  <c r="HL11" i="11"/>
  <c r="HK11" i="11"/>
  <c r="HJ11" i="11"/>
  <c r="HI11" i="11"/>
  <c r="HH11" i="11"/>
  <c r="HG11" i="11"/>
  <c r="HF11" i="11"/>
  <c r="HE11" i="11"/>
  <c r="HD11" i="11"/>
  <c r="HC11" i="11"/>
  <c r="HB11" i="11"/>
  <c r="HA11" i="11"/>
  <c r="GZ11" i="11"/>
  <c r="GY11" i="11"/>
  <c r="GX11" i="11"/>
  <c r="GW11" i="11"/>
  <c r="GV11" i="11"/>
  <c r="GU11" i="11"/>
  <c r="GT11" i="11"/>
  <c r="GS11" i="11"/>
  <c r="GR11" i="11"/>
  <c r="GQ11" i="11"/>
  <c r="GP11" i="11"/>
  <c r="GO11" i="11"/>
  <c r="GN11" i="11"/>
  <c r="GM11" i="11"/>
  <c r="GL11" i="11"/>
  <c r="GK11" i="11"/>
  <c r="GJ11" i="11"/>
  <c r="GI11" i="11"/>
  <c r="GH11" i="11"/>
  <c r="GG11" i="11"/>
  <c r="GF11" i="11"/>
  <c r="GE11" i="11"/>
  <c r="GD11" i="11"/>
  <c r="GC11" i="11"/>
  <c r="GB11" i="11"/>
  <c r="GA11" i="11"/>
  <c r="FZ11" i="11"/>
  <c r="FY11" i="11"/>
  <c r="FX11" i="11"/>
  <c r="FW11" i="11"/>
  <c r="FV11" i="11"/>
  <c r="FU11" i="11"/>
  <c r="FT11" i="11"/>
  <c r="FS11" i="11"/>
  <c r="FR11" i="11"/>
  <c r="FQ11" i="11"/>
  <c r="FP11" i="11"/>
  <c r="FO11" i="11"/>
  <c r="FN11" i="11"/>
  <c r="FM11" i="11"/>
  <c r="FL11" i="11"/>
  <c r="FK11" i="11"/>
  <c r="FJ11" i="11"/>
  <c r="FI11" i="11"/>
  <c r="FH11" i="11"/>
  <c r="FG11" i="11"/>
  <c r="FF11" i="11"/>
  <c r="FE11" i="11"/>
  <c r="FD11" i="11"/>
  <c r="FC11" i="11"/>
  <c r="FB11" i="11"/>
  <c r="FA11" i="11"/>
  <c r="EZ11" i="11"/>
  <c r="EY11" i="11"/>
  <c r="EX11" i="11"/>
  <c r="EW11" i="11"/>
  <c r="EV11" i="11"/>
  <c r="EU11" i="11"/>
  <c r="ET11" i="11"/>
  <c r="ES11" i="11"/>
  <c r="ER11" i="11"/>
  <c r="EQ11" i="11"/>
  <c r="EP11" i="11"/>
  <c r="EO11" i="11"/>
  <c r="EN11" i="11"/>
  <c r="EM11" i="11"/>
  <c r="EL11" i="11"/>
  <c r="EK11" i="11"/>
  <c r="EJ11" i="11"/>
  <c r="EI11" i="11"/>
  <c r="EH11" i="11"/>
  <c r="EG11" i="11"/>
  <c r="EF11" i="11"/>
  <c r="EE11" i="11"/>
  <c r="ED11" i="11"/>
  <c r="EC11" i="11"/>
  <c r="EB11" i="11"/>
  <c r="EA11" i="11"/>
  <c r="DZ11" i="11"/>
  <c r="DY11" i="11"/>
  <c r="DX11" i="11"/>
  <c r="DW11" i="11"/>
  <c r="DV11" i="11"/>
  <c r="DU11" i="11"/>
  <c r="DT11" i="11"/>
  <c r="DS11" i="11"/>
  <c r="DR11" i="11"/>
  <c r="DQ11" i="11"/>
  <c r="DP11" i="11"/>
  <c r="DO11" i="11"/>
  <c r="DN11" i="11"/>
  <c r="DM11" i="11"/>
  <c r="DL11" i="11"/>
  <c r="DK11" i="11"/>
  <c r="DJ11" i="11"/>
  <c r="DI11" i="11"/>
  <c r="DH11" i="11"/>
  <c r="DG11" i="11"/>
  <c r="DF11" i="11"/>
  <c r="DE11" i="11"/>
  <c r="DD11" i="11"/>
  <c r="DC11" i="11"/>
  <c r="DB11" i="11"/>
  <c r="DA11" i="11"/>
  <c r="CZ11" i="11"/>
  <c r="CY11" i="11"/>
  <c r="CX11" i="11"/>
  <c r="CW11" i="11"/>
  <c r="CV11" i="11"/>
  <c r="CU11" i="11"/>
  <c r="CT11" i="11"/>
  <c r="CS11" i="11"/>
  <c r="CR11" i="11"/>
  <c r="CQ11" i="11"/>
  <c r="CP11" i="11"/>
  <c r="CO11" i="11"/>
  <c r="CN11" i="11"/>
  <c r="CM11" i="11"/>
  <c r="CL11" i="11"/>
  <c r="CK11" i="11"/>
  <c r="CJ11" i="11"/>
  <c r="CI11" i="11"/>
  <c r="CH11" i="11"/>
  <c r="CG11" i="11"/>
  <c r="CF11" i="11"/>
  <c r="CE11" i="11"/>
  <c r="CD11" i="11"/>
  <c r="CC11" i="11"/>
  <c r="CB11" i="11"/>
  <c r="CA11" i="11"/>
  <c r="BZ11" i="11"/>
  <c r="BY11" i="11"/>
  <c r="BX11" i="11"/>
  <c r="BW11" i="11"/>
  <c r="BV11" i="11"/>
  <c r="BU11" i="11"/>
  <c r="BT11" i="11"/>
  <c r="BS11" i="11"/>
  <c r="BR11" i="11"/>
  <c r="BQ11" i="11"/>
  <c r="BP11" i="11"/>
  <c r="BO11" i="11"/>
  <c r="BN11" i="11"/>
  <c r="BM11" i="11"/>
  <c r="BL11" i="11"/>
  <c r="BK11" i="11"/>
  <c r="BJ11" i="11"/>
  <c r="BI11" i="11"/>
  <c r="BH11" i="11"/>
  <c r="BG11" i="11"/>
  <c r="BF11" i="11"/>
  <c r="BE11" i="11"/>
  <c r="BD11" i="11"/>
  <c r="BC11" i="11"/>
  <c r="BB11" i="11"/>
  <c r="BA11" i="11"/>
  <c r="AZ11" i="11"/>
  <c r="AY11" i="11"/>
  <c r="AX11" i="11"/>
  <c r="AW11" i="11"/>
  <c r="AV11" i="11"/>
  <c r="AU11" i="11"/>
  <c r="AT11" i="11"/>
  <c r="AS11" i="11"/>
  <c r="AR11" i="11"/>
  <c r="AQ11" i="11"/>
  <c r="AP11" i="11"/>
  <c r="AO11" i="11"/>
  <c r="AN11" i="11"/>
  <c r="AM11" i="11"/>
  <c r="AL11" i="11"/>
  <c r="AK11" i="11"/>
  <c r="AJ11" i="11"/>
  <c r="AI11" i="11"/>
  <c r="AH11" i="11"/>
  <c r="AG11" i="11"/>
  <c r="AF11" i="11"/>
  <c r="AE11" i="11"/>
  <c r="AD11" i="11"/>
  <c r="AC11" i="11"/>
  <c r="AB11" i="11"/>
  <c r="AA11" i="11"/>
  <c r="Z11" i="11"/>
  <c r="Y11" i="11"/>
  <c r="X11" i="11"/>
  <c r="W11" i="11"/>
  <c r="V11" i="11"/>
  <c r="U11" i="11"/>
  <c r="A11" i="11"/>
  <c r="MQ10" i="11"/>
  <c r="MP10" i="11"/>
  <c r="MO10" i="11"/>
  <c r="MN10" i="11"/>
  <c r="MM10" i="11"/>
  <c r="ML10" i="11"/>
  <c r="MK10" i="11"/>
  <c r="MJ10" i="11"/>
  <c r="MI10" i="11"/>
  <c r="MH10" i="11"/>
  <c r="MG10" i="11"/>
  <c r="MF10" i="11"/>
  <c r="ME10" i="11"/>
  <c r="MD10" i="11"/>
  <c r="MC10" i="11"/>
  <c r="MB10" i="11"/>
  <c r="MA10" i="11"/>
  <c r="LZ10" i="11"/>
  <c r="LY10" i="11"/>
  <c r="LX10" i="11"/>
  <c r="LW10" i="11"/>
  <c r="LV10" i="11"/>
  <c r="LU10" i="11"/>
  <c r="LT10" i="11"/>
  <c r="LS10" i="11"/>
  <c r="LR10" i="11"/>
  <c r="LQ10" i="11"/>
  <c r="LP10" i="11"/>
  <c r="LO10" i="11"/>
  <c r="LN10" i="11"/>
  <c r="LM10" i="11"/>
  <c r="LL10" i="11"/>
  <c r="LK10" i="11"/>
  <c r="LJ10" i="11"/>
  <c r="LI10" i="11"/>
  <c r="LH10" i="11"/>
  <c r="LG10" i="11"/>
  <c r="LF10" i="11"/>
  <c r="LE10" i="11"/>
  <c r="LD10" i="11"/>
  <c r="LC10" i="11"/>
  <c r="LB10" i="11"/>
  <c r="LA10" i="11"/>
  <c r="KZ10" i="11"/>
  <c r="KY10" i="11"/>
  <c r="KX10" i="11"/>
  <c r="KW10" i="11"/>
  <c r="KV10" i="11"/>
  <c r="KU10" i="11"/>
  <c r="KT10" i="11"/>
  <c r="KS10" i="11"/>
  <c r="KR10" i="11"/>
  <c r="KQ10" i="11"/>
  <c r="KP10" i="11"/>
  <c r="KO10" i="11"/>
  <c r="KN10" i="11"/>
  <c r="KM10" i="11"/>
  <c r="KL10" i="11"/>
  <c r="KK10" i="11"/>
  <c r="KJ10" i="11"/>
  <c r="KI10" i="11"/>
  <c r="KH10" i="11"/>
  <c r="KG10" i="11"/>
  <c r="KF10" i="11"/>
  <c r="KE10" i="11"/>
  <c r="KD10" i="11"/>
  <c r="KC10" i="11"/>
  <c r="KB10" i="11"/>
  <c r="KA10" i="11"/>
  <c r="JZ10" i="11"/>
  <c r="JY10" i="11"/>
  <c r="JX10" i="11"/>
  <c r="JW10" i="11"/>
  <c r="JV10" i="11"/>
  <c r="JU10" i="11"/>
  <c r="JT10" i="11"/>
  <c r="JS10" i="11"/>
  <c r="JR10" i="11"/>
  <c r="JQ10" i="11"/>
  <c r="JP10" i="11"/>
  <c r="JO10" i="11"/>
  <c r="JN10" i="11"/>
  <c r="JM10" i="11"/>
  <c r="JL10" i="11"/>
  <c r="JK10" i="11"/>
  <c r="JJ10" i="11"/>
  <c r="JI10" i="11"/>
  <c r="JH10" i="11"/>
  <c r="JG10" i="11"/>
  <c r="JF10" i="11"/>
  <c r="JE10" i="11"/>
  <c r="JD10" i="11"/>
  <c r="JC10" i="11"/>
  <c r="JB10" i="11"/>
  <c r="JA10" i="11"/>
  <c r="IZ10" i="11"/>
  <c r="IY10" i="11"/>
  <c r="IX10" i="11"/>
  <c r="IW10" i="11"/>
  <c r="IV10" i="11"/>
  <c r="IU10" i="11"/>
  <c r="IT10" i="11"/>
  <c r="IS10" i="11"/>
  <c r="IR10" i="11"/>
  <c r="IQ10" i="11"/>
  <c r="IP10" i="11"/>
  <c r="IO10" i="11"/>
  <c r="IN10" i="11"/>
  <c r="IM10" i="11"/>
  <c r="IL10" i="11"/>
  <c r="IK10" i="11"/>
  <c r="IJ10" i="11"/>
  <c r="II10" i="11"/>
  <c r="IH10" i="11"/>
  <c r="IG10" i="11"/>
  <c r="IF10" i="11"/>
  <c r="IE10" i="11"/>
  <c r="ID10" i="11"/>
  <c r="IC10" i="11"/>
  <c r="IB10" i="11"/>
  <c r="IA10" i="11"/>
  <c r="HZ10" i="11"/>
  <c r="HY10" i="11"/>
  <c r="HX10" i="11"/>
  <c r="HW10" i="11"/>
  <c r="HV10" i="11"/>
  <c r="HU10" i="11"/>
  <c r="HT10" i="11"/>
  <c r="HS10" i="11"/>
  <c r="HR10" i="11"/>
  <c r="HQ10" i="11"/>
  <c r="HP10" i="11"/>
  <c r="HO10" i="11"/>
  <c r="HN10" i="11"/>
  <c r="HM10" i="11"/>
  <c r="HL10" i="11"/>
  <c r="HK10" i="11"/>
  <c r="HJ10" i="11"/>
  <c r="HI10" i="11"/>
  <c r="HH10" i="11"/>
  <c r="HG10" i="11"/>
  <c r="HF10" i="11"/>
  <c r="HE10" i="11"/>
  <c r="HD10" i="11"/>
  <c r="HC10" i="11"/>
  <c r="HB10" i="11"/>
  <c r="HA10" i="11"/>
  <c r="GZ10" i="11"/>
  <c r="GY10" i="11"/>
  <c r="GX10" i="11"/>
  <c r="GW10" i="11"/>
  <c r="GV10" i="11"/>
  <c r="GU10" i="11"/>
  <c r="GT10" i="11"/>
  <c r="GS10" i="11"/>
  <c r="GR10" i="11"/>
  <c r="GQ10" i="11"/>
  <c r="GP10" i="11"/>
  <c r="GO10" i="11"/>
  <c r="GN10" i="11"/>
  <c r="GM10" i="11"/>
  <c r="GL10" i="11"/>
  <c r="GK10" i="11"/>
  <c r="GJ10" i="11"/>
  <c r="GI10" i="11"/>
  <c r="GH10" i="11"/>
  <c r="GG10" i="11"/>
  <c r="GF10" i="11"/>
  <c r="GE10" i="11"/>
  <c r="GD10" i="11"/>
  <c r="GC10" i="11"/>
  <c r="GB10" i="11"/>
  <c r="GA10" i="11"/>
  <c r="FZ10" i="11"/>
  <c r="FY10" i="11"/>
  <c r="FX10" i="11"/>
  <c r="FW10" i="11"/>
  <c r="FV10" i="11"/>
  <c r="FU10" i="11"/>
  <c r="FT10" i="11"/>
  <c r="FS10" i="11"/>
  <c r="FR10" i="11"/>
  <c r="FQ10" i="11"/>
  <c r="FP10" i="11"/>
  <c r="FO10" i="11"/>
  <c r="FN10" i="11"/>
  <c r="FM10" i="11"/>
  <c r="FL10" i="11"/>
  <c r="FK10" i="11"/>
  <c r="FJ10" i="11"/>
  <c r="FI10" i="11"/>
  <c r="FH10" i="11"/>
  <c r="FG10" i="11"/>
  <c r="FF10" i="11"/>
  <c r="FE10" i="11"/>
  <c r="FD10" i="11"/>
  <c r="FC10" i="11"/>
  <c r="FB10" i="11"/>
  <c r="FA10" i="11"/>
  <c r="EZ10" i="11"/>
  <c r="EY10" i="11"/>
  <c r="EX10" i="11"/>
  <c r="EW10" i="11"/>
  <c r="EV10" i="11"/>
  <c r="EU10" i="11"/>
  <c r="ET10" i="11"/>
  <c r="ES10" i="11"/>
  <c r="ER10" i="11"/>
  <c r="EQ10" i="11"/>
  <c r="EP10" i="11"/>
  <c r="EO10" i="11"/>
  <c r="EN10" i="11"/>
  <c r="EM10" i="11"/>
  <c r="EL10" i="11"/>
  <c r="EK10" i="11"/>
  <c r="EJ10" i="11"/>
  <c r="EI10" i="11"/>
  <c r="EH10" i="11"/>
  <c r="EG10" i="11"/>
  <c r="EF10" i="11"/>
  <c r="EE10" i="11"/>
  <c r="ED10" i="11"/>
  <c r="EC10" i="11"/>
  <c r="EB10" i="11"/>
  <c r="EA10" i="11"/>
  <c r="DZ10" i="11"/>
  <c r="DY10" i="11"/>
  <c r="DX10" i="11"/>
  <c r="DW10" i="11"/>
  <c r="DV10" i="11"/>
  <c r="DU10" i="11"/>
  <c r="DT10" i="11"/>
  <c r="DS10" i="11"/>
  <c r="DR10" i="11"/>
  <c r="DQ10" i="11"/>
  <c r="DP10" i="11"/>
  <c r="DO10" i="11"/>
  <c r="DN10" i="11"/>
  <c r="DM10" i="11"/>
  <c r="DL10" i="11"/>
  <c r="DK10" i="11"/>
  <c r="DJ10" i="11"/>
  <c r="DI10" i="11"/>
  <c r="DH10" i="11"/>
  <c r="DG10" i="11"/>
  <c r="DF10" i="11"/>
  <c r="DE10" i="11"/>
  <c r="DD10" i="11"/>
  <c r="DC10" i="11"/>
  <c r="DB10" i="11"/>
  <c r="DA10" i="11"/>
  <c r="CZ10" i="11"/>
  <c r="CY10" i="11"/>
  <c r="CX10" i="11"/>
  <c r="CW10" i="11"/>
  <c r="CV10" i="11"/>
  <c r="CU10" i="11"/>
  <c r="CT10" i="11"/>
  <c r="CS10" i="11"/>
  <c r="CR10" i="11"/>
  <c r="CQ10" i="11"/>
  <c r="CP10" i="11"/>
  <c r="CO10" i="11"/>
  <c r="CN10" i="11"/>
  <c r="CM10" i="11"/>
  <c r="CL10" i="11"/>
  <c r="CK10" i="11"/>
  <c r="CJ10" i="11"/>
  <c r="CI10" i="11"/>
  <c r="CH10" i="11"/>
  <c r="CG10" i="11"/>
  <c r="CF10" i="11"/>
  <c r="CE10" i="11"/>
  <c r="CD10" i="11"/>
  <c r="CC10" i="11"/>
  <c r="CB10" i="11"/>
  <c r="CA10" i="11"/>
  <c r="BZ10" i="11"/>
  <c r="BY10" i="11"/>
  <c r="BX10" i="11"/>
  <c r="BW10" i="11"/>
  <c r="BV10" i="11"/>
  <c r="BU10" i="11"/>
  <c r="BT10" i="11"/>
  <c r="BS10" i="11"/>
  <c r="BR10" i="11"/>
  <c r="BQ10" i="11"/>
  <c r="BP10" i="11"/>
  <c r="BO10" i="11"/>
  <c r="BN10" i="11"/>
  <c r="BM10" i="11"/>
  <c r="BL10" i="11"/>
  <c r="BK10" i="11"/>
  <c r="BJ10" i="11"/>
  <c r="BI10" i="11"/>
  <c r="BH10" i="11"/>
  <c r="BG10" i="11"/>
  <c r="BF10" i="11"/>
  <c r="BE10" i="11"/>
  <c r="BD10" i="11"/>
  <c r="BC10" i="11"/>
  <c r="BB10" i="11"/>
  <c r="BA10" i="11"/>
  <c r="AZ10" i="11"/>
  <c r="AY10" i="11"/>
  <c r="AX10" i="11"/>
  <c r="AW10" i="11"/>
  <c r="AV10" i="11"/>
  <c r="AU10" i="11"/>
  <c r="AT10" i="11"/>
  <c r="AS10" i="11"/>
  <c r="AR10" i="11"/>
  <c r="AQ10" i="11"/>
  <c r="AP10" i="11"/>
  <c r="AO10" i="11"/>
  <c r="AN10" i="11"/>
  <c r="AM10" i="11"/>
  <c r="AL10" i="11"/>
  <c r="AK10" i="11"/>
  <c r="AJ10" i="11"/>
  <c r="AI10" i="11"/>
  <c r="AH10" i="11"/>
  <c r="AG10" i="11"/>
  <c r="AF10" i="11"/>
  <c r="AE10" i="11"/>
  <c r="AD10" i="11"/>
  <c r="AC10" i="11"/>
  <c r="AB10" i="11"/>
  <c r="AA10" i="11"/>
  <c r="Z10" i="11"/>
  <c r="Y10" i="11"/>
  <c r="X10" i="11"/>
  <c r="W10" i="11"/>
  <c r="V10" i="11"/>
  <c r="U10" i="11"/>
  <c r="A10" i="11"/>
  <c r="S3" i="11"/>
  <c r="S1" i="11"/>
  <c r="K45" i="11" l="1"/>
  <c r="L45" i="11" s="1"/>
  <c r="K13" i="11"/>
  <c r="L13" i="11" s="1"/>
  <c r="K17" i="11"/>
  <c r="L17" i="11" s="1"/>
  <c r="K21" i="11"/>
  <c r="L21" i="11" s="1"/>
  <c r="K25" i="11"/>
  <c r="L25" i="11" s="1"/>
  <c r="K29" i="11"/>
  <c r="L29" i="11" s="1"/>
  <c r="K33" i="11"/>
  <c r="L33" i="11" s="1"/>
  <c r="K37" i="11"/>
  <c r="L37" i="11" s="1"/>
  <c r="K10" i="11"/>
  <c r="L10" i="11" s="1"/>
  <c r="K14" i="11"/>
  <c r="L14" i="11" s="1"/>
  <c r="K18" i="11"/>
  <c r="L18" i="11" s="1"/>
  <c r="K22" i="11"/>
  <c r="L22" i="11" s="1"/>
  <c r="K26" i="11"/>
  <c r="L26" i="11" s="1"/>
  <c r="K30" i="11"/>
  <c r="L30" i="11" s="1"/>
  <c r="K34" i="11"/>
  <c r="L34" i="11" s="1"/>
  <c r="K38" i="11"/>
  <c r="L38" i="11" s="1"/>
  <c r="K42" i="11"/>
  <c r="L42" i="11" s="1"/>
  <c r="K46" i="11"/>
  <c r="L46" i="11" s="1"/>
  <c r="K11" i="11"/>
  <c r="L11" i="11" s="1"/>
  <c r="K15" i="11"/>
  <c r="L15" i="11" s="1"/>
  <c r="K19" i="11"/>
  <c r="L19" i="11" s="1"/>
  <c r="K23" i="11"/>
  <c r="L23" i="11" s="1"/>
  <c r="K27" i="11"/>
  <c r="L27" i="11" s="1"/>
  <c r="K31" i="11"/>
  <c r="L31" i="11" s="1"/>
  <c r="K35" i="11"/>
  <c r="L35" i="11" s="1"/>
  <c r="K39" i="11"/>
  <c r="L39" i="11" s="1"/>
  <c r="K43" i="11"/>
  <c r="L43" i="11" s="1"/>
  <c r="K47" i="11"/>
  <c r="L47" i="11" s="1"/>
  <c r="K12" i="11"/>
  <c r="L12" i="11" s="1"/>
  <c r="K16" i="11"/>
  <c r="L16" i="11" s="1"/>
  <c r="K20" i="11"/>
  <c r="L20" i="11" s="1"/>
  <c r="K24" i="11"/>
  <c r="L24" i="11" s="1"/>
  <c r="K28" i="11"/>
  <c r="L28" i="11" s="1"/>
  <c r="K32" i="11"/>
  <c r="L32" i="11" s="1"/>
  <c r="K36" i="11"/>
  <c r="L36" i="11" s="1"/>
  <c r="K40" i="11"/>
  <c r="L40" i="11" s="1"/>
  <c r="K44" i="11"/>
  <c r="L44" i="11" s="1"/>
  <c r="AF48" i="11"/>
  <c r="K58" i="11" s="1"/>
  <c r="AV48" i="11"/>
  <c r="L61" i="11" s="1"/>
  <c r="BL48" i="11"/>
  <c r="M86" i="11" s="1"/>
  <c r="CB48" i="11"/>
  <c r="N83" i="11" s="1"/>
  <c r="CJ48" i="11"/>
  <c r="L81" i="11" s="1"/>
  <c r="CR48" i="11"/>
  <c r="J95" i="11" s="1"/>
  <c r="CZ48" i="11"/>
  <c r="M94" i="11" s="1"/>
  <c r="DH48" i="11"/>
  <c r="K92" i="11" s="1"/>
  <c r="DP48" i="11"/>
  <c r="N91" i="11" s="1"/>
  <c r="DX48" i="11"/>
  <c r="L89" i="11" s="1"/>
  <c r="EF48" i="11"/>
  <c r="J144" i="11" s="1"/>
  <c r="EN48" i="11"/>
  <c r="M145" i="11" s="1"/>
  <c r="EV48" i="11"/>
  <c r="K147" i="11" s="1"/>
  <c r="FD48" i="11"/>
  <c r="N148" i="11" s="1"/>
  <c r="FL48" i="11"/>
  <c r="L150" i="11" s="1"/>
  <c r="FT48" i="11"/>
  <c r="GB48" i="11"/>
  <c r="M154" i="11" s="1"/>
  <c r="GJ48" i="11"/>
  <c r="K101" i="11" s="1"/>
  <c r="GR48" i="11"/>
  <c r="GZ48" i="11"/>
  <c r="L104" i="11" s="1"/>
  <c r="HH48" i="11"/>
  <c r="J106" i="11" s="1"/>
  <c r="HP48" i="11"/>
  <c r="M107" i="11" s="1"/>
  <c r="HX48" i="11"/>
  <c r="IF48" i="11"/>
  <c r="N123" i="11" s="1"/>
  <c r="IN48" i="11"/>
  <c r="L129" i="11" s="1"/>
  <c r="IV48" i="11"/>
  <c r="J127" i="11" s="1"/>
  <c r="JD48" i="11"/>
  <c r="M128" i="11" s="1"/>
  <c r="JL48" i="11"/>
  <c r="K126" i="11" s="1"/>
  <c r="JT48" i="11"/>
  <c r="N115" i="11" s="1"/>
  <c r="KB48" i="11"/>
  <c r="L117" i="11" s="1"/>
  <c r="KJ48" i="11"/>
  <c r="J119" i="11" s="1"/>
  <c r="J136" i="11" s="1"/>
  <c r="KR48" i="11"/>
  <c r="M120" i="11" s="1"/>
  <c r="M137" i="11" s="1"/>
  <c r="KZ48" i="11"/>
  <c r="K122" i="11" s="1"/>
  <c r="LH48" i="11"/>
  <c r="LP48" i="11"/>
  <c r="LX48" i="11"/>
  <c r="MF48" i="11"/>
  <c r="MN48" i="11"/>
  <c r="X48" i="11"/>
  <c r="M56" i="11" s="1"/>
  <c r="AN48" i="11"/>
  <c r="N59" i="11" s="1"/>
  <c r="BD48" i="11"/>
  <c r="J64" i="11" s="1"/>
  <c r="BT48" i="11"/>
  <c r="K84" i="11" s="1"/>
  <c r="AP48" i="11"/>
  <c r="K60" i="11" s="1"/>
  <c r="BN48" i="11"/>
  <c r="J85" i="11" s="1"/>
  <c r="CD48" i="11"/>
  <c r="K82" i="11" s="1"/>
  <c r="CT48" i="11"/>
  <c r="L95" i="11" s="1"/>
  <c r="DR48" i="11"/>
  <c r="K90" i="11" s="1"/>
  <c r="EH48" i="11"/>
  <c r="L144" i="11" s="1"/>
  <c r="FF48" i="11"/>
  <c r="K149" i="11" s="1"/>
  <c r="FV48" i="11"/>
  <c r="GL48" i="11"/>
  <c r="M101" i="11" s="1"/>
  <c r="HB48" i="11"/>
  <c r="N104" i="11" s="1"/>
  <c r="HR48" i="11"/>
  <c r="IH48" i="11"/>
  <c r="K124" i="11" s="1"/>
  <c r="JF48" i="11"/>
  <c r="J125" i="11" s="1"/>
  <c r="JV48" i="11"/>
  <c r="K116" i="11" s="1"/>
  <c r="KL48" i="11"/>
  <c r="L119" i="11" s="1"/>
  <c r="L136" i="11" s="1"/>
  <c r="LB48" i="11"/>
  <c r="M122" i="11" s="1"/>
  <c r="LZ48" i="11"/>
  <c r="MP48" i="11"/>
  <c r="Z48" i="11"/>
  <c r="J57" i="11" s="1"/>
  <c r="AH48" i="11"/>
  <c r="M58" i="11" s="1"/>
  <c r="AX48" i="11"/>
  <c r="N61" i="11" s="1"/>
  <c r="BF48" i="11"/>
  <c r="L64" i="11" s="1"/>
  <c r="BV48" i="11"/>
  <c r="M84" i="11" s="1"/>
  <c r="CL48" i="11"/>
  <c r="N81" i="11" s="1"/>
  <c r="DB48" i="11"/>
  <c r="J93" i="11" s="1"/>
  <c r="DJ48" i="11"/>
  <c r="M92" i="11" s="1"/>
  <c r="DZ48" i="11"/>
  <c r="N89" i="11" s="1"/>
  <c r="EP48" i="11"/>
  <c r="J146" i="11" s="1"/>
  <c r="EX48" i="11"/>
  <c r="M147" i="11" s="1"/>
  <c r="FN48" i="11"/>
  <c r="N150" i="11" s="1"/>
  <c r="GD48" i="11"/>
  <c r="J100" i="11" s="1"/>
  <c r="GT48" i="11"/>
  <c r="K103" i="11" s="1"/>
  <c r="HJ48" i="11"/>
  <c r="L106" i="11" s="1"/>
  <c r="HZ48" i="11"/>
  <c r="IP48" i="11"/>
  <c r="N129" i="11" s="1"/>
  <c r="IX48" i="11"/>
  <c r="L127" i="11" s="1"/>
  <c r="JN48" i="11"/>
  <c r="M126" i="11" s="1"/>
  <c r="KD48" i="11"/>
  <c r="N117" i="11" s="1"/>
  <c r="KT48" i="11"/>
  <c r="J121" i="11" s="1"/>
  <c r="LJ48" i="11"/>
  <c r="LR48" i="11"/>
  <c r="MH48" i="11"/>
  <c r="AA48" i="11"/>
  <c r="K57" i="11" s="1"/>
  <c r="AI48" i="11"/>
  <c r="N58" i="11" s="1"/>
  <c r="AQ48" i="11"/>
  <c r="L60" i="11" s="1"/>
  <c r="AY48" i="11"/>
  <c r="J62" i="11" s="1"/>
  <c r="BG48" i="11"/>
  <c r="M64" i="11" s="1"/>
  <c r="BO48" i="11"/>
  <c r="K85" i="11" s="1"/>
  <c r="BW48" i="11"/>
  <c r="N84" i="11" s="1"/>
  <c r="CE48" i="11"/>
  <c r="L82" i="11" s="1"/>
  <c r="CM48" i="11"/>
  <c r="J80" i="11" s="1"/>
  <c r="CU48" i="11"/>
  <c r="M95" i="11" s="1"/>
  <c r="DC48" i="11"/>
  <c r="K93" i="11" s="1"/>
  <c r="DK48" i="11"/>
  <c r="N92" i="11" s="1"/>
  <c r="DS48" i="11"/>
  <c r="L90" i="11" s="1"/>
  <c r="EA48" i="11"/>
  <c r="J66" i="11" s="1"/>
  <c r="EI48" i="11"/>
  <c r="M144" i="11" s="1"/>
  <c r="EQ48" i="11"/>
  <c r="K146" i="11" s="1"/>
  <c r="EY48" i="11"/>
  <c r="N147" i="11" s="1"/>
  <c r="FG48" i="11"/>
  <c r="L149" i="11" s="1"/>
  <c r="FO48" i="11"/>
  <c r="J152" i="11" s="1"/>
  <c r="FW48" i="11"/>
  <c r="GE48" i="11"/>
  <c r="K100" i="11" s="1"/>
  <c r="GM48" i="11"/>
  <c r="N101" i="11" s="1"/>
  <c r="GU48" i="11"/>
  <c r="L103" i="11" s="1"/>
  <c r="HC48" i="11"/>
  <c r="HK48" i="11"/>
  <c r="M106" i="11" s="1"/>
  <c r="HS48" i="11"/>
  <c r="IA48" i="11"/>
  <c r="II48" i="11"/>
  <c r="L124" i="11" s="1"/>
  <c r="IQ48" i="11"/>
  <c r="J130" i="11" s="1"/>
  <c r="IY48" i="11"/>
  <c r="M127" i="11" s="1"/>
  <c r="JG48" i="11"/>
  <c r="K125" i="11" s="1"/>
  <c r="JO48" i="11"/>
  <c r="N126" i="11" s="1"/>
  <c r="JW48" i="11"/>
  <c r="L116" i="11" s="1"/>
  <c r="KE48" i="11"/>
  <c r="J118" i="11" s="1"/>
  <c r="KM48" i="11"/>
  <c r="M119" i="11" s="1"/>
  <c r="M136" i="11" s="1"/>
  <c r="KU48" i="11"/>
  <c r="K121" i="11" s="1"/>
  <c r="LC48" i="11"/>
  <c r="N122" i="11" s="1"/>
  <c r="LK48" i="11"/>
  <c r="LS48" i="11"/>
  <c r="MA48" i="11"/>
  <c r="MI48" i="11"/>
  <c r="MQ48" i="11"/>
  <c r="AB48" i="11"/>
  <c r="L57" i="11" s="1"/>
  <c r="BP48" i="11"/>
  <c r="L85" i="11" s="1"/>
  <c r="CF48" i="11"/>
  <c r="M82" i="11" s="1"/>
  <c r="CV48" i="11"/>
  <c r="N95" i="11" s="1"/>
  <c r="DL48" i="11"/>
  <c r="J91" i="11" s="1"/>
  <c r="EJ48" i="11"/>
  <c r="N144" i="11" s="1"/>
  <c r="EZ48" i="11"/>
  <c r="J148" i="11" s="1"/>
  <c r="FP48" i="11"/>
  <c r="K152" i="11" s="1"/>
  <c r="GN48" i="11"/>
  <c r="IJ48" i="11"/>
  <c r="M124" i="11" s="1"/>
  <c r="IZ48" i="11"/>
  <c r="N127" i="11" s="1"/>
  <c r="JP48" i="11"/>
  <c r="J115" i="11" s="1"/>
  <c r="KN48" i="11"/>
  <c r="N119" i="11" s="1"/>
  <c r="N136" i="11" s="1"/>
  <c r="LD48" i="11"/>
  <c r="MB48" i="11"/>
  <c r="AJ48" i="11"/>
  <c r="J59" i="11" s="1"/>
  <c r="AR48" i="11"/>
  <c r="M60" i="11" s="1"/>
  <c r="AZ48" i="11"/>
  <c r="K62" i="11" s="1"/>
  <c r="BH48" i="11"/>
  <c r="N64" i="11" s="1"/>
  <c r="BX48" i="11"/>
  <c r="J83" i="11" s="1"/>
  <c r="CN48" i="11"/>
  <c r="K80" i="11" s="1"/>
  <c r="DD48" i="11"/>
  <c r="L93" i="11" s="1"/>
  <c r="DT48" i="11"/>
  <c r="M90" i="11" s="1"/>
  <c r="EB48" i="11"/>
  <c r="K66" i="11" s="1"/>
  <c r="ER48" i="11"/>
  <c r="L146" i="11" s="1"/>
  <c r="FH48" i="11"/>
  <c r="M149" i="11" s="1"/>
  <c r="FX48" i="11"/>
  <c r="GF48" i="11"/>
  <c r="L100" i="11" s="1"/>
  <c r="GV48" i="11"/>
  <c r="M103" i="11" s="1"/>
  <c r="HD48" i="11"/>
  <c r="HL48" i="11"/>
  <c r="N106" i="11" s="1"/>
  <c r="HT48" i="11"/>
  <c r="IB48" i="11"/>
  <c r="J123" i="11" s="1"/>
  <c r="IR48" i="11"/>
  <c r="K130" i="11" s="1"/>
  <c r="JH48" i="11"/>
  <c r="L125" i="11" s="1"/>
  <c r="JX48" i="11"/>
  <c r="M116" i="11" s="1"/>
  <c r="KF48" i="11"/>
  <c r="K118" i="11" s="1"/>
  <c r="KV48" i="11"/>
  <c r="L121" i="11" s="1"/>
  <c r="LL48" i="11"/>
  <c r="LT48" i="11"/>
  <c r="MJ48" i="11"/>
  <c r="V48" i="11"/>
  <c r="K56" i="11" s="1"/>
  <c r="AL48" i="11"/>
  <c r="L59" i="11" s="1"/>
  <c r="BJ48" i="11"/>
  <c r="K86" i="11" s="1"/>
  <c r="BZ48" i="11"/>
  <c r="L83" i="11" s="1"/>
  <c r="CP48" i="11"/>
  <c r="M80" i="11" s="1"/>
  <c r="DF48" i="11"/>
  <c r="N93" i="11" s="1"/>
  <c r="DV48" i="11"/>
  <c r="J89" i="11" s="1"/>
  <c r="ET48" i="11"/>
  <c r="N146" i="11" s="1"/>
  <c r="FJ48" i="11"/>
  <c r="J150" i="11" s="1"/>
  <c r="GH48" i="11"/>
  <c r="N100" i="11" s="1"/>
  <c r="GP48" i="11"/>
  <c r="HN48" i="11"/>
  <c r="K107" i="11" s="1"/>
  <c r="ID48" i="11"/>
  <c r="L123" i="11" s="1"/>
  <c r="IT48" i="11"/>
  <c r="M130" i="11" s="1"/>
  <c r="JJ48" i="11"/>
  <c r="N125" i="11" s="1"/>
  <c r="N134" i="11" s="1"/>
  <c r="JZ48" i="11"/>
  <c r="J117" i="11" s="1"/>
  <c r="KP48" i="11"/>
  <c r="K120" i="11" s="1"/>
  <c r="K137" i="11" s="1"/>
  <c r="LF48" i="11"/>
  <c r="LV48" i="11"/>
  <c r="MD48" i="11"/>
  <c r="A48" i="11"/>
  <c r="A5" i="11" s="1"/>
  <c r="W48" i="11"/>
  <c r="L56" i="11" s="1"/>
  <c r="AE48" i="11"/>
  <c r="J58" i="11" s="1"/>
  <c r="AM48" i="11"/>
  <c r="M59" i="11" s="1"/>
  <c r="AU48" i="11"/>
  <c r="K61" i="11" s="1"/>
  <c r="BC48" i="11"/>
  <c r="N62" i="11" s="1"/>
  <c r="BK48" i="11"/>
  <c r="L86" i="11" s="1"/>
  <c r="BS48" i="11"/>
  <c r="J84" i="11" s="1"/>
  <c r="CA48" i="11"/>
  <c r="M83" i="11" s="1"/>
  <c r="CI48" i="11"/>
  <c r="K81" i="11" s="1"/>
  <c r="CQ48" i="11"/>
  <c r="N80" i="11" s="1"/>
  <c r="CY48" i="11"/>
  <c r="L94" i="11" s="1"/>
  <c r="DG48" i="11"/>
  <c r="J92" i="11" s="1"/>
  <c r="DO48" i="11"/>
  <c r="M91" i="11" s="1"/>
  <c r="DW48" i="11"/>
  <c r="K89" i="11" s="1"/>
  <c r="EE48" i="11"/>
  <c r="N66" i="11" s="1"/>
  <c r="EM48" i="11"/>
  <c r="L145" i="11" s="1"/>
  <c r="EU48" i="11"/>
  <c r="J147" i="11" s="1"/>
  <c r="FC48" i="11"/>
  <c r="M148" i="11" s="1"/>
  <c r="FK48" i="11"/>
  <c r="K150" i="11" s="1"/>
  <c r="FS48" i="11"/>
  <c r="N152" i="11" s="1"/>
  <c r="GA48" i="11"/>
  <c r="L154" i="11" s="1"/>
  <c r="GI48" i="11"/>
  <c r="J101" i="11" s="1"/>
  <c r="GQ48" i="11"/>
  <c r="GY48" i="11"/>
  <c r="K104" i="11" s="1"/>
  <c r="HG48" i="11"/>
  <c r="HO48" i="11"/>
  <c r="L107" i="11" s="1"/>
  <c r="HW48" i="11"/>
  <c r="IE48" i="11"/>
  <c r="M123" i="11" s="1"/>
  <c r="IM48" i="11"/>
  <c r="K129" i="11" s="1"/>
  <c r="IU48" i="11"/>
  <c r="N130" i="11" s="1"/>
  <c r="JC48" i="11"/>
  <c r="L128" i="11" s="1"/>
  <c r="JK48" i="11"/>
  <c r="J126" i="11" s="1"/>
  <c r="JS48" i="11"/>
  <c r="M115" i="11" s="1"/>
  <c r="KA48" i="11"/>
  <c r="K117" i="11" s="1"/>
  <c r="KI48" i="11"/>
  <c r="N118" i="11" s="1"/>
  <c r="N139" i="11" s="1"/>
  <c r="KQ48" i="11"/>
  <c r="L120" i="11" s="1"/>
  <c r="L137" i="11" s="1"/>
  <c r="KY48" i="11"/>
  <c r="J122" i="11" s="1"/>
  <c r="LG48" i="11"/>
  <c r="LO48" i="11"/>
  <c r="LW48" i="11"/>
  <c r="ME48" i="11"/>
  <c r="MM48" i="11"/>
  <c r="Y48" i="11"/>
  <c r="N56" i="11" s="1"/>
  <c r="AG48" i="11"/>
  <c r="L58" i="11" s="1"/>
  <c r="AO48" i="11"/>
  <c r="J60" i="11" s="1"/>
  <c r="AW48" i="11"/>
  <c r="M61" i="11" s="1"/>
  <c r="BE48" i="11"/>
  <c r="K64" i="11" s="1"/>
  <c r="BM48" i="11"/>
  <c r="N86" i="11" s="1"/>
  <c r="BU48" i="11"/>
  <c r="L84" i="11" s="1"/>
  <c r="CC48" i="11"/>
  <c r="J82" i="11" s="1"/>
  <c r="CK48" i="11"/>
  <c r="M81" i="11" s="1"/>
  <c r="CS48" i="11"/>
  <c r="K95" i="11" s="1"/>
  <c r="DA48" i="11"/>
  <c r="N94" i="11" s="1"/>
  <c r="DI48" i="11"/>
  <c r="L92" i="11" s="1"/>
  <c r="DQ48" i="11"/>
  <c r="J90" i="11" s="1"/>
  <c r="DY48" i="11"/>
  <c r="M89" i="11" s="1"/>
  <c r="EG48" i="11"/>
  <c r="K144" i="11" s="1"/>
  <c r="EO48" i="11"/>
  <c r="N145" i="11" s="1"/>
  <c r="EW48" i="11"/>
  <c r="L147" i="11" s="1"/>
  <c r="FE48" i="11"/>
  <c r="J149" i="11" s="1"/>
  <c r="FM48" i="11"/>
  <c r="M150" i="11" s="1"/>
  <c r="FU48" i="11"/>
  <c r="GC48" i="11"/>
  <c r="N154" i="11" s="1"/>
  <c r="GK48" i="11"/>
  <c r="L101" i="11" s="1"/>
  <c r="GS48" i="11"/>
  <c r="J103" i="11" s="1"/>
  <c r="HA48" i="11"/>
  <c r="M104" i="11" s="1"/>
  <c r="HI48" i="11"/>
  <c r="K106" i="11" s="1"/>
  <c r="HQ48" i="11"/>
  <c r="N107" i="11" s="1"/>
  <c r="HY48" i="11"/>
  <c r="IG48" i="11"/>
  <c r="J124" i="11" s="1"/>
  <c r="IO48" i="11"/>
  <c r="M129" i="11" s="1"/>
  <c r="IW48" i="11"/>
  <c r="K127" i="11" s="1"/>
  <c r="JE48" i="11"/>
  <c r="N128" i="11" s="1"/>
  <c r="JM48" i="11"/>
  <c r="L126" i="11" s="1"/>
  <c r="U48" i="11"/>
  <c r="J56" i="11" s="1"/>
  <c r="AC48" i="11"/>
  <c r="M57" i="11" s="1"/>
  <c r="AK48" i="11"/>
  <c r="K59" i="11" s="1"/>
  <c r="AS48" i="11"/>
  <c r="N60" i="11" s="1"/>
  <c r="BA48" i="11"/>
  <c r="L62" i="11" s="1"/>
  <c r="BI48" i="11"/>
  <c r="J86" i="11" s="1"/>
  <c r="BQ48" i="11"/>
  <c r="M85" i="11" s="1"/>
  <c r="BY48" i="11"/>
  <c r="K83" i="11" s="1"/>
  <c r="CG48" i="11"/>
  <c r="N82" i="11" s="1"/>
  <c r="CO48" i="11"/>
  <c r="L80" i="11" s="1"/>
  <c r="CW48" i="11"/>
  <c r="J94" i="11" s="1"/>
  <c r="DE48" i="11"/>
  <c r="M93" i="11" s="1"/>
  <c r="DM48" i="11"/>
  <c r="K91" i="11" s="1"/>
  <c r="DU48" i="11"/>
  <c r="N90" i="11" s="1"/>
  <c r="EC48" i="11"/>
  <c r="L66" i="11" s="1"/>
  <c r="EK48" i="11"/>
  <c r="J145" i="11" s="1"/>
  <c r="ES48" i="11"/>
  <c r="M146" i="11" s="1"/>
  <c r="FA48" i="11"/>
  <c r="K148" i="11" s="1"/>
  <c r="FI48" i="11"/>
  <c r="N149" i="11" s="1"/>
  <c r="FQ48" i="11"/>
  <c r="L152" i="11" s="1"/>
  <c r="FY48" i="11"/>
  <c r="J154" i="11" s="1"/>
  <c r="GG48" i="11"/>
  <c r="M100" i="11" s="1"/>
  <c r="GO48" i="11"/>
  <c r="GW48" i="11"/>
  <c r="N103" i="11" s="1"/>
  <c r="HE48" i="11"/>
  <c r="HM48" i="11"/>
  <c r="J107" i="11" s="1"/>
  <c r="HU48" i="11"/>
  <c r="IC48" i="11"/>
  <c r="K123" i="11" s="1"/>
  <c r="IK48" i="11"/>
  <c r="N124" i="11" s="1"/>
  <c r="IS48" i="11"/>
  <c r="L130" i="11" s="1"/>
  <c r="JA48" i="11"/>
  <c r="J128" i="11" s="1"/>
  <c r="JI48" i="11"/>
  <c r="M125" i="11" s="1"/>
  <c r="JQ48" i="11"/>
  <c r="K115" i="11" s="1"/>
  <c r="JY48" i="11"/>
  <c r="N116" i="11" s="1"/>
  <c r="KG48" i="11"/>
  <c r="L118" i="11" s="1"/>
  <c r="KO48" i="11"/>
  <c r="J120" i="11" s="1"/>
  <c r="KW48" i="11"/>
  <c r="M121" i="11" s="1"/>
  <c r="LE48" i="11"/>
  <c r="LM48" i="11"/>
  <c r="LU48" i="11"/>
  <c r="MC48" i="11"/>
  <c r="MK48" i="11"/>
  <c r="AD48" i="11"/>
  <c r="N57" i="11" s="1"/>
  <c r="AT48" i="11"/>
  <c r="J61" i="11" s="1"/>
  <c r="BB48" i="11"/>
  <c r="M62" i="11" s="1"/>
  <c r="BR48" i="11"/>
  <c r="N85" i="11" s="1"/>
  <c r="CH48" i="11"/>
  <c r="J81" i="11" s="1"/>
  <c r="CX48" i="11"/>
  <c r="K94" i="11" s="1"/>
  <c r="DN48" i="11"/>
  <c r="L91" i="11" s="1"/>
  <c r="ED48" i="11"/>
  <c r="M66" i="11" s="1"/>
  <c r="EL48" i="11"/>
  <c r="K145" i="11" s="1"/>
  <c r="FB48" i="11"/>
  <c r="L148" i="11" s="1"/>
  <c r="FR48" i="11"/>
  <c r="M152" i="11" s="1"/>
  <c r="FZ48" i="11"/>
  <c r="K154" i="11" s="1"/>
  <c r="GX48" i="11"/>
  <c r="J104" i="11" s="1"/>
  <c r="HF48" i="11"/>
  <c r="HV48" i="11"/>
  <c r="IL48" i="11"/>
  <c r="J129" i="11" s="1"/>
  <c r="JB48" i="11"/>
  <c r="K128" i="11" s="1"/>
  <c r="JR48" i="11"/>
  <c r="L115" i="11" s="1"/>
  <c r="KH48" i="11"/>
  <c r="M118" i="11" s="1"/>
  <c r="M139" i="11" s="1"/>
  <c r="KX48" i="11"/>
  <c r="N121" i="11" s="1"/>
  <c r="N138" i="11" s="1"/>
  <c r="LN48" i="11"/>
  <c r="ML48" i="11"/>
  <c r="JU48" i="11"/>
  <c r="J116" i="11" s="1"/>
  <c r="KC48" i="11"/>
  <c r="M117" i="11" s="1"/>
  <c r="KK48" i="11"/>
  <c r="K119" i="11" s="1"/>
  <c r="K136" i="11" s="1"/>
  <c r="KS48" i="11"/>
  <c r="N120" i="11" s="1"/>
  <c r="N137" i="11" s="1"/>
  <c r="LA48" i="11"/>
  <c r="L122" i="11" s="1"/>
  <c r="LI48" i="11"/>
  <c r="LQ48" i="11"/>
  <c r="LY48" i="11"/>
  <c r="MG48" i="11"/>
  <c r="MO48" i="11"/>
  <c r="K135" i="11" l="1"/>
  <c r="M135" i="11"/>
  <c r="L48" i="11"/>
  <c r="L49" i="11" s="1"/>
  <c r="O66" i="11"/>
  <c r="P154" i="11" s="1"/>
  <c r="L138" i="11"/>
  <c r="N102" i="11"/>
  <c r="K105" i="11"/>
  <c r="J105" i="11"/>
  <c r="K102" i="11"/>
  <c r="O100" i="11"/>
  <c r="O64" i="11"/>
  <c r="P152" i="11" s="1"/>
  <c r="J102" i="11"/>
  <c r="O144" i="11"/>
  <c r="L105" i="11"/>
  <c r="L108" i="11"/>
  <c r="N96" i="11"/>
  <c r="J108" i="11"/>
  <c r="O148" i="11"/>
  <c r="O83" i="11"/>
  <c r="O80" i="11"/>
  <c r="M105" i="11"/>
  <c r="N132" i="11"/>
  <c r="K138" i="11"/>
  <c r="K139" i="11"/>
  <c r="L135" i="11"/>
  <c r="M108" i="11"/>
  <c r="O61" i="11"/>
  <c r="K133" i="11"/>
  <c r="K112" i="11"/>
  <c r="O95" i="11"/>
  <c r="N105" i="11"/>
  <c r="O147" i="11"/>
  <c r="K87" i="11"/>
  <c r="M133" i="11"/>
  <c r="K108" i="11"/>
  <c r="L132" i="11"/>
  <c r="O130" i="11"/>
  <c r="L96" i="11"/>
  <c r="L112" i="11"/>
  <c r="N151" i="11"/>
  <c r="N153" i="11" s="1"/>
  <c r="N155" i="11" s="1"/>
  <c r="O152" i="11"/>
  <c r="O125" i="11"/>
  <c r="J114" i="11"/>
  <c r="O123" i="11"/>
  <c r="M151" i="11"/>
  <c r="M153" i="11" s="1"/>
  <c r="M155" i="11" s="1"/>
  <c r="O127" i="11"/>
  <c r="J134" i="11"/>
  <c r="M138" i="11"/>
  <c r="O129" i="11"/>
  <c r="O128" i="11"/>
  <c r="O85" i="11"/>
  <c r="L133" i="11"/>
  <c r="M102" i="11"/>
  <c r="O84" i="11"/>
  <c r="O121" i="11"/>
  <c r="N133" i="11"/>
  <c r="O91" i="11"/>
  <c r="O62" i="11"/>
  <c r="P150" i="11" s="1"/>
  <c r="O122" i="11"/>
  <c r="O93" i="11"/>
  <c r="O106" i="11"/>
  <c r="L139" i="11"/>
  <c r="O59" i="11"/>
  <c r="P147" i="11" s="1"/>
  <c r="N114" i="11"/>
  <c r="O57" i="11"/>
  <c r="P145" i="11" s="1"/>
  <c r="M96" i="11"/>
  <c r="O119" i="11"/>
  <c r="K114" i="11"/>
  <c r="K134" i="11"/>
  <c r="O56" i="11"/>
  <c r="P144" i="11" s="1"/>
  <c r="J63" i="11"/>
  <c r="O146" i="11"/>
  <c r="O104" i="11"/>
  <c r="O81" i="11"/>
  <c r="O145" i="11"/>
  <c r="O115" i="11"/>
  <c r="L151" i="11"/>
  <c r="L153" i="11" s="1"/>
  <c r="L155" i="11" s="1"/>
  <c r="O60" i="11"/>
  <c r="P148" i="11" s="1"/>
  <c r="M132" i="11"/>
  <c r="O92" i="11"/>
  <c r="O150" i="11"/>
  <c r="K63" i="11"/>
  <c r="O149" i="11"/>
  <c r="P149" i="11" s="1"/>
  <c r="J151" i="11"/>
  <c r="O117" i="11"/>
  <c r="J138" i="11"/>
  <c r="M112" i="11"/>
  <c r="O86" i="11"/>
  <c r="N63" i="11"/>
  <c r="O136" i="11"/>
  <c r="N87" i="11"/>
  <c r="O58" i="11"/>
  <c r="J96" i="11"/>
  <c r="O89" i="11"/>
  <c r="L114" i="11"/>
  <c r="L134" i="11"/>
  <c r="M114" i="11"/>
  <c r="M134" i="11"/>
  <c r="O154" i="11"/>
  <c r="O82" i="11"/>
  <c r="L63" i="11"/>
  <c r="J87" i="11"/>
  <c r="O120" i="11"/>
  <c r="J137" i="11"/>
  <c r="O137" i="11" s="1"/>
  <c r="K132" i="11"/>
  <c r="O103" i="11"/>
  <c r="K151" i="11"/>
  <c r="K153" i="11" s="1"/>
  <c r="K155" i="11" s="1"/>
  <c r="M63" i="11"/>
  <c r="O126" i="11"/>
  <c r="M87" i="11"/>
  <c r="O94" i="11"/>
  <c r="O118" i="11"/>
  <c r="J135" i="11"/>
  <c r="O116" i="11"/>
  <c r="J112" i="11"/>
  <c r="N108" i="11"/>
  <c r="J132" i="11"/>
  <c r="N135" i="11"/>
  <c r="N112" i="11"/>
  <c r="O107" i="11"/>
  <c r="L87" i="11"/>
  <c r="O90" i="11"/>
  <c r="O101" i="11"/>
  <c r="K96" i="11"/>
  <c r="L102" i="11"/>
  <c r="J139" i="11"/>
  <c r="O124" i="11"/>
  <c r="J133" i="11"/>
  <c r="S21" i="9" l="1"/>
  <c r="Q20" i="9"/>
  <c r="R21" i="9"/>
  <c r="R20" i="9"/>
  <c r="S20" i="9"/>
  <c r="Q21" i="9"/>
  <c r="O102" i="11"/>
  <c r="O105" i="11"/>
  <c r="O108" i="11"/>
  <c r="O139" i="11"/>
  <c r="O134" i="11"/>
  <c r="O133" i="11"/>
  <c r="O138" i="11"/>
  <c r="O112" i="11"/>
  <c r="M76" i="11"/>
  <c r="M75" i="11"/>
  <c r="M74" i="11"/>
  <c r="M73" i="11"/>
  <c r="M72" i="11"/>
  <c r="M71" i="11"/>
  <c r="M70" i="11"/>
  <c r="M65" i="11"/>
  <c r="M67" i="11" s="1"/>
  <c r="L65" i="11"/>
  <c r="L67" i="11" s="1"/>
  <c r="L75" i="11"/>
  <c r="L73" i="11"/>
  <c r="L71" i="11"/>
  <c r="L76" i="11"/>
  <c r="L74" i="11"/>
  <c r="L72" i="11"/>
  <c r="L70" i="11"/>
  <c r="N76" i="11"/>
  <c r="N75" i="11"/>
  <c r="N74" i="11"/>
  <c r="N73" i="11"/>
  <c r="N72" i="11"/>
  <c r="N71" i="11"/>
  <c r="N70" i="11"/>
  <c r="N65" i="11"/>
  <c r="N67" i="11" s="1"/>
  <c r="K65" i="11"/>
  <c r="K67" i="11" s="1"/>
  <c r="K75" i="11"/>
  <c r="K73" i="11"/>
  <c r="K71" i="11"/>
  <c r="K76" i="11"/>
  <c r="K74" i="11"/>
  <c r="K72" i="11"/>
  <c r="K70" i="11"/>
  <c r="O135" i="11"/>
  <c r="P146" i="11"/>
  <c r="O63" i="11"/>
  <c r="J65" i="11"/>
  <c r="J76" i="11"/>
  <c r="J74" i="11"/>
  <c r="J72" i="11"/>
  <c r="J70" i="11"/>
  <c r="J75" i="11"/>
  <c r="J73" i="11"/>
  <c r="J71" i="11"/>
  <c r="O96" i="11"/>
  <c r="O132" i="11"/>
  <c r="O87" i="11"/>
  <c r="J153" i="11"/>
  <c r="O151" i="11"/>
  <c r="O114" i="11"/>
  <c r="T21" i="9" l="1"/>
  <c r="S22" i="9"/>
  <c r="R22" i="9"/>
  <c r="K157" i="11"/>
  <c r="R25" i="9"/>
  <c r="L157" i="11"/>
  <c r="S25" i="9"/>
  <c r="Q22" i="9"/>
  <c r="N157" i="11"/>
  <c r="U25" i="9"/>
  <c r="M157" i="11"/>
  <c r="T25" i="9"/>
  <c r="S23" i="9"/>
  <c r="R23" i="9"/>
  <c r="Q23" i="9"/>
  <c r="T20" i="9"/>
  <c r="J67" i="11"/>
  <c r="O65" i="11"/>
  <c r="O76" i="11"/>
  <c r="I76" i="11" s="1"/>
  <c r="O75" i="11"/>
  <c r="I75" i="11" s="1"/>
  <c r="O74" i="11"/>
  <c r="I74" i="11" s="1"/>
  <c r="O73" i="11"/>
  <c r="I73" i="11" s="1"/>
  <c r="O72" i="11"/>
  <c r="I72" i="11" s="1"/>
  <c r="O71" i="11"/>
  <c r="I71" i="11" s="1"/>
  <c r="O70" i="11"/>
  <c r="I70" i="11" s="1"/>
  <c r="J155" i="11"/>
  <c r="O155" i="11" s="1"/>
  <c r="O153" i="11"/>
  <c r="T22" i="9" l="1"/>
  <c r="T23" i="9" s="1"/>
  <c r="X25" i="9" s="1"/>
  <c r="J157" i="11"/>
  <c r="Q25" i="9"/>
  <c r="V25" i="9" s="1"/>
  <c r="P71" i="11"/>
  <c r="P74" i="11"/>
  <c r="P75" i="11"/>
  <c r="P72" i="11"/>
  <c r="P76" i="11"/>
  <c r="P70" i="11"/>
  <c r="O67" i="11"/>
  <c r="P73" i="11"/>
  <c r="I48" i="11" l="1"/>
  <c r="I49" i="11"/>
  <c r="W36" i="9" l="1"/>
  <c r="V36" i="9"/>
  <c r="W35" i="9"/>
  <c r="V35" i="9"/>
  <c r="W34" i="9"/>
  <c r="V34" i="9"/>
  <c r="S35" i="9"/>
  <c r="R35" i="9"/>
  <c r="Q35" i="9"/>
  <c r="S34" i="9"/>
  <c r="R34" i="9"/>
  <c r="Q34" i="9"/>
  <c r="W27" i="9"/>
  <c r="L38" i="9"/>
  <c r="N38" i="9"/>
  <c r="H38" i="9"/>
  <c r="H37" i="9"/>
  <c r="V31" i="9"/>
  <c r="U31" i="9"/>
  <c r="T31" i="9"/>
  <c r="S31" i="9"/>
  <c r="R31" i="9"/>
  <c r="O32" i="9"/>
  <c r="H32" i="9"/>
  <c r="L30" i="9"/>
  <c r="H30" i="9"/>
  <c r="Q57" i="9" l="1"/>
  <c r="H4" i="10"/>
  <c r="H3" i="10"/>
  <c r="Q4" i="10"/>
  <c r="Q3" i="10"/>
  <c r="A67" i="9"/>
  <c r="N57" i="9"/>
  <c r="H36" i="9"/>
  <c r="N35" i="9"/>
  <c r="H35" i="9"/>
  <c r="N34" i="9"/>
  <c r="H34" i="9"/>
  <c r="H33" i="9"/>
  <c r="H31" i="9"/>
  <c r="Q30" i="9"/>
  <c r="Q29" i="9"/>
  <c r="H29" i="9"/>
  <c r="W28" i="9"/>
  <c r="Q28" i="9"/>
  <c r="H28" i="9"/>
  <c r="Q27" i="9"/>
  <c r="H27" i="9"/>
  <c r="V37" i="9" l="1"/>
  <c r="W37" i="9"/>
  <c r="T35" i="9"/>
  <c r="W31" i="9"/>
  <c r="T34" i="9"/>
  <c r="P21" i="10"/>
  <c r="W38" i="9" l="1"/>
  <c r="R36" i="9" l="1"/>
  <c r="R37" i="9" s="1"/>
  <c r="S36" i="9"/>
  <c r="S37" i="9" s="1"/>
  <c r="Q36" i="9" l="1"/>
  <c r="Q37" i="9" l="1"/>
  <c r="T36" i="9"/>
  <c r="T37" i="9" s="1"/>
  <c r="S38" i="9" s="1"/>
</calcChain>
</file>

<file path=xl/sharedStrings.xml><?xml version="1.0" encoding="utf-8"?>
<sst xmlns="http://schemas.openxmlformats.org/spreadsheetml/2006/main" count="2742" uniqueCount="835">
  <si>
    <t>SUBMISSION INSTRUCTIONS</t>
  </si>
  <si>
    <t>I.</t>
  </si>
  <si>
    <t>A.</t>
  </si>
  <si>
    <t>B.</t>
  </si>
  <si>
    <t>C.</t>
  </si>
  <si>
    <t>D.</t>
  </si>
  <si>
    <t>II.</t>
  </si>
  <si>
    <t>SAMPLE</t>
  </si>
  <si>
    <t>Use appropriate abbreviations - see Sample below and Section B6. Use role letter codes to group similar entity roles together:</t>
  </si>
  <si>
    <t>1st Level</t>
  </si>
  <si>
    <t xml:space="preserve">(within project folder) </t>
  </si>
  <si>
    <t>Sections</t>
  </si>
  <si>
    <t>01Waiver</t>
  </si>
  <si>
    <t>02Underwriting</t>
  </si>
  <si>
    <t>020101HOMEConsentRqst</t>
  </si>
  <si>
    <t>0202Non-DCA_HOME</t>
  </si>
  <si>
    <t>03Qualification</t>
  </si>
  <si>
    <t>0301PerfWorkbk</t>
  </si>
  <si>
    <t>0302FinancialStmts</t>
  </si>
  <si>
    <t>0306ProbatnParticip</t>
  </si>
  <si>
    <t>030601Evidence5YrsFTEmploy</t>
  </si>
  <si>
    <t xml:space="preserve">030602EvidenceMaterialParticipatn </t>
  </si>
  <si>
    <t>0307SignifAdvEvnt</t>
  </si>
  <si>
    <t>030701SAEWaiverRequest</t>
  </si>
  <si>
    <t>030702SAENarrative</t>
  </si>
  <si>
    <t>1.</t>
  </si>
  <si>
    <t>2.</t>
  </si>
  <si>
    <t>3.</t>
  </si>
  <si>
    <t>a.</t>
  </si>
  <si>
    <t>b.</t>
  </si>
  <si>
    <t>c.</t>
  </si>
  <si>
    <t>d.</t>
  </si>
  <si>
    <t>e.</t>
  </si>
  <si>
    <t>4.</t>
  </si>
  <si>
    <t>5.</t>
  </si>
  <si>
    <t>Requirements for Electronic FILES / DOCUMENTS</t>
  </si>
  <si>
    <t xml:space="preserve">Electronic versions of such documents in 1 or 2 above must be identical to the paper version but for the signature.  </t>
  </si>
  <si>
    <t xml:space="preserve">Do not combine the documents for each tab into one combined pdf file.  Each document in the Tabs Checklist is required to be standalone.  </t>
  </si>
  <si>
    <t>6.</t>
  </si>
  <si>
    <t>Use CondensedTitleCaseFormat (no spaces)</t>
  </si>
  <si>
    <t>Remove any references to your version number or version date from the file name</t>
  </si>
  <si>
    <t>Name files sensibly such that it will be obvious to DCA what is in the file without having to open it.</t>
  </si>
  <si>
    <t>Abbreviate names on files to reduce filepath size.  For project team, use first initial and last name.  See (i).</t>
  </si>
  <si>
    <t>f.</t>
  </si>
  <si>
    <t>_</t>
  </si>
  <si>
    <t>g.</t>
  </si>
  <si>
    <t xml:space="preserve"> ##        ##        ##</t>
  </si>
  <si>
    <t>In cases where not all line items in a folder will be submitted, use the same numbering as if all were in fact submitted, but just skip the number for those documents that will not be submitted.</t>
  </si>
  <si>
    <t>III.</t>
  </si>
  <si>
    <t>IV.</t>
  </si>
  <si>
    <t>Rent Schedule and Summary</t>
  </si>
  <si>
    <t>V.</t>
  </si>
  <si>
    <t>HOME Consent Form</t>
  </si>
  <si>
    <t>VI.</t>
  </si>
  <si>
    <t>Pre-App Nbr:</t>
  </si>
  <si>
    <t>DCA Funding Type sought:</t>
  </si>
  <si>
    <t>Request purpose:</t>
  </si>
  <si>
    <t>Anticipated Tax-Exempt Bond Amount (for 4% only):</t>
  </si>
  <si>
    <t>**  Federal funds include HOME, NHTF, CDBG, PBRA, 811, etc.</t>
  </si>
  <si>
    <t>Person completing this form</t>
  </si>
  <si>
    <t>Company:</t>
  </si>
  <si>
    <t>Email:</t>
  </si>
  <si>
    <t xml:space="preserve">Office Phone: </t>
  </si>
  <si>
    <t>Cell:</t>
  </si>
  <si>
    <t>Project Name</t>
  </si>
  <si>
    <t>County:</t>
  </si>
  <si>
    <t>Rural?</t>
  </si>
  <si>
    <t>&lt;&lt; Select &gt;&gt;</t>
  </si>
  <si>
    <t>Project Street Addr</t>
  </si>
  <si>
    <t>City</t>
  </si>
  <si>
    <t>GA</t>
  </si>
  <si>
    <t>Zip</t>
  </si>
  <si>
    <t>Nearest St Address</t>
  </si>
  <si>
    <t>Competitive Pool</t>
  </si>
  <si>
    <t>QCT / DDA?</t>
  </si>
  <si>
    <t>Site GeoCoordinates</t>
  </si>
  <si>
    <t>LIHTC Election:</t>
  </si>
  <si>
    <t>Set Aside:</t>
  </si>
  <si>
    <t>Construction Activity</t>
  </si>
  <si>
    <t>Tenancy:</t>
  </si>
  <si>
    <t>&lt;&lt;Select&gt;&gt;</t>
  </si>
  <si>
    <t>Are there existing occupied residential buildings or businesses on site?</t>
  </si>
  <si>
    <r>
      <t xml:space="preserve">Proposed Construction Activity by Rent Type: </t>
    </r>
    <r>
      <rPr>
        <i/>
        <u/>
        <sz val="9"/>
        <color theme="1"/>
        <rFont val="Arial Narrow"/>
        <family val="2"/>
      </rPr>
      <t>Number of Units</t>
    </r>
  </si>
  <si>
    <t>Proposed Ownership Entity</t>
  </si>
  <si>
    <t>Rent Type</t>
  </si>
  <si>
    <t>NC</t>
  </si>
  <si>
    <t>Acq/Rhb</t>
  </si>
  <si>
    <t>SR</t>
  </si>
  <si>
    <t>Total</t>
  </si>
  <si>
    <t>Historic</t>
  </si>
  <si>
    <t>Adaptive Reuse</t>
  </si>
  <si>
    <t>Organization Type</t>
  </si>
  <si>
    <t>Low Income</t>
  </si>
  <si>
    <t>General Partner Principal</t>
  </si>
  <si>
    <t>Market Rate</t>
  </si>
  <si>
    <t>Email Address</t>
  </si>
  <si>
    <t>Common Space</t>
  </si>
  <si>
    <t>Street Address</t>
  </si>
  <si>
    <t>State/Zip:</t>
  </si>
  <si>
    <r>
      <rPr>
        <u/>
        <sz val="9"/>
        <rFont val="Arial Narrow"/>
        <family val="2"/>
      </rPr>
      <t>Unit Configuration</t>
    </r>
    <r>
      <rPr>
        <sz val="9"/>
        <rFont val="Arial Narrow"/>
        <family val="2"/>
      </rPr>
      <t xml:space="preserve"> by Nbr of Bdrms</t>
    </r>
  </si>
  <si>
    <t>Direct Line:</t>
  </si>
  <si>
    <r>
      <rPr>
        <b/>
        <sz val="12"/>
        <color theme="1"/>
        <rFont val="Arial Narrow"/>
        <family val="2"/>
      </rPr>
      <t xml:space="preserve">Applicant Comments  </t>
    </r>
    <r>
      <rPr>
        <b/>
        <sz val="14"/>
        <color theme="1"/>
        <rFont val="Arial Narrow"/>
        <family val="2"/>
      </rPr>
      <t xml:space="preserve">  </t>
    </r>
    <r>
      <rPr>
        <sz val="8"/>
        <color rgb="FFFF0000"/>
        <rFont val="Arial Narrow"/>
        <family val="2"/>
      </rPr>
      <t>Please clarify information provided on this Submission Form, or explain items needing special attention related to this pre-application:</t>
    </r>
  </si>
  <si>
    <t>PROPOSED PRE-APP RENT SCHEDULE</t>
  </si>
  <si>
    <t xml:space="preserve">Do NOT cut, copy or paste cells in this tab.  Complete ALL columns. For Common Space (non-income producing) units, select "N/A-CS" for Rent Type and "Common Space" for Employee Unit.  </t>
  </si>
  <si>
    <t>0 BR</t>
  </si>
  <si>
    <t>1 BR</t>
  </si>
  <si>
    <t>2 BR</t>
  </si>
  <si>
    <t>3 BR</t>
  </si>
  <si>
    <t>4 BR</t>
  </si>
  <si>
    <t>Efficiency Nonhistoric Multifamily Rehab or Acq/Rehab Units</t>
  </si>
  <si>
    <t>1 BR NonhistoricMultifamily Rehab or Acq/Rehab Units</t>
  </si>
  <si>
    <t>2 BR NonhistoricMultifamily Rehab or Acq/Rehab Units</t>
  </si>
  <si>
    <t>3 BR NonhistoricMultifamily Rehab or Acq/Rehab Units</t>
  </si>
  <si>
    <t>4 BR Nonhistoric Multifamily Rehab or Acq/Rehab Units</t>
  </si>
  <si>
    <r>
      <t xml:space="preserve">Certified Historic/ Deemed Historic? 
</t>
    </r>
    <r>
      <rPr>
        <sz val="8"/>
        <color rgb="FFFF0000"/>
        <rFont val="Arial"/>
        <family val="2"/>
      </rPr>
      <t>(See QAP)</t>
    </r>
  </si>
  <si>
    <t>Efficiency 80% Units</t>
  </si>
  <si>
    <t>1 BR 80% Units</t>
  </si>
  <si>
    <t>2 BR 80% Units</t>
  </si>
  <si>
    <t>3 BR 80% Units</t>
  </si>
  <si>
    <t>4 BR 80% Units</t>
  </si>
  <si>
    <t>Efficiency 70% Units</t>
  </si>
  <si>
    <t>1 BR 70% Units</t>
  </si>
  <si>
    <t>2 BR 70% Units</t>
  </si>
  <si>
    <t>3 BR 70% Units</t>
  </si>
  <si>
    <t>4 BR 70% Units</t>
  </si>
  <si>
    <t>Efficiency 60% Units</t>
  </si>
  <si>
    <t>1 BR 60% Units</t>
  </si>
  <si>
    <t>2 BR 60% Units</t>
  </si>
  <si>
    <t>3 BR 60% Units</t>
  </si>
  <si>
    <t>4 BR 60% Units</t>
  </si>
  <si>
    <t>Efficiency 50% Units</t>
  </si>
  <si>
    <t>1 BR 50% Units</t>
  </si>
  <si>
    <t>2 BR 50% Units</t>
  </si>
  <si>
    <t>3 BR 50% Units</t>
  </si>
  <si>
    <t>4 BR 50% Units</t>
  </si>
  <si>
    <t>Efficiency 40% Units</t>
  </si>
  <si>
    <t>1 BR 40% Units</t>
  </si>
  <si>
    <t>2 BR 40% Units</t>
  </si>
  <si>
    <t>3 BR 40% Units</t>
  </si>
  <si>
    <t>4 BR 40% Units</t>
  </si>
  <si>
    <t>Efficiency 30% Units</t>
  </si>
  <si>
    <t>1 BR 30% Units</t>
  </si>
  <si>
    <t>2 BR 30% Units</t>
  </si>
  <si>
    <t>3 BR 30% Units</t>
  </si>
  <si>
    <t>4 BR 30% Units</t>
  </si>
  <si>
    <t>Efficiency 20% Units</t>
  </si>
  <si>
    <t>1 BR 20% Units</t>
  </si>
  <si>
    <t>2 BR 20% Units</t>
  </si>
  <si>
    <t>3 BR 20% Units</t>
  </si>
  <si>
    <t>4 BR 20% Units</t>
  </si>
  <si>
    <t>Efficiency Mkt Units</t>
  </si>
  <si>
    <t>1 BR Mkt Units</t>
  </si>
  <si>
    <t>2 BR Mkt Units</t>
  </si>
  <si>
    <t>3 BR Mkt Units</t>
  </si>
  <si>
    <t>4 BR Mkt Units</t>
  </si>
  <si>
    <t>Efficiency PBRA 20% Units</t>
  </si>
  <si>
    <t>1 BR PBRA 20% Units</t>
  </si>
  <si>
    <t>2 BR PBRA 20% Units</t>
  </si>
  <si>
    <t>3 BR PBRA 20% Units</t>
  </si>
  <si>
    <t>4 BR PBRA 20% Units</t>
  </si>
  <si>
    <t>Efficiency PBRA 30% Units</t>
  </si>
  <si>
    <t>1 BR PBRA 30% Units</t>
  </si>
  <si>
    <t>2 BR PBRA 30% Units</t>
  </si>
  <si>
    <t>3 BR PBRA 30% Units</t>
  </si>
  <si>
    <t>4 BR PBRA 30% Units</t>
  </si>
  <si>
    <t>Efficiency PBRA 40% Units</t>
  </si>
  <si>
    <t>1 BR PBRA 40% Units</t>
  </si>
  <si>
    <t>2 BR PBRA 40% Units</t>
  </si>
  <si>
    <t>3 BR PBRA 40% Units</t>
  </si>
  <si>
    <t>4 BR PBRA 40% Units</t>
  </si>
  <si>
    <t>Efficiency PBRA 50% Units</t>
  </si>
  <si>
    <t>1 BR PBRA 50% Units</t>
  </si>
  <si>
    <t>2 BR PBRA 50% Units</t>
  </si>
  <si>
    <t>3 BR PBRA 50% Units</t>
  </si>
  <si>
    <t>4 BR PBRA 50% Units</t>
  </si>
  <si>
    <t>Efficiency PBRA 60% Units</t>
  </si>
  <si>
    <t>1 BR PBRA 60% Units</t>
  </si>
  <si>
    <t>2 BR PBRA 60% Units</t>
  </si>
  <si>
    <t>3 BR PBRA 60% Units</t>
  </si>
  <si>
    <t>4 BR PBRA 60% Units</t>
  </si>
  <si>
    <t>Efficiency PBRA 70% Units</t>
  </si>
  <si>
    <t>1 BR PBRA 70% Units</t>
  </si>
  <si>
    <t>2 BR PBRA 70% Units</t>
  </si>
  <si>
    <t>3 BR PBRA 70% Units</t>
  </si>
  <si>
    <t>4 BR PBRA 70% Units</t>
  </si>
  <si>
    <t>Efficiency PBRA 80% Units</t>
  </si>
  <si>
    <t>1 BR PBRA 80% Units</t>
  </si>
  <si>
    <t>2 BR PBRA 80% Units</t>
  </si>
  <si>
    <t>3 BR PBRA 80% Units</t>
  </si>
  <si>
    <t>4 BR PBRA 80% Units</t>
  </si>
  <si>
    <t>Efficiency PHA Oper Sub 20% Units</t>
  </si>
  <si>
    <t>1 BR PHA Oper Sub 20% Units</t>
  </si>
  <si>
    <t>2 BR PHA Oper Sub 20% Units</t>
  </si>
  <si>
    <t>3 BR PHA Oper Sub 20% Units</t>
  </si>
  <si>
    <t>4 BR PHA Oper Sub 20% Units</t>
  </si>
  <si>
    <t>Efficiency PHA Oper Sub 30% Units</t>
  </si>
  <si>
    <t>1 BR PHA Oper Sub 30% Units</t>
  </si>
  <si>
    <t>2 BR PHA Oper Sub 30% Units</t>
  </si>
  <si>
    <t>3 BR PHA Oper Sub 30% Units</t>
  </si>
  <si>
    <t>4 BR PHA Oper Sub 30% Units</t>
  </si>
  <si>
    <t>Efficiency PHA Oper Sub 40% Units</t>
  </si>
  <si>
    <t>1 BR PHA Oper Sub 40% Units</t>
  </si>
  <si>
    <t>2 BR PHA Oper Sub 40% Units</t>
  </si>
  <si>
    <t>3 BR PHA Oper Sub 40% Units</t>
  </si>
  <si>
    <t>4 BR PHA Oper Sub 40% Units</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</si>
  <si>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</si>
  <si>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</si>
  <si>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</si>
  <si>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</si>
  <si>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</si>
  <si>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</si>
  <si>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</si>
  <si>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</si>
  <si>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</si>
  <si>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</si>
  <si>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Efficiency PHA Oper Sub 70% Units</t>
  </si>
  <si>
    <t>1 BR PHA Oper Sub 70% Units</t>
  </si>
  <si>
    <t>2 BR PHA Oper Sub 70% Units</t>
  </si>
  <si>
    <t>3 BR PHA Oper Sub 70% Units</t>
  </si>
  <si>
    <t>4 BR PHA Oper Sub 70% Units</t>
  </si>
  <si>
    <t>Efficiency PHA Oper Sub 80% Units</t>
  </si>
  <si>
    <t>1 BR PHA Oper Sub 80% Units</t>
  </si>
  <si>
    <t>2 BR PHA Oper Sub 80% Units</t>
  </si>
  <si>
    <t>3 BR PHA Oper Sub 80% Units</t>
  </si>
  <si>
    <t>4 BR PHA Oper Sub 80% Units</t>
  </si>
  <si>
    <t>Efficiency Common Space Units</t>
  </si>
  <si>
    <t>1 BR Common Space Units</t>
  </si>
  <si>
    <t>2 BR Common Space Units</t>
  </si>
  <si>
    <t>3 BR Common Space Units</t>
  </si>
  <si>
    <t>4 BR Common Space Units</t>
  </si>
  <si>
    <t>Efficiency 80% SF</t>
  </si>
  <si>
    <t>1 BR 80% SF</t>
  </si>
  <si>
    <t>2 BR 80% SF</t>
  </si>
  <si>
    <t>3 BR 80% SF</t>
  </si>
  <si>
    <t>4 BR 80% SF</t>
  </si>
  <si>
    <t>Efficiency 70% SF</t>
  </si>
  <si>
    <t>1 BR 70% SF</t>
  </si>
  <si>
    <t>2 BR 70% SF</t>
  </si>
  <si>
    <t>3 BR 70% SF</t>
  </si>
  <si>
    <t>4 BR 70% SF</t>
  </si>
  <si>
    <t>Efficiency 60% SF</t>
  </si>
  <si>
    <t>1 BR 60% SF</t>
  </si>
  <si>
    <t>2 BR 60% SF</t>
  </si>
  <si>
    <t>3 BR 60% SF</t>
  </si>
  <si>
    <t>4 BR 60% SF</t>
  </si>
  <si>
    <t>Efficiency 50% SF</t>
  </si>
  <si>
    <t>1 BR 50% SF</t>
  </si>
  <si>
    <t>2 BR 50% SF</t>
  </si>
  <si>
    <t>3 BR 50% SF</t>
  </si>
  <si>
    <t>4 BR 50% SF</t>
  </si>
  <si>
    <t>Efficiency 40% SF</t>
  </si>
  <si>
    <t>1 BR 40% SF</t>
  </si>
  <si>
    <t>2 BR 40% SF</t>
  </si>
  <si>
    <t>3 BR 40% SF</t>
  </si>
  <si>
    <t>4 BR 40% SF</t>
  </si>
  <si>
    <t>Efficiency 30% SF</t>
  </si>
  <si>
    <t>1 BR 30% SF</t>
  </si>
  <si>
    <t>2 BR 30% SF</t>
  </si>
  <si>
    <t>3 BR 30% SF</t>
  </si>
  <si>
    <t>4 BR 30% SF</t>
  </si>
  <si>
    <t>Efficiency 20% SF</t>
  </si>
  <si>
    <t>1 BR 20% SF</t>
  </si>
  <si>
    <t>2 BR 20% SF</t>
  </si>
  <si>
    <t>3 BR 20% SF</t>
  </si>
  <si>
    <t>4 BR 20% SF</t>
  </si>
  <si>
    <t>Efficiency Mkt SF</t>
  </si>
  <si>
    <t>1 BR Mkt SF</t>
  </si>
  <si>
    <t>2 BR Mkt SF</t>
  </si>
  <si>
    <t>3 BR Mkt SF</t>
  </si>
  <si>
    <t>4 BR Mkt SF</t>
  </si>
  <si>
    <t>Efficiency PBRA SF</t>
  </si>
  <si>
    <t>1 BR PBRA SF</t>
  </si>
  <si>
    <t>2 BR PBRA SF</t>
  </si>
  <si>
    <t>3 BR PBRA SF</t>
  </si>
  <si>
    <t>4 BR PBRA SF</t>
  </si>
  <si>
    <t>Efficiency Common Space SF</t>
  </si>
  <si>
    <t>1 BR Common Space SF</t>
  </si>
  <si>
    <t>2 BR Common Space SF</t>
  </si>
  <si>
    <t>3 BR Common Space SF</t>
  </si>
  <si>
    <t>4 BR Common Space SF</t>
  </si>
  <si>
    <t>Efficiency New Construction LI Units</t>
  </si>
  <si>
    <t>1 BR New Construction LI Units</t>
  </si>
  <si>
    <t>2 BR New Construction LI Units</t>
  </si>
  <si>
    <t>3 BR New Construction LI Units</t>
  </si>
  <si>
    <t>4 BR New Construction LI Units</t>
  </si>
  <si>
    <t>Efficiency New Construction Mkt Units</t>
  </si>
  <si>
    <t>1 BR New Construction Mkt Units</t>
  </si>
  <si>
    <t>2 BR New Construction Mkt Units</t>
  </si>
  <si>
    <t>3 BR New Construction Mkt Units</t>
  </si>
  <si>
    <t>4 BR New Construction Mkt Units</t>
  </si>
  <si>
    <t>Efficiency New Construction CS Units</t>
  </si>
  <si>
    <t>1 BR New Construction CS Units</t>
  </si>
  <si>
    <t>2 BR New Construction CS Units</t>
  </si>
  <si>
    <t>3 BR New Construction CS Units</t>
  </si>
  <si>
    <t>4 BR New Construction CS Units</t>
  </si>
  <si>
    <t>Efficiency LI Acq/Rhb Units</t>
  </si>
  <si>
    <t>1 BR Acq/Rhb LI Units</t>
  </si>
  <si>
    <t>2 BR Acq/Rhb LI Units</t>
  </si>
  <si>
    <t>3 BR Acq/Rhb LI Units</t>
  </si>
  <si>
    <t>4 BR Acq/Rhb LI Units</t>
  </si>
  <si>
    <t>Efficiency Acq/Rhb Mkt Units</t>
  </si>
  <si>
    <t>1 BR Acq/Rhb Mkt Units</t>
  </si>
  <si>
    <t>2 BR Acq/Rhb Mkt Units</t>
  </si>
  <si>
    <t>3 BR Acq/Rhb Mkt Units</t>
  </si>
  <si>
    <t>4 BR Acq/Rhb Mkt Units</t>
  </si>
  <si>
    <t>Efficiency CS Acq/Rhb Units</t>
  </si>
  <si>
    <t>1 BR Acq/Rhb CS Units</t>
  </si>
  <si>
    <t>2 BR Acq/Rhb CS Units</t>
  </si>
  <si>
    <t>3 BR Acq/Rhb CS Units</t>
  </si>
  <si>
    <t>4 BR Acq/Rhb CS Units</t>
  </si>
  <si>
    <t>Efficiency Rehab LI Units</t>
  </si>
  <si>
    <t>1 BR Rehab LI Units</t>
  </si>
  <si>
    <t>2 BR Rehab LI Units</t>
  </si>
  <si>
    <t>3 BR Rehab LI Units</t>
  </si>
  <si>
    <t>4 BR Rehab LI Units</t>
  </si>
  <si>
    <t>Efficiency Rehab Mkt Units</t>
  </si>
  <si>
    <t>1 BR Rehab Mkt Units</t>
  </si>
  <si>
    <t>2 BR Rehab Mkt Units</t>
  </si>
  <si>
    <t>3 BR Rehab Mkt Units</t>
  </si>
  <si>
    <t>4 BR Rehab Mkt Units</t>
  </si>
  <si>
    <t>Efficiency Rehab CS Units</t>
  </si>
  <si>
    <t>1 BR Rehab CS Units</t>
  </si>
  <si>
    <t>2 BR Rehab CS Units</t>
  </si>
  <si>
    <t>3 BR Rehab CS Units</t>
  </si>
  <si>
    <t>4 BR Rehab CS Units</t>
  </si>
  <si>
    <t>Effic 120% NSP Units</t>
  </si>
  <si>
    <t>1 BR 120% NSP Units</t>
  </si>
  <si>
    <t>2 BR 120% NSP Units</t>
  </si>
  <si>
    <t>3 BR 120% NSP Units</t>
  </si>
  <si>
    <t>4 BR 120% NSP Units</t>
  </si>
  <si>
    <t>Effic 120% NSP SF</t>
  </si>
  <si>
    <t>1 BR 120% NSP SF</t>
  </si>
  <si>
    <t>2 BR 120% NSP SF</t>
  </si>
  <si>
    <t>3 BR 120% NSP SF</t>
  </si>
  <si>
    <t>4 BR 120% NSP SF</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</si>
  <si>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</si>
  <si>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</si>
  <si>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</si>
  <si>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</si>
  <si>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</si>
  <si>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</si>
  <si>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</si>
  <si>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</si>
  <si>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</si>
  <si>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</si>
  <si>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</si>
  <si>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</si>
  <si>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</si>
  <si>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</si>
  <si>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</si>
  <si>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HOME projects - Fixed or Floating units:</t>
  </si>
  <si>
    <t>&lt;Select&gt;</t>
  </si>
  <si>
    <t>PBRA</t>
  </si>
  <si>
    <t>MSA/NonMSA:</t>
  </si>
  <si>
    <r>
      <t>AMI</t>
    </r>
    <r>
      <rPr>
        <sz val="8"/>
        <rFont val="Arial"/>
        <family val="2"/>
      </rPr>
      <t xml:space="preserve"> (MTSP)</t>
    </r>
  </si>
  <si>
    <t>Efficiency Multifamily New Construction Units</t>
  </si>
  <si>
    <t>1 BR Multifamily New Construction Units</t>
  </si>
  <si>
    <t>2 BR Multifamily New Construction Units</t>
  </si>
  <si>
    <t>3 BR Multifamily New Construction Units</t>
  </si>
  <si>
    <t>4 BR Multifamily New Construction Units</t>
  </si>
  <si>
    <t>Efficiency SF or Duplex Nonhistoric Units</t>
  </si>
  <si>
    <t>1 BR SF or Duplex Nonhistoric Units</t>
  </si>
  <si>
    <t>2 BR SF or Duplex Nonhistoric Units</t>
  </si>
  <si>
    <t>3 BR SF or Duplex Nonhistoric Units</t>
  </si>
  <si>
    <t>4 BR SF or Duplex Nonhistoric Units</t>
  </si>
  <si>
    <t>Are 100% of units HUD PBRA?</t>
  </si>
  <si>
    <t>Max</t>
  </si>
  <si>
    <t>Proposed</t>
  </si>
  <si>
    <t>Provider or</t>
  </si>
  <si>
    <t>2020 Pre-App</t>
  </si>
  <si>
    <t>Rehabs Only:</t>
  </si>
  <si>
    <t>Gross</t>
  </si>
  <si>
    <t>Operating</t>
  </si>
  <si>
    <t>Rental</t>
  </si>
  <si>
    <t>(Select)</t>
  </si>
  <si>
    <t>Nbr of</t>
  </si>
  <si>
    <t>No. of</t>
  </si>
  <si>
    <t>Unit</t>
  </si>
  <si>
    <t>Rent</t>
  </si>
  <si>
    <t>Utility</t>
  </si>
  <si>
    <r>
      <t xml:space="preserve">Subsidy </t>
    </r>
    <r>
      <rPr>
        <b/>
        <sz val="10"/>
        <color indexed="10"/>
        <rFont val="Arial"/>
        <family val="2"/>
      </rPr>
      <t>***</t>
    </r>
  </si>
  <si>
    <t>Monthly Net Rent</t>
  </si>
  <si>
    <t>Employee</t>
  </si>
  <si>
    <t>Building</t>
  </si>
  <si>
    <t>Type of</t>
  </si>
  <si>
    <t>Current</t>
  </si>
  <si>
    <t>Percent</t>
  </si>
  <si>
    <t>0 BR MF Units</t>
  </si>
  <si>
    <t>SF Det'd Units</t>
  </si>
  <si>
    <t>SF Det'd Hist Units</t>
  </si>
  <si>
    <t>Efficiency</t>
  </si>
  <si>
    <t>Duplex Units</t>
  </si>
  <si>
    <t>Duplex Hist Units</t>
  </si>
  <si>
    <t>Townhome Units</t>
  </si>
  <si>
    <t>Townhome Hist Units</t>
  </si>
  <si>
    <t>1-Story Units</t>
  </si>
  <si>
    <t>1-Story Hist Units</t>
  </si>
  <si>
    <t>2-Story Units</t>
  </si>
  <si>
    <t>2-Story Hist Units</t>
  </si>
  <si>
    <t>2-Story Wlkp Units</t>
  </si>
  <si>
    <t>2-Story Wlkp Hist Units</t>
  </si>
  <si>
    <t>3+ Story Units</t>
  </si>
  <si>
    <t>3+ Story Hist Units</t>
  </si>
  <si>
    <t>AMIs below Line</t>
  </si>
  <si>
    <t>Bdrms</t>
  </si>
  <si>
    <t>Baths</t>
  </si>
  <si>
    <t>Count</t>
  </si>
  <si>
    <t>Area</t>
  </si>
  <si>
    <t>Limit</t>
  </si>
  <si>
    <t>Allowance</t>
  </si>
  <si>
    <t>(See note below)</t>
  </si>
  <si>
    <t>Per Unit</t>
  </si>
  <si>
    <t>Design Type</t>
  </si>
  <si>
    <t>Activity</t>
  </si>
  <si>
    <t>Diff</t>
  </si>
  <si>
    <t>DCA COMMENTS</t>
  </si>
  <si>
    <t>MF Units</t>
  </si>
  <si>
    <t>MH Units</t>
  </si>
  <si>
    <t>MH Hist Units</t>
  </si>
  <si>
    <t>N/A-CS</t>
  </si>
  <si>
    <t>Unrestricted</t>
  </si>
  <si>
    <t>LI Income Average %</t>
  </si>
  <si>
    <t>TOTAL</t>
  </si>
  <si>
    <t>4% / T-E Bonds:</t>
  </si>
  <si>
    <t>40/60 Test</t>
  </si>
  <si>
    <t>MONTHLY TOTAL</t>
  </si>
  <si>
    <t>LI</t>
  </si>
  <si>
    <t>20/50 Test</t>
  </si>
  <si>
    <t>ANNUAL TOTAL</t>
  </si>
  <si>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</si>
  <si>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UNIT SUMMARY</t>
  </si>
  <si>
    <t>Units:</t>
  </si>
  <si>
    <t>% of AMI</t>
  </si>
  <si>
    <t>1BR</t>
  </si>
  <si>
    <t>2BR</t>
  </si>
  <si>
    <t>3BR</t>
  </si>
  <si>
    <t>4BR</t>
  </si>
  <si>
    <t>NOTE TO APPLICANTS: If the numbers compiled in this Summary do not appear to match what was entered in the Rent Chart above, please verify that all applicable columns were completed in the rows used in the Rent Chart above.</t>
  </si>
  <si>
    <t>Low-Income</t>
  </si>
  <si>
    <t>80% AMI</t>
  </si>
  <si>
    <t>(Includes inc-restr mgr units)</t>
  </si>
  <si>
    <t>70% AMI</t>
  </si>
  <si>
    <t>60% AMI</t>
  </si>
  <si>
    <t>50% AMI</t>
  </si>
  <si>
    <t>40% AMI</t>
  </si>
  <si>
    <t>30% AMI</t>
  </si>
  <si>
    <t>20% AMI</t>
  </si>
  <si>
    <t>Total Low Income</t>
  </si>
  <si>
    <t>Total Residential</t>
  </si>
  <si>
    <t>(no rent charged)</t>
  </si>
  <si>
    <t>Total Units</t>
  </si>
  <si>
    <t xml:space="preserve">Income Limit Distribution among Bedroom Sizes </t>
  </si>
  <si>
    <t>Equal Distribution?</t>
  </si>
  <si>
    <t>Row Average</t>
  </si>
  <si>
    <t>PBRA-Assisted</t>
  </si>
  <si>
    <t>(included in LI above)</t>
  </si>
  <si>
    <t>PHA Operating Subsidy-Assisted</t>
  </si>
  <si>
    <r>
      <t xml:space="preserve">UNIT SUMMARY </t>
    </r>
    <r>
      <rPr>
        <i/>
        <sz val="9"/>
        <rFont val="Arial"/>
        <family val="2"/>
      </rPr>
      <t>(Continued)</t>
    </r>
  </si>
  <si>
    <t>Type of Construction Activity</t>
  </si>
  <si>
    <t>New Construction</t>
  </si>
  <si>
    <t>Low Inc</t>
  </si>
  <si>
    <t>Total + CS</t>
  </si>
  <si>
    <t>Acq/Rehab</t>
  </si>
  <si>
    <t>Substantial Rehab Only</t>
  </si>
  <si>
    <r>
      <t xml:space="preserve">Historic </t>
    </r>
    <r>
      <rPr>
        <sz val="9"/>
        <rFont val="Arial"/>
        <family val="2"/>
      </rPr>
      <t>Adaptive Reuse</t>
    </r>
  </si>
  <si>
    <r>
      <t xml:space="preserve">Building Type: (for </t>
    </r>
    <r>
      <rPr>
        <b/>
        <i/>
        <sz val="10"/>
        <rFont val="Arial"/>
        <family val="2"/>
      </rPr>
      <t>Utility Allowance, Monitoring Fees</t>
    </r>
    <r>
      <rPr>
        <sz val="10"/>
        <rFont val="Arial"/>
        <family val="2"/>
      </rPr>
      <t xml:space="preserve"> and other purposes)</t>
    </r>
  </si>
  <si>
    <t>Multifamily</t>
  </si>
  <si>
    <t>1-Story</t>
  </si>
  <si>
    <t>2-Story</t>
  </si>
  <si>
    <t>2-Story Wlkp</t>
  </si>
  <si>
    <t>3+-Story</t>
  </si>
  <si>
    <t>SF Detached</t>
  </si>
  <si>
    <t>Townhome</t>
  </si>
  <si>
    <t>Duplex</t>
  </si>
  <si>
    <t>Manufactured home</t>
  </si>
  <si>
    <r>
      <t xml:space="preserve">Building Type:
(for </t>
    </r>
    <r>
      <rPr>
        <b/>
        <i/>
        <sz val="10"/>
        <rFont val="Arial"/>
        <family val="2"/>
      </rPr>
      <t>Cost Limit</t>
    </r>
    <r>
      <rPr>
        <sz val="10"/>
        <rFont val="Arial"/>
        <family val="2"/>
      </rPr>
      <t xml:space="preserve"> purposes only - </t>
    </r>
    <r>
      <rPr>
        <sz val="8"/>
        <rFont val="Arial"/>
        <family val="2"/>
      </rPr>
      <t>see Application Instructions for further detail</t>
    </r>
    <r>
      <rPr>
        <sz val="10"/>
        <rFont val="Arial"/>
        <family val="2"/>
      </rPr>
      <t>)</t>
    </r>
  </si>
  <si>
    <t>Detached / SemiDetached</t>
  </si>
  <si>
    <t>Row House</t>
  </si>
  <si>
    <t>Walkup</t>
  </si>
  <si>
    <t>Elevator</t>
  </si>
  <si>
    <r>
      <t xml:space="preserve">Average Unit Sq Ft by </t>
    </r>
    <r>
      <rPr>
        <b/>
        <sz val="10"/>
        <rFont val="Arial"/>
        <family val="2"/>
      </rPr>
      <t>AMI% Level</t>
    </r>
  </si>
  <si>
    <t>Unit Square Footage:</t>
  </si>
  <si>
    <t>LI Total SF</t>
  </si>
  <si>
    <r>
      <t xml:space="preserve">Average Unit Square Footage by </t>
    </r>
    <r>
      <rPr>
        <b/>
        <sz val="10"/>
        <rFont val="Arial"/>
        <family val="2"/>
      </rPr>
      <t>Unit Configuration</t>
    </r>
    <r>
      <rPr>
        <sz val="10"/>
        <rFont val="Arial"/>
        <family val="2"/>
      </rPr>
      <t xml:space="preserve"> </t>
    </r>
    <r>
      <rPr>
        <sz val="8"/>
        <rFont val="Arial"/>
        <family val="2"/>
      </rPr>
      <t>(Nbr of Bedrooms)</t>
    </r>
  </si>
  <si>
    <t>VI.  DCA COMMENTS</t>
  </si>
  <si>
    <t>APPLICANT COMMENTS AND CLARIFICATIONS</t>
  </si>
  <si>
    <t>VII.  DCA COMMENTS</t>
  </si>
  <si>
    <t>NOTE: 
Row size may be increased or decreased as needed.  
Press and hold Alt-Enter to start new paragraphs in the same box.</t>
  </si>
  <si>
    <t>RENT SCHEDULE</t>
  </si>
  <si>
    <t xml:space="preserve">Do NOT cut/copy/paste cells in this tab. Complete ALL columns. For Common Space (CS) units, select "N/A-CS" for Rent Type and "Common Space" for Employee Unit.  </t>
  </si>
  <si>
    <r>
      <rPr>
        <b/>
        <sz val="10"/>
        <rFont val="Arial"/>
        <family val="2"/>
      </rPr>
      <t xml:space="preserve">A. HOME </t>
    </r>
    <r>
      <rPr>
        <sz val="10"/>
        <rFont val="Arial"/>
        <family val="2"/>
      </rPr>
      <t>Projects</t>
    </r>
    <r>
      <rPr>
        <b/>
        <sz val="9"/>
        <rFont val="Arial"/>
        <family val="2"/>
      </rPr>
      <t xml:space="preserve">:  Fixed </t>
    </r>
    <r>
      <rPr>
        <sz val="9"/>
        <rFont val="Arial"/>
        <family val="2"/>
      </rPr>
      <t>or</t>
    </r>
    <r>
      <rPr>
        <b/>
        <sz val="9"/>
        <rFont val="Arial"/>
        <family val="2"/>
      </rPr>
      <t xml:space="preserve"> Floating </t>
    </r>
    <r>
      <rPr>
        <sz val="9"/>
        <rFont val="Arial"/>
        <family val="2"/>
      </rPr>
      <t>units?</t>
    </r>
  </si>
  <si>
    <t>(Note: CS units are non-income-producing units)</t>
  </si>
  <si>
    <r>
      <t>AMI</t>
    </r>
    <r>
      <rPr>
        <sz val="8"/>
        <rFont val="Arial"/>
        <family val="2"/>
      </rPr>
      <t xml:space="preserve"> (MTSP)</t>
    </r>
    <r>
      <rPr>
        <b/>
        <sz val="8"/>
        <rFont val="Arial"/>
        <family val="2"/>
      </rPr>
      <t>:</t>
    </r>
  </si>
  <si>
    <t>B. Are 100% of units HUD PBRA?</t>
  </si>
  <si>
    <t>Mandatory Fees Paid By Residents</t>
  </si>
  <si>
    <t>Effective Date:</t>
  </si>
  <si>
    <t>Source:</t>
  </si>
  <si>
    <t>Max Gross Rent Limit</t>
  </si>
  <si>
    <t>(UA Schedule 1 UA, 
so over-write if UA Schedule 2 used)</t>
  </si>
  <si>
    <t>UA Building</t>
  </si>
  <si>
    <t>Type of Activity</t>
  </si>
  <si>
    <t>3+ Story Elevator Units</t>
  </si>
  <si>
    <t>3+ Story Elevator Hist Units</t>
  </si>
  <si>
    <t>Put AMIs Below Line</t>
  </si>
  <si>
    <t>Gross Rent</t>
  </si>
  <si>
    <t xml:space="preserve">
NOTE TO APPLICANTS: 
If the numbers compiled in this Summary do not appear to match what was entered in the Rent Chart above, please verify that all applicable columns were completed in the rows used in the Rent Chart above.</t>
  </si>
  <si>
    <t>(% of BR config Unit Total)</t>
  </si>
  <si>
    <r>
      <rPr>
        <b/>
        <i/>
        <sz val="9"/>
        <rFont val="Arial"/>
        <family val="2"/>
      </rPr>
      <t xml:space="preserve">             </t>
    </r>
    <r>
      <rPr>
        <i/>
        <u/>
        <sz val="9"/>
        <rFont val="Arial"/>
        <family val="2"/>
      </rPr>
      <t>Exact</t>
    </r>
    <r>
      <rPr>
        <sz val="9"/>
        <rFont val="Arial"/>
        <family val="2"/>
      </rPr>
      <t xml:space="preserve"> units needed for equal %</t>
    </r>
  </si>
  <si>
    <r>
      <t xml:space="preserve">             Diff between Proposed &amp; </t>
    </r>
    <r>
      <rPr>
        <i/>
        <u/>
        <sz val="9"/>
        <color theme="9" tint="-0.499984740745262"/>
        <rFont val="Arial"/>
        <family val="2"/>
      </rPr>
      <t>Exact</t>
    </r>
  </si>
  <si>
    <r>
      <rPr>
        <sz val="9"/>
        <rFont val="Arial"/>
        <family val="2"/>
      </rPr>
      <t>Equal distribution means the</t>
    </r>
    <r>
      <rPr>
        <sz val="10"/>
        <rFont val="Arial"/>
        <family val="2"/>
      </rPr>
      <t xml:space="preserve"> </t>
    </r>
    <r>
      <rPr>
        <sz val="9"/>
        <color theme="9" tint="-0.499984740745262"/>
        <rFont val="Arial"/>
        <family val="2"/>
      </rPr>
      <t xml:space="preserve">Difference between the Proposed and Exact </t>
    </r>
    <r>
      <rPr>
        <sz val="9"/>
        <rFont val="Arial"/>
        <family val="2"/>
      </rPr>
      <t>units is within 2 units - unless Pre-Approved otherwise by DCA</t>
    </r>
  </si>
  <si>
    <t> </t>
  </si>
  <si>
    <t>3+-Story Elevator</t>
  </si>
  <si>
    <t>*To all Applicants: Real estate taxes shown in Operating Budget should be prior to any tax abatement.  In addition to your other comments, please provide methodology for determining real estate tax calculation. 
**To all Applicants: in addition to your other comments, please provide methodology for insurance calculation.</t>
  </si>
  <si>
    <t>Project Information</t>
  </si>
  <si>
    <t>Date of Request</t>
  </si>
  <si>
    <r>
      <t>Will federal funds</t>
    </r>
    <r>
      <rPr>
        <b/>
        <sz val="9"/>
        <rFont val="Arial Narrow"/>
        <family val="2"/>
      </rPr>
      <t>**</t>
    </r>
    <r>
      <rPr>
        <sz val="9"/>
        <rFont val="Arial Narrow"/>
        <family val="2"/>
      </rPr>
      <t xml:space="preserve"> be utilized, triggering Federal Relocation requirements?</t>
    </r>
  </si>
  <si>
    <t>Zip:</t>
  </si>
  <si>
    <t>Has there ever been a project with HOME funding in this area?</t>
  </si>
  <si>
    <t>HOME (LI)</t>
  </si>
  <si>
    <t>Project Criteria</t>
  </si>
  <si>
    <t>All Applicants who receive a HOME consent will agree to match the HOME Loan Amount and stated criteria, as asserted below, in their tax credit Application Submission.  Failure to do so could result in a Threshold Failure Determination.  For example, Applicants should carefully consider the amount of HOME Loan and the project's ability to support fully amortizing loan payments.</t>
  </si>
  <si>
    <t>HOME Loan Amount</t>
  </si>
  <si>
    <t>$</t>
  </si>
  <si>
    <t>Total number of HOME-funded properties.  These deals must be awarded after January 1, 2001, and both the Owner and Developer entity currently own and have developed these properties.  Applicant should confirm total to the list all HOME funded projects within their Performance Workbook.</t>
  </si>
  <si>
    <t>Total number of currently owned HOME Funded properties meeting above criteria</t>
  </si>
  <si>
    <t>For all non-DCA HOME properties, Applicant must attach the following additional documentation from Participating Jurisdiction that funded the HOME loan:</t>
  </si>
  <si>
    <t>• Verification that the HOME loan is current</t>
  </si>
  <si>
    <t xml:space="preserve">• The property is currently owned by the Applicant, and all real estate taxes have been paid </t>
  </si>
  <si>
    <t xml:space="preserve">• A copy of the HOME loan agreement  
</t>
  </si>
  <si>
    <t>Applicant agrees to select a general contractor that can be payment and performance bonded and will not request a waiver of the DCA payment and performance bond requirement.</t>
  </si>
  <si>
    <t>Application is for a project in a Local Government boundary that has not received a DCA Multifamily HOME award within the last five (5) DCA funding cycles.</t>
  </si>
  <si>
    <t>Name of Local Government boundary</t>
  </si>
  <si>
    <t>Application is not in a Qualified Census Tract.</t>
  </si>
  <si>
    <t>Census Tract Nbr</t>
  </si>
  <si>
    <t>HUD website</t>
  </si>
  <si>
    <r>
      <t xml:space="preserve">Application is for a project in the </t>
    </r>
    <r>
      <rPr>
        <b/>
        <sz val="10"/>
        <rFont val="Arial Narrow"/>
        <family val="2"/>
      </rPr>
      <t xml:space="preserve">Rural </t>
    </r>
    <r>
      <rPr>
        <sz val="10"/>
        <rFont val="Arial Narrow"/>
        <family val="2"/>
      </rPr>
      <t>pool and includes no debt other than DCA HOME.</t>
    </r>
  </si>
  <si>
    <r>
      <t xml:space="preserve">Application is for a project in the </t>
    </r>
    <r>
      <rPr>
        <b/>
        <sz val="10"/>
        <rFont val="Arial Narrow"/>
        <family val="2"/>
      </rPr>
      <t xml:space="preserve">Metro Pools </t>
    </r>
    <r>
      <rPr>
        <sz val="10"/>
        <rFont val="Arial Narrow"/>
        <family val="2"/>
      </rPr>
      <t>and the HOME loan is in senior/first position throughout the loan term.</t>
    </r>
  </si>
  <si>
    <r>
      <t xml:space="preserve">Application is for a project in the </t>
    </r>
    <r>
      <rPr>
        <b/>
        <sz val="10"/>
        <rFont val="Arial Narrow"/>
        <family val="2"/>
      </rPr>
      <t xml:space="preserve">Metro Pools </t>
    </r>
    <r>
      <rPr>
        <sz val="10"/>
        <rFont val="Arial Narrow"/>
        <family val="2"/>
      </rPr>
      <t>and Applicant agrees that the submitted application will have a HOME loan that can fully amortize at a minimum term of 20 years. (equal level payments throughout the loan term resulting in a zero balance at maturity).</t>
    </r>
  </si>
  <si>
    <t>7.</t>
  </si>
  <si>
    <t>Term of the HOME loan</t>
  </si>
  <si>
    <t>years</t>
  </si>
  <si>
    <r>
      <t xml:space="preserve">Complete This section if you are applying in the </t>
    </r>
    <r>
      <rPr>
        <b/>
        <u/>
        <sz val="10"/>
        <color theme="1"/>
        <rFont val="Arial Narrow"/>
        <family val="2"/>
      </rPr>
      <t>CHDO</t>
    </r>
    <r>
      <rPr>
        <sz val="10"/>
        <color theme="1"/>
        <rFont val="Arial Narrow"/>
        <family val="2"/>
      </rPr>
      <t xml:space="preserve"> set aside:</t>
    </r>
  </si>
  <si>
    <t>Applicant has completed project narrative specifically noting the following:</t>
  </si>
  <si>
    <t>a.)</t>
  </si>
  <si>
    <t>Strength of the proposed Project Team</t>
  </si>
  <si>
    <t>b.)</t>
  </si>
  <si>
    <t xml:space="preserve">Strength and depth of the CHDO entity </t>
  </si>
  <si>
    <t>c.)</t>
  </si>
  <si>
    <t>History of the proposed CHDO using HOME funds</t>
  </si>
  <si>
    <t>d.)</t>
  </si>
  <si>
    <t>Uniqueness of the overall project concept</t>
  </si>
  <si>
    <t>Applicant will be leveraging other resources:</t>
  </si>
  <si>
    <t xml:space="preserve">              If "Yes" include documentation for commitment of funds</t>
  </si>
  <si>
    <t>Applicant Comments/Justifications Regarding Project Criteria</t>
  </si>
  <si>
    <t>Terms for DCA HOME Loan</t>
  </si>
  <si>
    <r>
      <rPr>
        <b/>
        <u/>
        <sz val="11"/>
        <color theme="1"/>
        <rFont val="Arial Narrow"/>
        <family val="2"/>
      </rPr>
      <t>HOME Loan Limits</t>
    </r>
    <r>
      <rPr>
        <sz val="11"/>
        <color theme="1"/>
        <rFont val="Arial Narrow"/>
        <family val="2"/>
      </rPr>
      <t>. The maximum HOME loan amount is $2 million and the minimum HOME loan amount is $1 million</t>
    </r>
  </si>
  <si>
    <r>
      <rPr>
        <b/>
        <u/>
        <sz val="11"/>
        <color theme="1"/>
        <rFont val="Arial Narrow"/>
        <family val="2"/>
      </rPr>
      <t>HOME Units</t>
    </r>
    <r>
      <rPr>
        <sz val="11"/>
        <color theme="1"/>
        <rFont val="Arial Narrow"/>
        <family val="2"/>
      </rPr>
      <t xml:space="preserve">.  Based on the statutory HOME requirements, twenty percent (20%) of the HOME assisted units in the project must be limited to income restrictions based on 50% of AMI and “Low HOME rents”.  The balance of low income units will be limited to rent and income restrictions based on the lesser of the published High HOME rents or 60% AMI.  It is important to note that all low income units are limited to HUD’s Fair Market Rent for the appropriate bedroom size should it be less than the applicable rent at the proposed AMI. Applicants should assume 1.5 persons per bedroom. For HOME Loans, rents must be affordable at initial lease-up and must remain affordable over the term of the HOME Loan. </t>
    </r>
  </si>
  <si>
    <r>
      <t xml:space="preserve">Generally, each Applicant will receive no more than one HOME Consent.  Applicants that appear to be requesting HOME funds for point purposes and do not show a clear need will not receive a Consent. Applications that do not fully utilize available credits in order to show a need for the HOME loan will not be considered for a Consent.  </t>
    </r>
    <r>
      <rPr>
        <u/>
        <sz val="11"/>
        <color theme="1"/>
        <rFont val="Arial Narrow"/>
        <family val="2"/>
      </rPr>
      <t>Market and feasibility are not specifically reviewed during this process</t>
    </r>
  </si>
  <si>
    <r>
      <rPr>
        <b/>
        <u/>
        <sz val="11"/>
        <color theme="1"/>
        <rFont val="Arial Narrow"/>
        <family val="2"/>
      </rPr>
      <t xml:space="preserve">Tie-Breaker Metro Pools: </t>
    </r>
    <r>
      <rPr>
        <sz val="11"/>
        <color theme="1"/>
        <rFont val="Arial Narrow"/>
        <family val="2"/>
      </rPr>
      <t xml:space="preserve"> Applications that exhibit the greatest ability to further DCA’s fair housing goals will be given a preference. DCA will evaluate the fair housing impact of a property using the combined tools listed under the Stable Communities and Quality Education Areas scoring sections.  Applicant should use the narrative section as to how the proposed site meets these goals.</t>
    </r>
  </si>
  <si>
    <r>
      <rPr>
        <b/>
        <u/>
        <sz val="11"/>
        <color theme="1"/>
        <rFont val="Arial Narrow"/>
        <family val="2"/>
      </rPr>
      <t>Tie-Breaker Rural Pool:</t>
    </r>
    <r>
      <rPr>
        <sz val="11"/>
        <color theme="1"/>
        <rFont val="Arial Narrow"/>
        <family val="2"/>
      </rPr>
      <t xml:space="preserve">   Applications that exhibit a strong record of DCA HOME performance including number of DCA HOME loans, timely HOME payments over past thirty-six months, strong compliance history, and have received fewer than three (3) HOME Loan Awards within the previous three (3) competitive rounds.</t>
    </r>
  </si>
  <si>
    <t>Applicant certifies to the following:</t>
  </si>
  <si>
    <r>
      <rPr>
        <sz val="11"/>
        <color theme="1"/>
        <rFont val="Arial"/>
        <family val="2"/>
      </rPr>
      <t xml:space="preserve">▪ </t>
    </r>
    <r>
      <rPr>
        <sz val="11"/>
        <color theme="1"/>
        <rFont val="Arial Narrow"/>
        <family val="2"/>
      </rPr>
      <t>The tax credit Final Application will utilize all available tax credits including full eligible basis boost amounts.</t>
    </r>
  </si>
  <si>
    <t>▪ The submitted Application will meet all DCA HOME underwriting policies.</t>
  </si>
  <si>
    <t>▪ All members of the Project Team have no outstanding compliance issues.</t>
  </si>
  <si>
    <t xml:space="preserve">Printed Name                                                                    </t>
  </si>
  <si>
    <t>Date</t>
  </si>
  <si>
    <t>Signature</t>
  </si>
  <si>
    <t>Title</t>
  </si>
  <si>
    <t>2020 Rural HOME Preservation Set-Aside Request</t>
  </si>
  <si>
    <t>County</t>
  </si>
  <si>
    <t>Street/Site Address</t>
  </si>
  <si>
    <t>, GA</t>
  </si>
  <si>
    <t xml:space="preserve">The Applicant seeking Tax Credits through the Rural HOME Preservation Set Aside must complete Project Criteria section listed below.  The criteria will give preference to Applicants that minimize risk of loss to DCA, demonstrate HOME experience and capacity, achieve a geographic distribution of resources, and meet DCA fair housing priorities.  In addition to completing this consent, all Applicants need to complete a Performance Workbook.  
</t>
  </si>
  <si>
    <t>Has this property received low income housing Tax Credits?</t>
  </si>
  <si>
    <t>What year were the LIHTCs awarded?</t>
  </si>
  <si>
    <t>Has this property received a DCA HOME Loan Award?</t>
  </si>
  <si>
    <t>What year was the HOME Loan awarded?</t>
  </si>
  <si>
    <t>All Applicants who receive a Tax Credit Preliminary Award Letter will agree to match the Tax Credit Amount Award Letter Amount and stated criteria, as asserted below, in their tax credit Application Submission.  Failure to do so could result in a Threshold Failure Determination.  For example, Applicants should carefully consider the Tax Credits requested, and if the requested amount is appropriate for the redevelopment.</t>
  </si>
  <si>
    <t>Tax Credit Request Amount:</t>
  </si>
  <si>
    <t>Current DCA HOME Loan Balance</t>
  </si>
  <si>
    <t>Original DCA HOME Loan Balance</t>
  </si>
  <si>
    <t>Percentage of DCA HOME Loan Paid Off</t>
  </si>
  <si>
    <t>Applicant agrees to list all HOME funded projects within their Performance Workbook. (Both the Owner and Developer entity currently own and have developed these properties)</t>
  </si>
  <si>
    <t>• Verification of timely required payments for period of 36 months prior to January 1, 2020</t>
  </si>
  <si>
    <t>Applicant confirms that the Property's original placed-in-service date is between January 1, 1997 - December 31, 2002.</t>
  </si>
  <si>
    <t>Applicantt confirms that the Property has no other debt secured by the property beside the DCA HOME Loan.</t>
  </si>
  <si>
    <t>Applicant confirms that the Property is located in a Rural Area.</t>
  </si>
  <si>
    <t>Applicant agrees to use proceeds from Tax Credits awarded to pay off the remaining HOME loan balance of the property after a DCA loan write-down.</t>
  </si>
  <si>
    <t>Applicant was a member of a project team or seller of a property that received a Rural HOME Preservation selection in the 2019 Round?</t>
  </si>
  <si>
    <t>History of the proposed Project Team using HOME Funds</t>
  </si>
  <si>
    <t>Other Comments relevant to DCA's review</t>
  </si>
  <si>
    <t>Applicant Justifications Regarding Project Criteria</t>
  </si>
  <si>
    <t>Applicant Comments</t>
  </si>
  <si>
    <t>Terms for DCA Tax Credits</t>
  </si>
  <si>
    <t>Appraisal and Property Needs Assessments: Awarded applicants must provide an appraisal, property needs asssessment and a full schedule of values at Application Submission. If DCA determines that the Tax Credits requested are insufficient to complete the necessary level of renovation required at  the property, the preliminary award will be revoked.</t>
  </si>
  <si>
    <t>Market and feasibility are not specifically reviewed during this process. If an awarded deal does not pass DCA Threshold requirements, the preliminary award letter will be revoked.</t>
  </si>
  <si>
    <t>*The tax credit Final Application will utilize all available tax credits including full eligible basis boost amounts.</t>
  </si>
  <si>
    <t>*The submitted Application will meet all DCA underwriting policies.</t>
  </si>
  <si>
    <t>*The submitted Application will meet all DCA rehab policies.</t>
  </si>
  <si>
    <t>*All members of the Project Team have no outstanding compliance issues.</t>
  </si>
  <si>
    <t>General Set Aside Designation Request</t>
  </si>
  <si>
    <t xml:space="preserve">DCA does not guarantee to make any GSA Designation prior to Application Submission on May 21, 2020.  </t>
  </si>
  <si>
    <t>I. Project Information</t>
  </si>
  <si>
    <t>Project Street Address</t>
  </si>
  <si>
    <t>Nearest Physical Str Address</t>
  </si>
  <si>
    <t>Tenancy</t>
  </si>
  <si>
    <t>Unit Configuration by Nbr of Bedrooms</t>
  </si>
  <si>
    <t>Competitive</t>
  </si>
  <si>
    <t>Unit Total</t>
  </si>
  <si>
    <t>Set aside</t>
  </si>
  <si>
    <t>Pool</t>
  </si>
  <si>
    <t>Construction / QCT</t>
  </si>
  <si>
    <t>QCT?</t>
  </si>
  <si>
    <t>Proposed Construction Activity by Rent Type: Number of Units</t>
  </si>
  <si>
    <t>Dir Line</t>
  </si>
  <si>
    <t>Organization Type:</t>
  </si>
  <si>
    <t xml:space="preserve">Off Phone: </t>
  </si>
  <si>
    <t>Mkt Rate</t>
  </si>
  <si>
    <t>Email</t>
  </si>
  <si>
    <t>Common Sp</t>
  </si>
  <si>
    <t>Street</t>
  </si>
  <si>
    <t>Activity Total</t>
  </si>
  <si>
    <t>State</t>
  </si>
  <si>
    <t>Zip Code</t>
  </si>
  <si>
    <t>Percentage of Market Rate</t>
  </si>
  <si>
    <t>Residential Total</t>
  </si>
  <si>
    <t>II. Project Checklist</t>
  </si>
  <si>
    <t>(NOTE: DCA may elect to designate both the 2020 set aside and forward commit 2021 set aside funds to the same property.)</t>
  </si>
  <si>
    <t>2020 General Set Aside Request Amount</t>
  </si>
  <si>
    <t>2021 General Set Aside Request Amount</t>
  </si>
  <si>
    <t>Applicant has completed and included the Performance Workbook.</t>
  </si>
  <si>
    <t>Applicant has completed and included a draft of the most current Core Application..</t>
  </si>
  <si>
    <t>III. Priority Criteria</t>
  </si>
  <si>
    <t>While the Applicant will not complete the Scoring section of the Core Application at this time, the Applicant is required to answer the following Scoring-related questions. The Applicant must also submit all related supporting documentation as required in 2018 QAP.</t>
  </si>
  <si>
    <t>Partner:</t>
  </si>
  <si>
    <t>Amount:</t>
  </si>
  <si>
    <t>% TDC</t>
  </si>
  <si>
    <t>DCA requires proof of commitment of funds as a part of this request.</t>
  </si>
  <si>
    <t>Total:</t>
  </si>
  <si>
    <t>Is the Application within a Qualified Census Tract? If yes, Application must contribute to a Community Revitalization Plan (CRP) meeting 2018 QAP standards.</t>
  </si>
  <si>
    <t>Does this Application contribute to a pre-existing planning effort? If in QCT, reference CRP here.</t>
  </si>
  <si>
    <t>Name of Plan:</t>
  </si>
  <si>
    <t>Publicly available web link to PDF of Plan:</t>
  </si>
  <si>
    <t>Applicant agrees to accept Section 811 PBRA or other DCA-offered RA for 10% of the units for the purpose of providing Integrated Supportive Housing (ISH) opportunities to Persons w/Disabilities (PWD), and is prepared to accept the full utilization by DCA of 10% of the units?</t>
  </si>
  <si>
    <t xml:space="preserve">III. </t>
  </si>
  <si>
    <t>Additional Information</t>
  </si>
  <si>
    <t>1. Describe why this Application needs to be selected for the GSA. (DCA encourages supporting documentation. This is one of the DCA Selection Criteria)</t>
  </si>
  <si>
    <t>2. Describe the impact that this property will have on the local community.  (DCA encourages supporting documentation. This is one of the DCA Selection Criteria)</t>
  </si>
  <si>
    <t>3. Why can't this Application score competitively in the 9% Round or meet DCA's underwriting criteria for a 4% Application? (DCA encourages supporting documentation. This is one of the DCA Selection Criteria)</t>
  </si>
  <si>
    <t>4. How quickly would this development be able to close and start construction?  (DCA encourages supporting documentation. This is one of the DCA Selection Criteria)</t>
  </si>
  <si>
    <t>*The Applicant agrees to utilize the submitted leveraged funds sources.</t>
  </si>
  <si>
    <t>Historic Adaptive Reuse</t>
  </si>
  <si>
    <r>
      <t xml:space="preserve">HOME Requirements: </t>
    </r>
    <r>
      <rPr>
        <sz val="11"/>
        <rFont val="Arial Narrow"/>
        <family val="2"/>
      </rPr>
      <t>Reducing or extinguishing the original HOME balance does not terminate the statutory and/or state mandated affordability restrictions which may be in place.</t>
    </r>
  </si>
  <si>
    <r>
      <rPr>
        <b/>
        <u/>
        <sz val="11"/>
        <rFont val="Arial Narrow"/>
        <family val="2"/>
      </rPr>
      <t>HOME Units &amp; Rents</t>
    </r>
    <r>
      <rPr>
        <sz val="11"/>
        <rFont val="Arial Narrow"/>
        <family val="2"/>
      </rPr>
      <t>.  During application, the proposed rents must be reflective of the HOME Requirements based on the original loan term until the HOME Requirements do not pertain to the project any longer.</t>
    </r>
  </si>
  <si>
    <r>
      <rPr>
        <b/>
        <u/>
        <sz val="11"/>
        <rFont val="Arial Narrow"/>
        <family val="2"/>
      </rPr>
      <t>Selection Criteria for Preliminary Award</t>
    </r>
    <r>
      <rPr>
        <sz val="11"/>
        <rFont val="Arial Narrow"/>
        <family val="2"/>
      </rPr>
      <t>.  In the event DCA receives requests for Rural HOME Preservation Tax Credit Requests that exceed available Set-Aside Credits, Preliminary Award Letters shall be issued based on the selection criteria as specified in the 2020 QAP.</t>
    </r>
  </si>
  <si>
    <r>
      <rPr>
        <b/>
        <u/>
        <sz val="11"/>
        <rFont val="Arial Narrow"/>
        <family val="2"/>
      </rPr>
      <t>Certification</t>
    </r>
    <r>
      <rPr>
        <sz val="11"/>
        <rFont val="Arial Narrow"/>
        <family val="2"/>
      </rPr>
      <t>.  If selected, Applicant agrees to comply with all DCA terms and conditions as disclosed in the 2020 Qualified Allocation Plan.  Applications/Projects that receive Tax Credit Preliminary Awards as a funding source are required to utilize the requested funds, if the project is selected for an award of tax credits.   Failure to utilize tax credits may result in the withdrawal of the tax credit award or a finding which may impact future compliance scoring.  Applicant also agrees to comply with the Federal Funding Accountability and Transparency Act and any related OMB guidance.</t>
    </r>
  </si>
  <si>
    <r>
      <t xml:space="preserve">Applicants seeking the 2020 General Set Aside (GSA) Designation must complete all sections as required below. Additionally, all GSA Designation Applicants must submit a complete Performance Workbook and a draft Core Application using the most recent available version.  </t>
    </r>
    <r>
      <rPr>
        <b/>
        <sz val="10"/>
        <rFont val="Arial Narrow"/>
        <family val="2"/>
      </rPr>
      <t>GSA Designations are contingent upon the Applicant submitting a Full Application on May 21, 2020 which complies with all Threshold categories.</t>
    </r>
    <r>
      <rPr>
        <sz val="10"/>
        <rFont val="Arial Narrow"/>
        <family val="2"/>
      </rPr>
      <t xml:space="preserve">  (QAP Scoring catagories will not apply) Any failure in passing </t>
    </r>
    <r>
      <rPr>
        <b/>
        <u/>
        <sz val="10"/>
        <rFont val="Arial Narrow"/>
        <family val="2"/>
      </rPr>
      <t>ALL</t>
    </r>
    <r>
      <rPr>
        <sz val="10"/>
        <rFont val="Arial Narrow"/>
        <family val="2"/>
      </rPr>
      <t xml:space="preserve"> Threshold categories will disqualify the Application from receiving the GSA Designation. DCA retains the ability to award the GSA Designation to any Application entering the traditional 9% competitive funding round, or no Application at all. 
</t>
    </r>
  </si>
  <si>
    <r>
      <t xml:space="preserve">Proposed Construction Activity by Rent Type: </t>
    </r>
    <r>
      <rPr>
        <i/>
        <u/>
        <sz val="9"/>
        <rFont val="Arial Narrow"/>
        <family val="2"/>
      </rPr>
      <t>Number of Units</t>
    </r>
  </si>
  <si>
    <r>
      <t xml:space="preserve">Project Narrative </t>
    </r>
    <r>
      <rPr>
        <sz val="10"/>
        <rFont val="Arial Narrow"/>
        <family val="2"/>
      </rPr>
      <t>(Auto-fed in from Project Narrative tab)</t>
    </r>
  </si>
  <si>
    <t>2022 PRE-APPLICATION / PRE-DETERMINATION SUBMISSIONS</t>
  </si>
  <si>
    <t>Pre-Determination and/or Waiver Submissions (“Submission”) will only be evaluated if the Submissions are complete and accurately prepared in accordance with the instructions below. Please refer to the 2022 Qualified Allocation Plan (QAP) Appendix 1 Threshold as well as QAP Exhibit “A”, DCA Pre-Application Deadlines and Fee Schedule for additional information.</t>
  </si>
  <si>
    <t>020221VerificationHOMELoanCurrent</t>
  </si>
  <si>
    <t xml:space="preserve">020222VerificationTimelyReqdPaymts </t>
  </si>
  <si>
    <t>Begin each file name with 6-digit ID numbers ( e.g., 010101, 010201, 020121, 020221 …) at the beginning of each file name inside each tab/folder so as to arrange files in the order prescribed by the Tabs Checklist.  Please do NOT create additional subfolders.  The numbering sequence is ######:</t>
  </si>
  <si>
    <t>2022PA-0##</t>
  </si>
  <si>
    <t>2022 HOME CONSENT REQUEST</t>
  </si>
  <si>
    <t>The Applicant seeking HOME Consent must complete the Project Information and Project Criteria sections listed below.  The criteria will give preference to Applicants that minimize risk of loss to DCA, demonstrate HOME experience and capacity, achieve a geographic distribution of resources, and meet DCA fair housing priorities.  In addition to completing this consent, all HOME Applicants need to complete a Performance Workbook.  If the Applicant is applying under the CHDO set aside, the Applicant must submit a 2022 Application for CHDO certification and related supporting documentation.</t>
  </si>
  <si>
    <t>• Verification of timely required payments for period of 36 months prior to January 1, 2022</t>
  </si>
  <si>
    <t>QCT information must be determined using 2022 lists, published on the:</t>
  </si>
  <si>
    <t>Applicant has completed and included a full 2022 CHDO Application</t>
  </si>
  <si>
    <t>HOME Underwriting Policies.  DCA’s HOME loan underwriting policies are set out in the 2022 QAP,  Appendix I, Exhibit A</t>
  </si>
  <si>
    <t>Selection Criteria for Consent.  In the event DCA receives requests for HOME Consents that exceed available HOME funds, Consents shall be issued based on the selection criteria as specified in the 2022 QAP.</t>
  </si>
  <si>
    <t>Certification.  If selected, Applicant agrees to comply with all DCA terms and conditions as disclosed in the 2022 Qualified Allocation Plan and HOME program rules and regulations.  Applications/Projects that receive Consent to utilize HOME funds as a funding source are required to utilize the requested funds, if the project is selected for an award of tax credits.   Failure to utilize HOME funds may result in the withdrawal of the tax credit award or a finding which may impact future compliance scoring.  Applicant also agrees to comply with the Federal Funding Accountability and Transparency Act and any related OMB guidance.</t>
  </si>
  <si>
    <t>2022 DRAFT</t>
  </si>
  <si>
    <t>Company Name</t>
  </si>
  <si>
    <t>Name of Contact</t>
  </si>
  <si>
    <t>Office Street Address</t>
  </si>
  <si>
    <t>Title of Contact</t>
  </si>
  <si>
    <t>Website</t>
  </si>
  <si>
    <t>Direct Line</t>
  </si>
  <si>
    <t>Zip+4</t>
  </si>
  <si>
    <t>Cellular</t>
  </si>
  <si>
    <t>10-digit Entity Office Phone / Ext.</t>
  </si>
  <si>
    <t>E-mail</t>
  </si>
  <si>
    <t>In-House or Third Party?</t>
  </si>
  <si>
    <t>Current 8609 8b Designation</t>
  </si>
  <si>
    <t>Indiviudal Interviews</t>
  </si>
  <si>
    <t>Packets</t>
  </si>
  <si>
    <t>Date:</t>
  </si>
  <si>
    <t>Surveys</t>
  </si>
  <si>
    <t>Online Presentations</t>
  </si>
  <si>
    <t>(For all Developments)</t>
  </si>
  <si>
    <t>Meetings:</t>
  </si>
  <si>
    <t>The GIN informs all occupants of a possible project and of their rights under the DCA Relocation Manual and other applicable regulations.  This notice advises the household not to move at this time and advises them of the likelihood of potential relocation or displacement.  This notice must be provided between the ION Date and at least 15 days before initial submission to DCA of the application for federal funding or assistance.</t>
  </si>
  <si>
    <t>The ION date is the trigger date for issuance of the Notice of Eligibility for Relocation Assistance or Notice of Non-Displacement to existing occupants and Move-in Notices to all persons seeking to rent in the project.</t>
  </si>
  <si>
    <t>LIHTC-only developments: the ION is the date the Applicant executes the Limited Partnership Agreement.</t>
  </si>
  <si>
    <t>URA:  in most conditions where URA applies, the ION is the date of the execution of the agreement covering the acquisition, rehabilitation, or demolition of the project.  Program-specific definitions are listed in HUD Handbook 1378, Chapter 1, Exhibit A.</t>
  </si>
  <si>
    <t>▪</t>
  </si>
  <si>
    <t>Type of Relocation</t>
  </si>
  <si>
    <t>Date GIN Draft submitted to DCA</t>
  </si>
  <si>
    <t>GIN Draft approved by DCA?</t>
  </si>
  <si>
    <t>Proposed GIN Send Date</t>
  </si>
  <si>
    <t>Initiation of Negotiation (ION) Date</t>
  </si>
  <si>
    <t>RELOCATION SUMMARY</t>
  </si>
  <si>
    <t>Relocation Specialist Contact Information</t>
  </si>
  <si>
    <r>
      <rPr>
        <b/>
        <sz val="11"/>
        <color theme="1"/>
        <rFont val="Arial Narrow"/>
        <family val="2"/>
      </rPr>
      <t>Mandatory</t>
    </r>
    <r>
      <rPr>
        <sz val="11"/>
        <color theme="1"/>
        <rFont val="Arial Narrow"/>
        <family val="2"/>
      </rPr>
      <t xml:space="preserve"> Activities
(At Least One)</t>
    </r>
  </si>
  <si>
    <t xml:space="preserve">    HOME (LI)</t>
  </si>
  <si>
    <t>Definitions</t>
  </si>
  <si>
    <t>(For Rehabs only)</t>
  </si>
  <si>
    <t>04Relocation</t>
  </si>
  <si>
    <t>It is DCA's goal to take in 2022 Pre-Applications through the Emphasys Software. You will receive login credentials to upload all supporting pre-application forms and supporting documentation. Please follow the document naming instructions below. In the event you are unable to utilize Emphasys, please follow instructions below:</t>
  </si>
  <si>
    <t>Relocation Summary Form</t>
  </si>
  <si>
    <t/>
  </si>
  <si>
    <r>
      <t xml:space="preserve">Proposed Construction Activity by Rent Type: </t>
    </r>
    <r>
      <rPr>
        <i/>
        <u/>
        <sz val="9"/>
        <color theme="0"/>
        <rFont val="Arial Narrow"/>
        <family val="2"/>
      </rPr>
      <t>Number of Units</t>
    </r>
  </si>
  <si>
    <r>
      <rPr>
        <u/>
        <sz val="9"/>
        <color theme="0"/>
        <rFont val="Arial Narrow"/>
        <family val="2"/>
      </rPr>
      <t>Unit Configuration</t>
    </r>
    <r>
      <rPr>
        <sz val="9"/>
        <color theme="0"/>
        <rFont val="Arial Narrow"/>
        <family val="2"/>
      </rPr>
      <t xml:space="preserve"> by Nbr of Bdrms</t>
    </r>
  </si>
  <si>
    <r>
      <rPr>
        <b/>
        <sz val="12"/>
        <color theme="0"/>
        <rFont val="Arial Narrow"/>
        <family val="2"/>
      </rPr>
      <t xml:space="preserve">Applicant Comments  </t>
    </r>
    <r>
      <rPr>
        <b/>
        <sz val="14"/>
        <color theme="0"/>
        <rFont val="Arial Narrow"/>
        <family val="2"/>
      </rPr>
      <t xml:space="preserve">  </t>
    </r>
    <r>
      <rPr>
        <sz val="8"/>
        <color theme="0"/>
        <rFont val="Arial Narrow"/>
        <family val="2"/>
      </rPr>
      <t>Please clarify information provided on this Submission Form, or explain items needing special attention related to this pre-application:</t>
    </r>
  </si>
  <si>
    <r>
      <t xml:space="preserve">Certified Historic/ Deemed Historic? 
</t>
    </r>
    <r>
      <rPr>
        <sz val="8"/>
        <color theme="0"/>
        <rFont val="Arial"/>
        <family val="2"/>
      </rPr>
      <t>(See QAP)</t>
    </r>
  </si>
  <si>
    <r>
      <rPr>
        <b/>
        <sz val="10"/>
        <color theme="0"/>
        <rFont val="Arial"/>
        <family val="2"/>
      </rPr>
      <t xml:space="preserve">A. HOME </t>
    </r>
    <r>
      <rPr>
        <sz val="10"/>
        <color theme="0"/>
        <rFont val="Arial"/>
        <family val="2"/>
      </rPr>
      <t>Projects</t>
    </r>
    <r>
      <rPr>
        <b/>
        <sz val="9"/>
        <color theme="0"/>
        <rFont val="Arial"/>
        <family val="2"/>
      </rPr>
      <t xml:space="preserve">:  Fixed </t>
    </r>
    <r>
      <rPr>
        <sz val="9"/>
        <color theme="0"/>
        <rFont val="Arial"/>
        <family val="2"/>
      </rPr>
      <t>or</t>
    </r>
    <r>
      <rPr>
        <b/>
        <sz val="9"/>
        <color theme="0"/>
        <rFont val="Arial"/>
        <family val="2"/>
      </rPr>
      <t xml:space="preserve"> Floating </t>
    </r>
    <r>
      <rPr>
        <sz val="9"/>
        <color theme="0"/>
        <rFont val="Arial"/>
        <family val="2"/>
      </rPr>
      <t>units?</t>
    </r>
  </si>
  <si>
    <r>
      <t>AMI</t>
    </r>
    <r>
      <rPr>
        <sz val="8"/>
        <color theme="0"/>
        <rFont val="Arial"/>
        <family val="2"/>
      </rPr>
      <t xml:space="preserve"> (MTSP)</t>
    </r>
    <r>
      <rPr>
        <b/>
        <sz val="8"/>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</si>
  <si>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</si>
  <si>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</si>
  <si>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rPr>
        <b/>
        <i/>
        <sz val="9"/>
        <color theme="0"/>
        <rFont val="Arial"/>
        <family val="2"/>
      </rPr>
      <t xml:space="preserve">             </t>
    </r>
    <r>
      <rPr>
        <i/>
        <u/>
        <sz val="9"/>
        <color theme="0"/>
        <rFont val="Arial"/>
        <family val="2"/>
      </rPr>
      <t>Exact</t>
    </r>
    <r>
      <rPr>
        <sz val="9"/>
        <color theme="0"/>
        <rFont val="Arial"/>
        <family val="2"/>
      </rPr>
      <t xml:space="preserve"> units needed for equal %</t>
    </r>
  </si>
  <si>
    <r>
      <t xml:space="preserve">             Diff between Proposed &amp; </t>
    </r>
    <r>
      <rPr>
        <i/>
        <u/>
        <sz val="9"/>
        <color theme="0"/>
        <rFont val="Arial"/>
        <family val="2"/>
      </rPr>
      <t>Exact</t>
    </r>
  </si>
  <si>
    <r>
      <rPr>
        <sz val="9"/>
        <color theme="0"/>
        <rFont val="Arial"/>
        <family val="2"/>
      </rPr>
      <t>Equal distribution means the</t>
    </r>
    <r>
      <rPr>
        <sz val="10"/>
        <color theme="0"/>
        <rFont val="Arial"/>
        <family val="2"/>
      </rPr>
      <t xml:space="preserve"> </t>
    </r>
    <r>
      <rPr>
        <sz val="9"/>
        <color theme="0"/>
        <rFont val="Arial"/>
        <family val="2"/>
      </rPr>
      <t>Difference between the Proposed and Exact units is within 2 units - unless Pre-Approved otherwise by DCA</t>
    </r>
  </si>
  <si>
    <r>
      <t xml:space="preserve">UNIT SUMMARY </t>
    </r>
    <r>
      <rPr>
        <i/>
        <sz val="9"/>
        <color theme="0"/>
        <rFont val="Arial"/>
        <family val="2"/>
      </rPr>
      <t>(Continued)</t>
    </r>
  </si>
  <si>
    <r>
      <t xml:space="preserve">Building Type: (for </t>
    </r>
    <r>
      <rPr>
        <b/>
        <i/>
        <sz val="10"/>
        <color theme="0"/>
        <rFont val="Arial"/>
        <family val="2"/>
      </rPr>
      <t>Utility Allowance, Monitoring Fees</t>
    </r>
    <r>
      <rPr>
        <sz val="10"/>
        <color theme="0"/>
        <rFont val="Arial"/>
        <family val="2"/>
      </rPr>
      <t xml:space="preserve"> and other purposes)</t>
    </r>
  </si>
  <si>
    <r>
      <t xml:space="preserve">Building Type:
(for </t>
    </r>
    <r>
      <rPr>
        <b/>
        <i/>
        <sz val="10"/>
        <color theme="0"/>
        <rFont val="Arial"/>
        <family val="2"/>
      </rPr>
      <t>Cost Limit</t>
    </r>
    <r>
      <rPr>
        <sz val="10"/>
        <color theme="0"/>
        <rFont val="Arial"/>
        <family val="2"/>
      </rPr>
      <t xml:space="preserve"> purposes only - </t>
    </r>
    <r>
      <rPr>
        <sz val="8"/>
        <color theme="0"/>
        <rFont val="Arial"/>
        <family val="2"/>
      </rPr>
      <t>see Application Instructions for further detail</t>
    </r>
    <r>
      <rPr>
        <sz val="10"/>
        <color theme="0"/>
        <rFont val="Arial"/>
        <family val="2"/>
      </rPr>
      <t>)</t>
    </r>
  </si>
  <si>
    <r>
      <t xml:space="preserve">Average Unit Sq Ft by </t>
    </r>
    <r>
      <rPr>
        <b/>
        <sz val="10"/>
        <color theme="0"/>
        <rFont val="Arial"/>
        <family val="2"/>
      </rPr>
      <t>AMI% Level</t>
    </r>
  </si>
  <si>
    <r>
      <t xml:space="preserve">Average Unit Square Footage by </t>
    </r>
    <r>
      <rPr>
        <b/>
        <sz val="10"/>
        <color theme="0"/>
        <rFont val="Arial"/>
        <family val="2"/>
      </rPr>
      <t>Unit Configuration</t>
    </r>
    <r>
      <rPr>
        <sz val="10"/>
        <color theme="0"/>
        <rFont val="Arial"/>
        <family val="2"/>
      </rPr>
      <t xml:space="preserve"> </t>
    </r>
    <r>
      <rPr>
        <sz val="8"/>
        <color theme="0"/>
        <rFont val="Arial"/>
        <family val="2"/>
      </rPr>
      <t>(Nbr of Bedrooms)</t>
    </r>
  </si>
  <si>
    <r>
      <t xml:space="preserve">Application is for a project in the </t>
    </r>
    <r>
      <rPr>
        <b/>
        <sz val="10"/>
        <color theme="0"/>
        <rFont val="Arial Narrow"/>
        <family val="2"/>
      </rPr>
      <t xml:space="preserve">Rural </t>
    </r>
    <r>
      <rPr>
        <sz val="10"/>
        <color theme="0"/>
        <rFont val="Arial Narrow"/>
        <family val="2"/>
      </rPr>
      <t>pool and includes no debt other than DCA HOME.</t>
    </r>
  </si>
  <si>
    <r>
      <t xml:space="preserve">Application is for a project in the </t>
    </r>
    <r>
      <rPr>
        <b/>
        <sz val="10"/>
        <color theme="0"/>
        <rFont val="Arial Narrow"/>
        <family val="2"/>
      </rPr>
      <t xml:space="preserve">Metro Pools </t>
    </r>
    <r>
      <rPr>
        <sz val="10"/>
        <color theme="0"/>
        <rFont val="Arial Narrow"/>
        <family val="2"/>
      </rPr>
      <t>and the HOME loan is in senior/first position throughout the loan term.</t>
    </r>
  </si>
  <si>
    <r>
      <t xml:space="preserve">Application is for a project in the </t>
    </r>
    <r>
      <rPr>
        <b/>
        <sz val="10"/>
        <color theme="0"/>
        <rFont val="Arial Narrow"/>
        <family val="2"/>
      </rPr>
      <t xml:space="preserve">Metro Pools </t>
    </r>
    <r>
      <rPr>
        <sz val="10"/>
        <color theme="0"/>
        <rFont val="Arial Narrow"/>
        <family val="2"/>
      </rPr>
      <t>and Applicant agrees that the submitted application will have a HOME loan that can fully amortize at a minimum term of 20 years. (equal level payments throughout the loan term resulting in a zero balance at maturity).</t>
    </r>
  </si>
  <si>
    <r>
      <t xml:space="preserve">Complete This section if you are applying in the </t>
    </r>
    <r>
      <rPr>
        <b/>
        <u/>
        <sz val="10"/>
        <color theme="0"/>
        <rFont val="Arial Narrow"/>
        <family val="2"/>
      </rPr>
      <t>CHDO</t>
    </r>
    <r>
      <rPr>
        <sz val="10"/>
        <color theme="0"/>
        <rFont val="Arial Narrow"/>
        <family val="2"/>
      </rPr>
      <t xml:space="preserve"> set aside:</t>
    </r>
  </si>
  <si>
    <r>
      <rPr>
        <b/>
        <u/>
        <sz val="11"/>
        <color theme="0"/>
        <rFont val="Arial Narrow"/>
        <family val="2"/>
      </rPr>
      <t>HOME Loan Limits</t>
    </r>
    <r>
      <rPr>
        <sz val="11"/>
        <color theme="0"/>
        <rFont val="Arial Narrow"/>
        <family val="2"/>
      </rPr>
      <t>. The maximum HOME loan amount is $2 million and the minimum HOME loan amount is $1 million</t>
    </r>
  </si>
  <si>
    <r>
      <rPr>
        <b/>
        <u/>
        <sz val="11"/>
        <color theme="0"/>
        <rFont val="Arial Narrow"/>
        <family val="2"/>
      </rPr>
      <t>HOME Units</t>
    </r>
    <r>
      <rPr>
        <sz val="11"/>
        <color theme="0"/>
        <rFont val="Arial Narrow"/>
        <family val="2"/>
      </rPr>
      <t xml:space="preserve">.  Based on the statutory HOME requirements, twenty percent (20%) of the HOME assisted units in the project must be limited to income restrictions based on 50% of AMI and “Low HOME rents”.  The balance of low income units will be limited to rent and income restrictions based on the lesser of the published High HOME rents or 60% AMI.  It is important to note that all low income units are limited to HUD’s Fair Market Rent for the appropriate bedroom size should it be less than the applicable rent at the proposed AMI. Applicants should assume 1.5 persons per bedroom. For HOME Loans, rents must be affordable at initial lease-up and must remain affordable over the term of the HOME Loan. </t>
    </r>
  </si>
  <si>
    <r>
      <t xml:space="preserve">Generally, each Applicant will receive no more than one HOME Consent.  Applicants that appear to be requesting HOME funds for point purposes and do not show a clear need will not receive a Consent. Applications that do not fully utilize available credits in order to show a need for the HOME loan will not be considered for a Consent.  </t>
    </r>
    <r>
      <rPr>
        <u/>
        <sz val="11"/>
        <color theme="0"/>
        <rFont val="Arial Narrow"/>
        <family val="2"/>
      </rPr>
      <t>Market and feasibility are not specifically reviewed during this process</t>
    </r>
  </si>
  <si>
    <r>
      <rPr>
        <b/>
        <u/>
        <sz val="11"/>
        <color theme="0"/>
        <rFont val="Arial Narrow"/>
        <family val="2"/>
      </rPr>
      <t xml:space="preserve">Tie-Breaker Metro Pools: </t>
    </r>
    <r>
      <rPr>
        <sz val="11"/>
        <color theme="0"/>
        <rFont val="Arial Narrow"/>
        <family val="2"/>
      </rPr>
      <t xml:space="preserve"> Applications that exhibit the greatest ability to further DCA’s fair housing goals will be given a preference. DCA will evaluate the fair housing impact of a property using the combined tools listed under the Stable Communities and Quality Education Areas scoring sections.  Applicant should use the narrative section as to how the proposed site meets these goals.</t>
    </r>
  </si>
  <si>
    <r>
      <rPr>
        <b/>
        <u/>
        <sz val="11"/>
        <color theme="0"/>
        <rFont val="Arial Narrow"/>
        <family val="2"/>
      </rPr>
      <t>Tie-Breaker Rural Pool:</t>
    </r>
    <r>
      <rPr>
        <sz val="11"/>
        <color theme="0"/>
        <rFont val="Arial Narrow"/>
        <family val="2"/>
      </rPr>
      <t xml:space="preserve">   Applications that exhibit a strong record of DCA HOME performance including number of DCA HOME loans, timely HOME payments over past thirty-six months, strong compliance history, and have received fewer than three (3) HOME Loan Awards within the previous three (3) competitive rounds.</t>
    </r>
  </si>
  <si>
    <r>
      <rPr>
        <sz val="11"/>
        <color theme="0"/>
        <rFont val="Arial"/>
        <family val="2"/>
      </rPr>
      <t xml:space="preserve">▪ </t>
    </r>
    <r>
      <rPr>
        <sz val="11"/>
        <color theme="0"/>
        <rFont val="Arial Narrow"/>
        <family val="2"/>
      </rPr>
      <t>The tax credit Final Application will utilize all available tax credits including full eligible basis boost amounts.</t>
    </r>
  </si>
  <si>
    <r>
      <t>Will federal funds</t>
    </r>
    <r>
      <rPr>
        <b/>
        <sz val="10"/>
        <rFont val="Arial Narrow"/>
        <family val="2"/>
      </rPr>
      <t>*</t>
    </r>
    <r>
      <rPr>
        <sz val="10"/>
        <rFont val="Arial Narrow"/>
        <family val="2"/>
      </rPr>
      <t xml:space="preserve"> be utilized, triggering Federal Relocation requirements?</t>
    </r>
  </si>
  <si>
    <t>Pre-App #:</t>
  </si>
  <si>
    <t xml:space="preserve"> *  Federal funds include HOME, NHTF, CDBG, PBRA, 811, etc.</t>
  </si>
  <si>
    <t>Are there existing occupied residential buildings or businesses on site?**</t>
  </si>
  <si>
    <t>&lt; Select &gt;</t>
  </si>
  <si>
    <t>This completed form is required for ALL pre-determination/waiver requests.
Submit entire 2022PA-0xxProjNamePre-AppSubmissionAndHOMEConsent.xls workbook in both Excel and PDF.
ALL information is required.  Please use Check Nbr box and Comment Box provided after Checklist.  
Print out this page and attach to fee check for submission to DCA</t>
  </si>
  <si>
    <t xml:space="preserve"> ** If Yes, complete this Relocation Summary tab</t>
  </si>
  <si>
    <r>
      <t>GENERAL INFORMATION NOTICE (</t>
    </r>
    <r>
      <rPr>
        <b/>
        <sz val="10"/>
        <color theme="1"/>
        <rFont val="Arial Narrow"/>
        <family val="2"/>
      </rPr>
      <t>GIN</t>
    </r>
    <r>
      <rPr>
        <sz val="10"/>
        <color theme="1"/>
        <rFont val="Arial Narrow"/>
        <family val="2"/>
      </rPr>
      <t>)</t>
    </r>
  </si>
  <si>
    <r>
      <t>INITIATION OF NEGOTIATIONS (</t>
    </r>
    <r>
      <rPr>
        <b/>
        <sz val="10"/>
        <color theme="1"/>
        <rFont val="Arial Narrow"/>
        <family val="2"/>
      </rPr>
      <t>ION</t>
    </r>
    <r>
      <rPr>
        <sz val="10"/>
        <color theme="1"/>
        <rFont val="Arial Narrow"/>
        <family val="2"/>
      </rPr>
      <t>)</t>
    </r>
  </si>
  <si>
    <t xml:space="preserve">    Market Rate</t>
  </si>
  <si>
    <t xml:space="preserve">    Common Space</t>
  </si>
  <si>
    <t xml:space="preserve">   Total</t>
  </si>
  <si>
    <r>
      <rPr>
        <b/>
        <sz val="10"/>
        <rFont val="Arial Narrow"/>
        <family val="2"/>
      </rPr>
      <t xml:space="preserve">   </t>
    </r>
    <r>
      <rPr>
        <b/>
        <u/>
        <sz val="10"/>
        <rFont val="Arial Narrow"/>
        <family val="2"/>
      </rPr>
      <t>Rent Type</t>
    </r>
  </si>
  <si>
    <r>
      <t xml:space="preserve">Proposed Construction Activity by Rent Type: </t>
    </r>
    <r>
      <rPr>
        <b/>
        <i/>
        <u/>
        <sz val="10"/>
        <color theme="1"/>
        <rFont val="Arial Narrow"/>
        <family val="2"/>
      </rPr>
      <t>Number of Units</t>
    </r>
  </si>
  <si>
    <t>Total Fees Due For This Request Per Emphasys Pre-Application Checklist:</t>
  </si>
  <si>
    <r>
      <t xml:space="preserve">PLEASE ATTACH CHECK FOR PAYMENT OF FEES BELOW
</t>
    </r>
    <r>
      <rPr>
        <b/>
        <sz val="12"/>
        <color rgb="FFFF0000"/>
        <rFont val="Arial Narrow"/>
        <family val="2"/>
      </rPr>
      <t>Please make all checks payable to Georgia Housing and Finance Authority (GHFA).</t>
    </r>
    <r>
      <rPr>
        <b/>
        <sz val="14"/>
        <color theme="1"/>
        <rFont val="Arial Narrow"/>
        <family val="2"/>
      </rPr>
      <t xml:space="preserve">
Please enter Project Name and Ownership Entity</t>
    </r>
  </si>
  <si>
    <t>and FEE TRANSMITTAL FORM</t>
  </si>
  <si>
    <t>Project Street</t>
  </si>
  <si>
    <t xml:space="preserve">         2022 PRE-DETERMINATION/WAIVER SUPPLEMENTARY EXCEL SUMMARY</t>
  </si>
  <si>
    <t>DCA Use Only</t>
  </si>
  <si>
    <r>
      <rPr>
        <b/>
        <sz val="14"/>
        <color theme="1"/>
        <rFont val="Arial Narrow"/>
        <family val="2"/>
      </rPr>
      <t xml:space="preserve">Check Number: </t>
    </r>
    <r>
      <rPr>
        <b/>
        <sz val="12"/>
        <color theme="1"/>
        <rFont val="Arial Narrow"/>
        <family val="2"/>
      </rPr>
      <t xml:space="preserve"> </t>
    </r>
    <r>
      <rPr>
        <b/>
        <sz val="7"/>
        <color rgb="FFFF0000"/>
        <rFont val="Arial Narrow"/>
        <family val="2"/>
      </rPr>
      <t>(REQUIRED - Number shown here must match the Check Number entered in the Emphasys portal)</t>
    </r>
  </si>
  <si>
    <t>Do you anticipate Permanent Displacement?</t>
  </si>
  <si>
    <t>PERMANENT DISPLACEMENT WAIVER</t>
  </si>
  <si>
    <t>Breakdown by Number of Bedrooms</t>
  </si>
  <si>
    <t xml:space="preserve">   If "Yes", see Permanent Displacement Waiver requirements below due at pre-app submission.</t>
  </si>
  <si>
    <t>No displacement can occur without DCA approval of Waiver (Pre-Application Waiver) or Project Concept Change (PCC). DCA reserves the right to request additional information in addition to what is noted below and adjust the Applicant’s Submission to further minimize displacements. DCA will communicate with the Applicant during that process for the updated information. For Scored Applications that foresee displacement, Applicants must submit a waiver at pre-application. Residents and non-residential tenants must not be notified that they will be permanently displaced, or moved until Applicant receives DCA approval of those displacements.</t>
  </si>
  <si>
    <t xml:space="preserve">Displacement Waivers must include the following:
1. Updated Relocation and Displacement Plan including a Narrative stating:
     a. Why displacement must occur, including whether these reasons are due to program restrictions, Application specifics, screening criteria, or other reasons;
     b. What methods have been used to adjust the Application in order to minimize displacement.
2. Updated Relocation and Displacement Workbook: Submit the Workbook based on the Application stage and whether interviews and certifications have been conducted:
3. Waivers: Manually fill in the Relocation Summary tab in the Supplemental Pre-Application Excel workbook with currently available household information and Application information.
4. Written confirmation from federal agency (if applicable); and
5. Any other supporting documentation.
</t>
  </si>
  <si>
    <t xml:space="preserve">Rent Schedule &amp; Summary, HOME Consent, and Relocation Summary will be completed in the Supplemental Pre-Application Form in Excel and submitted as an attachment in Emphasys. All pre-determination and waiver requests must include a completed 2022PA-0xxProjNameSupplementalPre-App.xls workbook (in both Excel and PDF) to be submitted in Emphasys. Except where specified otherwise in these Instructions, all documents must be submitted in Emphasys. There is no formal intake process for pre-applications.   </t>
  </si>
  <si>
    <t xml:space="preserve">Deadline: </t>
  </si>
  <si>
    <r>
      <t xml:space="preserve">For 4% Credit/tax-exempt bond pre-determination and waiver requests, the deadline is </t>
    </r>
    <r>
      <rPr>
        <b/>
        <sz val="10"/>
        <color rgb="FF000000"/>
        <rFont val="Arial Narrow"/>
        <family val="2"/>
      </rPr>
      <t xml:space="preserve">TBD.  </t>
    </r>
    <r>
      <rPr>
        <sz val="10"/>
        <color rgb="FF000000"/>
        <rFont val="Arial Narrow"/>
        <family val="2"/>
      </rPr>
      <t xml:space="preserve"> </t>
    </r>
  </si>
  <si>
    <t xml:space="preserve">All fees are due at the time of Pre-Determination/Waiver Submission.  Make all checks payable to Georgia Housing and Finance Authority (GHFA).  DCA will not accept any requests without the appropriate fees. Please include the check and a PDF copy of the Submission Summary Tab from the Supplemental Pre-Application (available on the DCA website). The Supplemental Pre-Application is required for every pre-application.  </t>
  </si>
  <si>
    <r>
      <t>Fee</t>
    </r>
    <r>
      <rPr>
        <b/>
        <sz val="12"/>
        <color rgb="FF000000"/>
        <rFont val="Arial Narrow"/>
        <family val="2"/>
      </rPr>
      <t xml:space="preserve"> Submission Instructions</t>
    </r>
  </si>
  <si>
    <t xml:space="preserve">The Project Name to which any pre-approval/waiver requests relate along with the main contact info must be included in this envelope, and it should be the same name that will be used on the official application that will be submitted later.  </t>
  </si>
  <si>
    <t>Georgia Housing Finance Authority</t>
  </si>
  <si>
    <t>60 Executive Park South NE</t>
  </si>
  <si>
    <t>Atlanta, Georgia 30329</t>
  </si>
  <si>
    <t xml:space="preserve">File Naming Instructions </t>
  </si>
  <si>
    <r>
      <t>A</t>
    </r>
    <r>
      <rPr>
        <sz val="10"/>
        <color rgb="FF000000"/>
        <rFont val="Arial Narrow"/>
        <family val="2"/>
      </rPr>
      <t xml:space="preserve">–Owner, </t>
    </r>
    <r>
      <rPr>
        <b/>
        <sz val="10"/>
        <color rgb="FF000000"/>
        <rFont val="Arial Narrow"/>
        <family val="2"/>
      </rPr>
      <t>B</t>
    </r>
    <r>
      <rPr>
        <sz val="10"/>
        <color rgb="FF000000"/>
        <rFont val="Arial Narrow"/>
        <family val="2"/>
      </rPr>
      <t xml:space="preserve">–Developer, </t>
    </r>
    <r>
      <rPr>
        <b/>
        <sz val="10"/>
        <color rgb="FF000000"/>
        <rFont val="Arial Narrow"/>
        <family val="2"/>
      </rPr>
      <t>C</t>
    </r>
    <r>
      <rPr>
        <sz val="10"/>
        <color rgb="FF000000"/>
        <rFont val="Arial Narrow"/>
        <family val="2"/>
      </rPr>
      <t>–Other Role</t>
    </r>
  </si>
  <si>
    <r>
      <t xml:space="preserve">2nd Level </t>
    </r>
    <r>
      <rPr>
        <i/>
        <sz val="7"/>
        <color rgb="FF000000"/>
        <rFont val="Arial Narrow"/>
        <family val="2"/>
      </rPr>
      <t xml:space="preserve">(within 1st Level folders) </t>
    </r>
    <r>
      <rPr>
        <b/>
        <i/>
        <u/>
        <sz val="10"/>
        <color rgb="FF000000"/>
        <rFont val="Arial Narrow"/>
        <family val="2"/>
      </rPr>
      <t>Tabs</t>
    </r>
    <r>
      <rPr>
        <sz val="10"/>
        <color rgb="FF000000"/>
        <rFont val="Arial Narrow"/>
        <family val="2"/>
      </rPr>
      <t xml:space="preserve"> </t>
    </r>
  </si>
  <si>
    <r>
      <t xml:space="preserve">(may be single </t>
    </r>
    <r>
      <rPr>
        <b/>
        <sz val="10"/>
        <color rgb="FF000000"/>
        <rFont val="Arial Narrow"/>
        <family val="2"/>
      </rPr>
      <t>doc,</t>
    </r>
    <r>
      <rPr>
        <sz val="10"/>
        <color rgb="FF000000"/>
        <rFont val="Arial Narrow"/>
        <family val="2"/>
      </rPr>
      <t xml:space="preserve"> if multiple docs)</t>
    </r>
  </si>
  <si>
    <r>
      <t>3rd Level</t>
    </r>
    <r>
      <rPr>
        <b/>
        <i/>
        <u/>
        <sz val="7"/>
        <color rgb="FF000000"/>
        <rFont val="Arial Narrow"/>
        <family val="2"/>
      </rPr>
      <t xml:space="preserve"> </t>
    </r>
    <r>
      <rPr>
        <i/>
        <sz val="7"/>
        <color rgb="FF000000"/>
        <rFont val="Arial Narrow"/>
        <family val="2"/>
      </rPr>
      <t>(w/in 2nd Level folders if add'l docs)</t>
    </r>
    <r>
      <rPr>
        <sz val="7"/>
        <color rgb="FF000000"/>
        <rFont val="Arial Narrow"/>
        <family val="2"/>
      </rPr>
      <t xml:space="preserve"> </t>
    </r>
    <r>
      <rPr>
        <b/>
        <i/>
        <u/>
        <sz val="10"/>
        <color rgb="FF000000"/>
        <rFont val="Arial Narrow"/>
        <family val="2"/>
      </rPr>
      <t>Forms/Docs</t>
    </r>
  </si>
  <si>
    <t>0101AbbrevProjNameArchStdsWvr</t>
  </si>
  <si>
    <t>0102AbbrevProjNameAmenPreAppr</t>
  </si>
  <si>
    <t>020102AbbrevProjNameRuralDesig</t>
  </si>
  <si>
    <t>020103AbbrevProjNameCHDOApp</t>
  </si>
  <si>
    <t>030101AbbrevProjNamePWATeamMbrName</t>
  </si>
  <si>
    <t>030102AbbrevProjNamePWBTeamMbrName</t>
  </si>
  <si>
    <t xml:space="preserve">030301AbbrevProjNameFSATeamMbrName </t>
  </si>
  <si>
    <t>030302AbbrevProjNameFSBTeamMbrName</t>
  </si>
  <si>
    <t>0401AbbrevProjNameRelocSum</t>
  </si>
  <si>
    <r>
      <t>LARGE</t>
    </r>
    <r>
      <rPr>
        <sz val="10"/>
        <color rgb="FF000000"/>
        <rFont val="Arial Narrow"/>
        <family val="2"/>
      </rPr>
      <t xml:space="preserve"> text files of 3rd-party reports – i.e., market studies, appraisals, environmental/engineering reviews, physical needs assessments, redevelopment plans - must allow electronic word searches.  Any PDF formats of such files must be created from the original electronic document, not from a scanned paper copy, so as to be searchable.  The author provides this version.  Any such documents requiring signatures must be executed on a separate PDF version.  It is unlikely that files of this nature will be submitted at this stage.</t>
    </r>
  </si>
  <si>
    <r>
      <t xml:space="preserve">Electronic submissions of DCA Excel forms, such as the Core Application and the Performance Workbook, </t>
    </r>
    <r>
      <rPr>
        <b/>
        <u/>
        <sz val="10"/>
        <color rgb="FF000000"/>
        <rFont val="Arial Narrow"/>
        <family val="2"/>
      </rPr>
      <t>must be in Excel format.</t>
    </r>
    <r>
      <rPr>
        <sz val="10"/>
        <color rgb="FF000000"/>
        <rFont val="Arial Narrow"/>
        <family val="2"/>
      </rPr>
      <t xml:space="preserve">  Any DCA Excel documents requiring signatures must be signed in the paper version.</t>
    </r>
  </si>
  <si>
    <r>
      <t>SMALL</t>
    </r>
    <r>
      <rPr>
        <sz val="10"/>
        <color rgb="FF000000"/>
        <rFont val="Arial Narrow"/>
        <family val="2"/>
      </rPr>
      <t xml:space="preserve"> text files (letters/forms) requiring signatures must be executed, scanned and put into PDF format to preserve signatures.  The electronic word search capability is not required for such files.  Files containing only standalone maps, photos, charts, etc. also do not need to be searchable in this manner.</t>
    </r>
  </si>
  <si>
    <r>
      <t>NAMING</t>
    </r>
    <r>
      <rPr>
        <sz val="10"/>
        <color rgb="FF000000"/>
        <rFont val="Arial Narrow"/>
        <family val="2"/>
      </rPr>
      <t xml:space="preserve"> electronic files:</t>
    </r>
  </si>
  <si>
    <t>Do NOT use special characters (e.g., &amp;, /, \, $, -, +, *, #, %, @, or periods “.”, etc.).</t>
  </si>
  <si>
    <r>
      <t>Omit</t>
    </r>
    <r>
      <rPr>
        <sz val="10"/>
        <color rgb="FF000000"/>
        <rFont val="Arial Narrow"/>
        <family val="2"/>
      </rPr>
      <t xml:space="preserve"> words such as “Apartments”, “Residences”, “Estates”, “Homes”, “Townhomes”, “Lofts”, “Villas”, ”Phase”, “The”, “of”, “on”, “at” and “Ltd Partnership” altogether in electronic file names.  </t>
    </r>
  </si>
  <si>
    <r>
      <t>Include</t>
    </r>
    <r>
      <rPr>
        <sz val="10"/>
        <color rgb="FF000000"/>
        <rFont val="Arial Narrow"/>
        <family val="2"/>
      </rPr>
      <t xml:space="preserve"> abbreviations such as “Gdn” (Garden), “Lndg” (Landing), “Lgcy” (Legacy), “Pk” (Park), “Pte” (Pointe), “Rdg” (Ridge), “Redev” (Redevelopment), “Schl” (School), “Sr” (Senior), “Ver” (Veranda), “Vw” (View), or “Vlg” (Village) if using the related words.</t>
    </r>
  </si>
  <si>
    <r>
      <t>Section</t>
    </r>
    <r>
      <rPr>
        <sz val="10"/>
        <color rgb="FF000000"/>
        <rFont val="Arial Narrow"/>
        <family val="2"/>
      </rPr>
      <t>/Folder Nbr</t>
    </r>
  </si>
  <si>
    <r>
      <t>Tab</t>
    </r>
    <r>
      <rPr>
        <sz val="10"/>
        <color rgb="FF000000"/>
        <rFont val="Arial Narrow"/>
        <family val="2"/>
      </rPr>
      <t>/Folder Nbr</t>
    </r>
  </si>
  <si>
    <r>
      <t>Form</t>
    </r>
    <r>
      <rPr>
        <sz val="10"/>
        <color rgb="FF000000"/>
        <rFont val="Arial Narrow"/>
        <family val="2"/>
      </rPr>
      <t xml:space="preserve"> / Document Nbr, if needed to signify multiple related files</t>
    </r>
  </si>
  <si>
    <t>Submission Summary</t>
  </si>
  <si>
    <t>The Submission Summary is required for all pre-applications.</t>
  </si>
  <si>
    <t>If applicable, complete the Rent Schedule and Summary tab to be included with Emphasys upload.</t>
  </si>
  <si>
    <t xml:space="preserve">The HOME Consent Form, for use only by applicants for HOME funding, is included in the excel workbook to be attached to your application on Emphasys. </t>
  </si>
  <si>
    <t>Please upload a scanned copy of your properly executed checks to Emphasys.</t>
  </si>
  <si>
    <r>
      <rPr>
        <b/>
        <sz val="14"/>
        <color theme="0"/>
        <rFont val="Arial Narrow"/>
        <family val="2"/>
      </rPr>
      <t xml:space="preserve">Check Number: </t>
    </r>
    <r>
      <rPr>
        <b/>
        <sz val="12"/>
        <color theme="0"/>
        <rFont val="Arial Narrow"/>
        <family val="2"/>
      </rPr>
      <t xml:space="preserve"> </t>
    </r>
    <r>
      <rPr>
        <b/>
        <sz val="7"/>
        <color theme="0"/>
        <rFont val="Arial Narrow"/>
        <family val="2"/>
      </rPr>
      <t>(REQUIRED - Number shown here must match the Check Number entered in the Emphasys portal)</t>
    </r>
  </si>
  <si>
    <r>
      <t xml:space="preserve">PLEASE ATTACH CHECK FOR PAYMENT OF FEES BELOW
</t>
    </r>
    <r>
      <rPr>
        <b/>
        <sz val="12"/>
        <color theme="0"/>
        <rFont val="Arial Narrow"/>
        <family val="2"/>
      </rPr>
      <t>Please make all checks payable to Georgia Housing and Finance Authority (GHFA).</t>
    </r>
    <r>
      <rPr>
        <b/>
        <sz val="14"/>
        <color theme="0"/>
        <rFont val="Arial Narrow"/>
        <family val="2"/>
      </rPr>
      <t xml:space="preserve">
Please enter Project Name and Ownership Entity</t>
    </r>
  </si>
  <si>
    <r>
      <t xml:space="preserve">Proposed Construction Activity by Rent Type: </t>
    </r>
    <r>
      <rPr>
        <b/>
        <i/>
        <u/>
        <sz val="10"/>
        <color theme="0"/>
        <rFont val="Arial Narrow"/>
        <family val="2"/>
      </rPr>
      <t>Number of Units</t>
    </r>
  </si>
  <si>
    <r>
      <rPr>
        <b/>
        <sz val="10"/>
        <color theme="0"/>
        <rFont val="Arial Narrow"/>
        <family val="2"/>
      </rPr>
      <t xml:space="preserve">   </t>
    </r>
    <r>
      <rPr>
        <b/>
        <u/>
        <sz val="10"/>
        <color theme="0"/>
        <rFont val="Arial Narrow"/>
        <family val="2"/>
      </rPr>
      <t>Rent Type</t>
    </r>
  </si>
  <si>
    <r>
      <t>Will federal funds</t>
    </r>
    <r>
      <rPr>
        <b/>
        <sz val="10"/>
        <color theme="0"/>
        <rFont val="Arial Narrow"/>
        <family val="2"/>
      </rPr>
      <t>*</t>
    </r>
    <r>
      <rPr>
        <sz val="10"/>
        <color theme="0"/>
        <rFont val="Arial Narrow"/>
        <family val="2"/>
      </rPr>
      <t xml:space="preserve"> be utilized, triggering Federal Relocation requirements?</t>
    </r>
  </si>
  <si>
    <r>
      <rPr>
        <b/>
        <u/>
        <sz val="12"/>
        <color theme="0"/>
        <rFont val="Arial Narrow"/>
        <family val="2"/>
      </rPr>
      <t>Development Details</t>
    </r>
    <r>
      <rPr>
        <b/>
        <sz val="12"/>
        <color theme="0"/>
        <rFont val="Arial Narrow"/>
        <family val="2"/>
      </rPr>
      <t xml:space="preserve"> </t>
    </r>
    <r>
      <rPr>
        <i/>
        <sz val="10"/>
        <color theme="0"/>
        <rFont val="Arial Narrow"/>
        <family val="2"/>
      </rPr>
      <t>(See Definitions below)</t>
    </r>
  </si>
  <si>
    <r>
      <rPr>
        <b/>
        <u/>
        <sz val="12"/>
        <color theme="0"/>
        <rFont val="Arial Narrow"/>
        <family val="2"/>
      </rPr>
      <t>Resident Engagement</t>
    </r>
    <r>
      <rPr>
        <sz val="12"/>
        <color theme="0"/>
        <rFont val="Arial Narrow"/>
        <family val="2"/>
      </rPr>
      <t xml:space="preserve"> </t>
    </r>
    <r>
      <rPr>
        <i/>
        <sz val="10"/>
        <color theme="0"/>
        <rFont val="Arial Narrow"/>
        <family val="2"/>
      </rPr>
      <t>(Indicate all that apply)</t>
    </r>
  </si>
  <si>
    <r>
      <rPr>
        <b/>
        <sz val="11"/>
        <color theme="0"/>
        <rFont val="Arial Narrow"/>
        <family val="2"/>
      </rPr>
      <t>Mandatory</t>
    </r>
    <r>
      <rPr>
        <sz val="11"/>
        <color theme="0"/>
        <rFont val="Arial Narrow"/>
        <family val="2"/>
      </rPr>
      <t xml:space="preserve"> Activities
(At Least One)</t>
    </r>
  </si>
  <si>
    <r>
      <rPr>
        <b/>
        <sz val="11"/>
        <color theme="0"/>
        <rFont val="Arial Narrow"/>
        <family val="2"/>
      </rPr>
      <t>Additional</t>
    </r>
    <r>
      <rPr>
        <sz val="11"/>
        <color theme="0"/>
        <rFont val="Arial Narrow"/>
        <family val="2"/>
      </rPr>
      <t xml:space="preserve"> Engagement</t>
    </r>
  </si>
  <si>
    <r>
      <t>GENERAL INFORMATION NOTICE (</t>
    </r>
    <r>
      <rPr>
        <b/>
        <sz val="10"/>
        <color theme="0"/>
        <rFont val="Arial Narrow"/>
        <family val="2"/>
      </rPr>
      <t>GIN</t>
    </r>
    <r>
      <rPr>
        <sz val="10"/>
        <color theme="0"/>
        <rFont val="Arial Narrow"/>
        <family val="2"/>
      </rPr>
      <t>)</t>
    </r>
  </si>
  <si>
    <r>
      <t>INITIATION OF NEGOTIATIONS (</t>
    </r>
    <r>
      <rPr>
        <b/>
        <sz val="10"/>
        <color theme="0"/>
        <rFont val="Arial Narrow"/>
        <family val="2"/>
      </rPr>
      <t>ION</t>
    </r>
    <r>
      <rPr>
        <sz val="10"/>
        <color theme="0"/>
        <rFont val="Arial Narrow"/>
        <family val="2"/>
      </rPr>
      <t>)</t>
    </r>
  </si>
  <si>
    <t>(Row height is adjustable if more space for commetn is needed)</t>
  </si>
  <si>
    <r>
      <rPr>
        <b/>
        <sz val="11"/>
        <color theme="1"/>
        <rFont val="Arial Narrow"/>
        <family val="2"/>
      </rPr>
      <t>Additional</t>
    </r>
    <r>
      <rPr>
        <sz val="11"/>
        <color theme="1"/>
        <rFont val="Arial Narrow"/>
        <family val="2"/>
      </rPr>
      <t xml:space="preserve"> Engagement:</t>
    </r>
  </si>
  <si>
    <t>Please refer to the Emphasys Training PowerPoint on the DCA Website:</t>
  </si>
  <si>
    <t xml:space="preserve">Please mail Credit Fee Submissions to:  </t>
  </si>
  <si>
    <r>
      <t xml:space="preserve">Decide on a project name abbreviation that uses the fewest characters yet would still make sense to general public. Do not include the developer’s name.   Include this abbreviation near the front of each file name.  </t>
    </r>
    <r>
      <rPr>
        <u/>
        <sz val="10"/>
        <color rgb="FF000000"/>
        <rFont val="Arial Narrow"/>
        <family val="2"/>
      </rPr>
      <t xml:space="preserve">Use the same abbreviation for each file. </t>
    </r>
  </si>
  <si>
    <t>When uploading documents to Emphasys as a zip file, please follow the naming and folder instructions below in parts A and B.  When uploading individual files only, refer to only part B below.</t>
  </si>
  <si>
    <t>Office of Housing Finance</t>
  </si>
  <si>
    <r>
      <rPr>
        <b/>
        <sz val="10"/>
        <color rgb="FF000000"/>
        <rFont val="Arial Narrow"/>
        <family val="2"/>
      </rPr>
      <t>(For 9%:)</t>
    </r>
    <r>
      <rPr>
        <sz val="10"/>
        <color rgb="FF000000"/>
        <rFont val="Arial Narrow"/>
        <family val="2"/>
      </rPr>
      <t xml:space="preserve"> ATTN: Felecia Speakman</t>
    </r>
  </si>
  <si>
    <r>
      <rPr>
        <b/>
        <sz val="10"/>
        <color rgb="FF000000"/>
        <rFont val="Arial Narrow"/>
        <family val="2"/>
      </rPr>
      <t>(For 4%:)</t>
    </r>
    <r>
      <rPr>
        <sz val="10"/>
        <color rgb="FF000000"/>
        <rFont val="Arial Narrow"/>
        <family val="2"/>
      </rPr>
      <t xml:space="preserve"> ATTN: Phyllis Carr</t>
    </r>
  </si>
  <si>
    <t>Include properly executed check (made out to "Georgia Housing Finance Authority") for correct fee amount in enclosed non-sealed envelope.   Include a hard copy of the Submission Summary tab in the envelope.</t>
  </si>
  <si>
    <r>
      <rPr>
        <b/>
        <sz val="10"/>
        <rFont val="Arial Narrow"/>
        <family val="2"/>
      </rPr>
      <t>For 9%</t>
    </r>
    <r>
      <rPr>
        <sz val="10"/>
        <rFont val="Arial Narrow"/>
        <family val="2"/>
      </rPr>
      <t xml:space="preserve">:  Label envelope with Project Name, General Partner Principal and "Pre-Application Fees for 2022PA - </t>
    </r>
    <r>
      <rPr>
        <b/>
        <sz val="10"/>
        <rFont val="Arial Narrow"/>
        <family val="2"/>
      </rPr>
      <t>0</t>
    </r>
    <r>
      <rPr>
        <sz val="10"/>
        <rFont val="Arial Narrow"/>
        <family val="2"/>
      </rPr>
      <t xml:space="preserve">_______". </t>
    </r>
  </si>
  <si>
    <r>
      <rPr>
        <b/>
        <sz val="10"/>
        <rFont val="Arial Narrow"/>
        <family val="2"/>
      </rPr>
      <t>For 4%</t>
    </r>
    <r>
      <rPr>
        <sz val="10"/>
        <rFont val="Arial Narrow"/>
        <family val="2"/>
      </rPr>
      <t xml:space="preserve">:  Label envelope with Project Name, General Partner Principal and "Pre-Application Fees for 2022PA - </t>
    </r>
    <r>
      <rPr>
        <b/>
        <sz val="10"/>
        <rFont val="Arial Narrow"/>
        <family val="2"/>
      </rPr>
      <t>5</t>
    </r>
    <r>
      <rPr>
        <sz val="10"/>
        <rFont val="Arial Narrow"/>
        <family val="2"/>
      </rPr>
      <t xml:space="preserve">_______". </t>
    </r>
  </si>
  <si>
    <t>PRE-APPLICATION SUBMISSION FORMS</t>
  </si>
  <si>
    <r>
      <t xml:space="preserve">For 9% Credit applications, the pre-determination and waiver request deadline is no later than </t>
    </r>
    <r>
      <rPr>
        <b/>
        <sz val="10"/>
        <color rgb="FF000000"/>
        <rFont val="Arial Narrow"/>
        <family val="2"/>
      </rPr>
      <t>4:00 PM on March 11, 2022.</t>
    </r>
  </si>
  <si>
    <t>The Relocation Summary Form, for use by applicants that have existing occupied buildings with residents or businesses/nonprofits on the proposed site, is included in the excel workbook to be attached to your application on Emphasys.</t>
  </si>
  <si>
    <t>Form Completer Info</t>
  </si>
  <si>
    <t>Meetings - date(s):</t>
  </si>
  <si>
    <r>
      <t>Development Details</t>
    </r>
    <r>
      <rPr>
        <b/>
        <sz val="11"/>
        <color theme="1"/>
        <rFont val="Arial Narrow"/>
        <family val="2"/>
      </rPr>
      <t xml:space="preserve"> </t>
    </r>
    <r>
      <rPr>
        <i/>
        <sz val="11"/>
        <color theme="1"/>
        <rFont val="Arial Narrow"/>
        <family val="2"/>
      </rPr>
      <t>(See Definitions below)</t>
    </r>
  </si>
  <si>
    <r>
      <rPr>
        <b/>
        <u/>
        <sz val="11"/>
        <color theme="1"/>
        <rFont val="Arial Narrow"/>
        <family val="2"/>
      </rPr>
      <t>Resident Engagement</t>
    </r>
    <r>
      <rPr>
        <sz val="11"/>
        <color theme="1"/>
        <rFont val="Arial Narrow"/>
        <family val="2"/>
      </rPr>
      <t xml:space="preserve"> </t>
    </r>
    <r>
      <rPr>
        <i/>
        <sz val="11"/>
        <color theme="1"/>
        <rFont val="Arial Narrow"/>
        <family val="2"/>
      </rPr>
      <t>(Indicate all that apply)</t>
    </r>
  </si>
  <si>
    <t>Relocation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</si>
</sst>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lt;=9999999]###\-####;\(###\)\ ###\-####"/>
    <numFmt numFmtId="165" formatCode="m/d/yy;@"/>
    <numFmt numFmtId="166" formatCode="[$-409]mmmm\ d\,\ yyyy;@"/>
    <numFmt numFmtId="167" formatCode="0.0%"/>
    <numFmt numFmtId="168" formatCode="00000\-0000"/>
    <numFmt numFmtId="169" formatCode="&quot;$&quot;#,##0.00"/>
    <numFmt numFmtId="170" formatCode="&quot;$&quot;#,##0"/>
    <numFmt numFmtId="171" formatCode="_(* #,##0.0_);_(* \(#,##0.0\);_(* &quot;-&quot;??_);_(@_)"/>
    <numFmt numFmtId="172" formatCode="_(* #,##0_);_(* \(#,##0\);_(* &quot;-&quot;??_);_(@_)"/>
    <numFmt numFmtId="173" formatCode="&quot;$&quot;#,##0;[Red]&quot;$&quot;#,##0"/>
  </numFmts>
  <fonts count="167" x14ac:knownFonts="1">
    <font>
      <sz val="11"/>
      <color theme="1"/>
      <name val="Arial"/>
      <family val="2"/>
    </font>
    <font>
      <sz val="8"/>
      <color theme="1"/>
      <name val="Arial Narrow"/>
      <family val="2"/>
    </font>
    <font>
      <sz val="9"/>
      <color theme="1"/>
      <name val="Arial Narrow"/>
      <family val="2"/>
    </font>
    <font>
      <sz val="9"/>
      <color theme="1"/>
      <name val="Arial Narrow"/>
      <family val="2"/>
    </font>
    <font>
      <sz val="9"/>
      <color theme="1"/>
      <name val="Arial Narrow"/>
      <family val="2"/>
    </font>
    <font>
      <sz val="8"/>
      <color theme="1"/>
      <name val="Arial Narrow"/>
      <family val="2"/>
    </font>
    <font>
      <b/>
      <sz val="12"/>
      <color theme="1"/>
      <name val="Arial Narrow"/>
      <family val="2"/>
    </font>
    <font>
      <sz val="9"/>
      <color theme="1"/>
      <name val="Arial Narrow"/>
      <family val="2"/>
    </font>
    <font>
      <b/>
      <sz val="9"/>
      <color theme="1"/>
      <name val="Arial Narrow"/>
      <family val="2"/>
    </font>
    <font>
      <b/>
      <sz val="10"/>
      <color theme="1"/>
      <name val="Arial Narrow"/>
      <family val="2"/>
    </font>
    <font>
      <b/>
      <sz val="14"/>
      <color theme="1"/>
      <name val="Arial Narrow"/>
      <family val="2"/>
    </font>
    <font>
      <sz val="10"/>
      <color theme="1"/>
      <name val="Arial Narrow"/>
      <family val="2"/>
    </font>
    <font>
      <sz val="11"/>
      <color theme="1"/>
      <name val="Arial"/>
      <family val="2"/>
    </font>
    <font>
      <sz val="9"/>
      <name val="Arial Narrow"/>
      <family val="2"/>
    </font>
    <font>
      <u/>
      <sz val="9"/>
      <color theme="1"/>
      <name val="Arial Narrow"/>
      <family val="2"/>
    </font>
    <font>
      <u/>
      <sz val="9"/>
      <name val="Arial Narrow"/>
      <family val="2"/>
    </font>
    <font>
      <b/>
      <sz val="9"/>
      <name val="Arial Narrow"/>
      <family val="2"/>
    </font>
    <font>
      <b/>
      <u/>
      <sz val="10"/>
      <color theme="1"/>
      <name val="Arial Narrow"/>
      <family val="2"/>
    </font>
    <font>
      <i/>
      <sz val="10"/>
      <color theme="1"/>
      <name val="Arial Narrow"/>
      <family val="2"/>
    </font>
    <font>
      <b/>
      <i/>
      <u/>
      <sz val="10"/>
      <color theme="1"/>
      <name val="Arial Narrow"/>
      <family val="2"/>
    </font>
    <font>
      <sz val="7"/>
      <color theme="1"/>
      <name val="Arial Narrow"/>
      <family val="2"/>
    </font>
    <font>
      <sz val="10"/>
      <name val="Arial"/>
      <family val="2"/>
    </font>
    <font>
      <sz val="10"/>
      <name val="Arial Narrow"/>
      <family val="2"/>
    </font>
    <font>
      <sz val="12"/>
      <color theme="1"/>
      <name val="Arial Narrow"/>
      <family val="2"/>
    </font>
    <font>
      <sz val="11"/>
      <name val="Arial Narrow"/>
      <family val="2"/>
    </font>
    <font>
      <sz val="11"/>
      <color theme="1"/>
      <name val="Arial Narrow"/>
      <family val="2"/>
    </font>
    <font>
      <sz val="11"/>
      <name val="Calibri"/>
      <family val="2"/>
    </font>
    <font>
      <b/>
      <u/>
      <sz val="11"/>
      <color theme="1"/>
      <name val="Arial Narrow"/>
      <family val="2"/>
    </font>
    <font>
      <u/>
      <sz val="11"/>
      <color theme="1"/>
      <name val="Arial Narrow"/>
      <family val="2"/>
    </font>
    <font>
      <b/>
      <u/>
      <sz val="10"/>
      <name val="Arial Narrow"/>
      <family val="2"/>
    </font>
    <font>
      <b/>
      <sz val="10"/>
      <name val="Arial Narrow"/>
      <family val="2"/>
    </font>
    <font>
      <u/>
      <sz val="10"/>
      <color indexed="12"/>
      <name val="Arial"/>
      <family val="2"/>
    </font>
    <font>
      <sz val="12"/>
      <name val="Arial Narrow"/>
      <family val="2"/>
    </font>
    <font>
      <b/>
      <sz val="11"/>
      <name val="Arial Narrow"/>
      <family val="2"/>
    </font>
    <font>
      <b/>
      <sz val="12"/>
      <name val="Arial Narrow"/>
      <family val="2"/>
    </font>
    <font>
      <b/>
      <sz val="12"/>
      <color indexed="10"/>
      <name val="Arial"/>
      <family val="2"/>
    </font>
    <font>
      <sz val="8"/>
      <name val="Arial Narrow"/>
      <family val="2"/>
    </font>
    <font>
      <sz val="8"/>
      <color rgb="FFFF0000"/>
      <name val="Arial"/>
      <family val="2"/>
    </font>
    <font>
      <sz val="8"/>
      <color theme="1"/>
      <name val="Arial"/>
      <family val="2"/>
    </font>
    <font>
      <sz val="8"/>
      <name val="Arial"/>
      <family val="2"/>
    </font>
    <font>
      <sz val="9"/>
      <color theme="0"/>
      <name val="Arial Narrow"/>
      <family val="2"/>
    </font>
    <font>
      <sz val="9"/>
      <color rgb="FFFF0000"/>
      <name val="Arial Narrow"/>
      <family val="2"/>
    </font>
    <font>
      <sz val="8"/>
      <color rgb="FFFF0000"/>
      <name val="Arial Narrow"/>
      <family val="2"/>
    </font>
    <font>
      <b/>
      <sz val="11"/>
      <color theme="1"/>
      <name val="Arial Narrow"/>
      <family val="2"/>
    </font>
    <font>
      <b/>
      <sz val="14"/>
      <name val="Arial Narrow"/>
      <family val="2"/>
    </font>
    <font>
      <b/>
      <sz val="10"/>
      <color rgb="FFFF0000"/>
      <name val="Arial Narrow"/>
      <family val="2"/>
    </font>
    <font>
      <b/>
      <sz val="12"/>
      <color rgb="FFFF0000"/>
      <name val="Arial Narrow"/>
      <family val="2"/>
    </font>
    <font>
      <b/>
      <sz val="10"/>
      <color indexed="9"/>
      <name val="Arial"/>
      <family val="2"/>
    </font>
    <font>
      <sz val="10"/>
      <color indexed="9"/>
      <name val="Arial"/>
      <family val="2"/>
    </font>
    <font>
      <b/>
      <sz val="10"/>
      <color theme="0"/>
      <name val="Arial"/>
      <family val="2"/>
    </font>
    <font>
      <sz val="10"/>
      <color theme="0"/>
      <name val="Arial"/>
      <family val="2"/>
    </font>
    <font>
      <sz val="9"/>
      <name val="Arial"/>
      <family val="2"/>
    </font>
    <font>
      <sz val="9"/>
      <color theme="0"/>
      <name val="Arial"/>
      <family val="2"/>
    </font>
    <font>
      <b/>
      <sz val="10"/>
      <name val="Arial"/>
      <family val="2"/>
    </font>
    <font>
      <sz val="8"/>
      <color indexed="10"/>
      <name val="Arial Narrow"/>
      <family val="2"/>
    </font>
    <font>
      <b/>
      <sz val="10"/>
      <color indexed="10"/>
      <name val="Arial"/>
      <family val="2"/>
    </font>
    <font>
      <b/>
      <sz val="9"/>
      <name val="Arial"/>
      <family val="2"/>
    </font>
    <font>
      <sz val="10"/>
      <color rgb="FF00B050"/>
      <name val="Arial"/>
      <family val="2"/>
    </font>
    <font>
      <b/>
      <sz val="9"/>
      <color indexed="10"/>
      <name val="Arial"/>
      <family val="2"/>
    </font>
    <font>
      <b/>
      <sz val="10"/>
      <color rgb="FFFF0000"/>
      <name val="Arial"/>
      <family val="2"/>
    </font>
    <font>
      <b/>
      <sz val="9"/>
      <color rgb="FFFF0000"/>
      <name val="Arial"/>
      <family val="2"/>
    </font>
    <font>
      <b/>
      <sz val="9"/>
      <color rgb="FF00B050"/>
      <name val="Arial"/>
      <family val="2"/>
    </font>
    <font>
      <sz val="9"/>
      <color rgb="FF00B050"/>
      <name val="Arial"/>
      <family val="2"/>
    </font>
    <font>
      <sz val="9"/>
      <color indexed="9"/>
      <name val="Arial"/>
      <family val="2"/>
    </font>
    <font>
      <sz val="6"/>
      <color rgb="FFFF0000"/>
      <name val="Arial Narrow"/>
      <family val="2"/>
    </font>
    <font>
      <sz val="7"/>
      <color rgb="FFFF0000"/>
      <name val="Arial Narrow"/>
      <family val="2"/>
    </font>
    <font>
      <b/>
      <sz val="8"/>
      <color rgb="FF0066FF"/>
      <name val="Arial"/>
      <family val="2"/>
    </font>
    <font>
      <sz val="8"/>
      <color rgb="FF0066FF"/>
      <name val="Arial"/>
      <family val="2"/>
    </font>
    <font>
      <b/>
      <sz val="9"/>
      <color rgb="FF0066FF"/>
      <name val="Arial"/>
      <family val="2"/>
    </font>
    <font>
      <sz val="8"/>
      <color indexed="10"/>
      <name val="Arial"/>
      <family val="2"/>
    </font>
    <font>
      <b/>
      <sz val="8"/>
      <color indexed="10"/>
      <name val="Arial Narrow"/>
      <family val="2"/>
    </font>
    <font>
      <b/>
      <i/>
      <sz val="8"/>
      <color indexed="10"/>
      <name val="Arial Narrow"/>
      <family val="2"/>
    </font>
    <font>
      <b/>
      <sz val="10"/>
      <color rgb="FF0000FF"/>
      <name val="Arial"/>
      <family val="2"/>
    </font>
    <font>
      <b/>
      <sz val="11"/>
      <name val="Arial"/>
      <family val="2"/>
    </font>
    <font>
      <i/>
      <sz val="10"/>
      <name val="Arial"/>
      <family val="2"/>
    </font>
    <font>
      <i/>
      <sz val="10"/>
      <color indexed="9"/>
      <name val="Arial"/>
      <family val="2"/>
    </font>
    <font>
      <i/>
      <sz val="8"/>
      <name val="Arial"/>
      <family val="2"/>
    </font>
    <font>
      <b/>
      <sz val="9"/>
      <color indexed="9"/>
      <name val="Arial"/>
      <family val="2"/>
    </font>
    <font>
      <b/>
      <u/>
      <sz val="9"/>
      <name val="Arial"/>
      <family val="2"/>
    </font>
    <font>
      <sz val="8"/>
      <color theme="0"/>
      <name val="Arial"/>
      <family val="2"/>
    </font>
    <font>
      <b/>
      <sz val="8"/>
      <name val="Arial"/>
      <family val="2"/>
    </font>
    <font>
      <i/>
      <sz val="9"/>
      <name val="Arial"/>
      <family val="2"/>
    </font>
    <font>
      <sz val="9"/>
      <color rgb="FFFF0000"/>
      <name val="Arial"/>
      <family val="2"/>
    </font>
    <font>
      <b/>
      <i/>
      <sz val="10"/>
      <name val="Arial"/>
      <family val="2"/>
    </font>
    <font>
      <b/>
      <sz val="8"/>
      <color rgb="FFFF0000"/>
      <name val="Arial Narrow"/>
      <family val="2"/>
    </font>
    <font>
      <b/>
      <sz val="9"/>
      <color rgb="FFFF0000"/>
      <name val="Arial Narrow"/>
      <family val="2"/>
    </font>
    <font>
      <b/>
      <sz val="11"/>
      <color theme="0"/>
      <name val="Arial"/>
      <family val="2"/>
    </font>
    <font>
      <b/>
      <sz val="9"/>
      <color theme="0"/>
      <name val="Arial Narrow"/>
      <family val="2"/>
    </font>
    <font>
      <i/>
      <u/>
      <sz val="9"/>
      <color theme="1"/>
      <name val="Arial Narrow"/>
      <family val="2"/>
    </font>
    <font>
      <b/>
      <sz val="12"/>
      <color theme="0"/>
      <name val="Arial Narrow"/>
      <family val="2"/>
    </font>
    <font>
      <sz val="10"/>
      <color theme="0"/>
      <name val="Arial Narrow"/>
      <family val="2"/>
    </font>
    <font>
      <sz val="10"/>
      <name val="Arial"/>
      <family val="2"/>
    </font>
    <font>
      <sz val="6"/>
      <name val="Arial Narrow"/>
      <family val="2"/>
    </font>
    <font>
      <sz val="5"/>
      <color rgb="FFFF0000"/>
      <name val="Arial Narrow"/>
      <family val="2"/>
    </font>
    <font>
      <sz val="6"/>
      <name val="Arial"/>
      <family val="2"/>
    </font>
    <font>
      <sz val="10"/>
      <color rgb="FF000000"/>
      <name val="Arial"/>
      <family val="2"/>
    </font>
    <font>
      <b/>
      <i/>
      <sz val="9"/>
      <name val="Arial"/>
      <family val="2"/>
    </font>
    <font>
      <i/>
      <u/>
      <sz val="9"/>
      <name val="Arial"/>
      <family val="2"/>
    </font>
    <font>
      <sz val="8"/>
      <color theme="9" tint="-0.499984740745262"/>
      <name val="Arial"/>
      <family val="2"/>
    </font>
    <font>
      <sz val="9"/>
      <color theme="9" tint="-0.499984740745262"/>
      <name val="Arial"/>
      <family val="2"/>
    </font>
    <font>
      <i/>
      <u/>
      <sz val="9"/>
      <color theme="9" tint="-0.499984740745262"/>
      <name val="Arial"/>
      <family val="2"/>
    </font>
    <font>
      <sz val="10"/>
      <color theme="9" tint="-0.499984740745262"/>
      <name val="Arial"/>
      <family val="2"/>
    </font>
    <font>
      <sz val="11"/>
      <color rgb="FFFF0000"/>
      <name val="Arial Narrow"/>
      <family val="2"/>
    </font>
    <font>
      <b/>
      <u/>
      <sz val="11"/>
      <name val="Arial Narrow"/>
      <family val="2"/>
    </font>
    <font>
      <i/>
      <u/>
      <sz val="9"/>
      <name val="Arial Narrow"/>
      <family val="2"/>
    </font>
    <font>
      <i/>
      <sz val="9"/>
      <name val="Arial Narrow"/>
      <family val="2"/>
    </font>
    <font>
      <b/>
      <sz val="8"/>
      <name val="Arial Narrow"/>
      <family val="2"/>
    </font>
    <font>
      <sz val="11"/>
      <color theme="1"/>
      <name val="Calibri"/>
      <family val="2"/>
      <scheme val="minor"/>
    </font>
    <font>
      <u/>
      <sz val="11"/>
      <color theme="10"/>
      <name val="Calibri"/>
      <family val="2"/>
      <scheme val="minor"/>
    </font>
    <font>
      <i/>
      <sz val="11"/>
      <color theme="1"/>
      <name val="Arial Narrow"/>
      <family val="2"/>
    </font>
    <font>
      <b/>
      <u/>
      <sz val="12"/>
      <color theme="1"/>
      <name val="Arial Narrow"/>
      <family val="2"/>
    </font>
    <font>
      <sz val="10"/>
      <color theme="1"/>
      <name val="Times New Roman"/>
      <family val="1"/>
    </font>
    <font>
      <sz val="11"/>
      <color theme="1"/>
      <name val="Calibri"/>
      <family val="2"/>
    </font>
    <font>
      <b/>
      <sz val="8"/>
      <color theme="0"/>
      <name val="Arial Narrow"/>
      <family val="2"/>
    </font>
    <font>
      <sz val="8"/>
      <color theme="0"/>
      <name val="Arial Narrow"/>
      <family val="2"/>
    </font>
    <font>
      <sz val="11"/>
      <color theme="0"/>
      <name val="Arial"/>
      <family val="2"/>
    </font>
    <font>
      <b/>
      <sz val="10"/>
      <color theme="0"/>
      <name val="Arial Narrow"/>
      <family val="2"/>
    </font>
    <font>
      <b/>
      <sz val="8"/>
      <color theme="0"/>
      <name val="Arial"/>
      <family val="2"/>
    </font>
    <font>
      <u/>
      <sz val="10"/>
      <color theme="0"/>
      <name val="Arial"/>
      <family val="2"/>
    </font>
    <font>
      <u/>
      <sz val="9"/>
      <color theme="0"/>
      <name val="Arial Narrow"/>
      <family val="2"/>
    </font>
    <font>
      <i/>
      <u/>
      <sz val="9"/>
      <color theme="0"/>
      <name val="Arial Narrow"/>
      <family val="2"/>
    </font>
    <font>
      <sz val="12"/>
      <color theme="0"/>
      <name val="Arial Narrow"/>
      <family val="2"/>
    </font>
    <font>
      <sz val="7"/>
      <color theme="0"/>
      <name val="Arial Narrow"/>
      <family val="2"/>
    </font>
    <font>
      <b/>
      <sz val="11"/>
      <color theme="0"/>
      <name val="Arial Narrow"/>
      <family val="2"/>
    </font>
    <font>
      <b/>
      <sz val="14"/>
      <color theme="0"/>
      <name val="Arial Narrow"/>
      <family val="2"/>
    </font>
    <font>
      <sz val="11"/>
      <color theme="0"/>
      <name val="Arial Narrow"/>
      <family val="2"/>
    </font>
    <font>
      <b/>
      <sz val="9"/>
      <color theme="0"/>
      <name val="Arial"/>
      <family val="2"/>
    </font>
    <font>
      <sz val="6"/>
      <color theme="0"/>
      <name val="Arial Narrow"/>
      <family val="2"/>
    </font>
    <font>
      <sz val="5"/>
      <color theme="0"/>
      <name val="Arial Narrow"/>
      <family val="2"/>
    </font>
    <font>
      <b/>
      <i/>
      <sz val="8"/>
      <color theme="0"/>
      <name val="Arial Narrow"/>
      <family val="2"/>
    </font>
    <font>
      <i/>
      <sz val="10"/>
      <color theme="0"/>
      <name val="Arial"/>
      <family val="2"/>
    </font>
    <font>
      <i/>
      <sz val="9"/>
      <color theme="0"/>
      <name val="Arial"/>
      <family val="2"/>
    </font>
    <font>
      <i/>
      <sz val="8"/>
      <color theme="0"/>
      <name val="Arial"/>
      <family val="2"/>
    </font>
    <font>
      <sz val="6"/>
      <color theme="0"/>
      <name val="Arial"/>
      <family val="2"/>
    </font>
    <font>
      <b/>
      <i/>
      <sz val="9"/>
      <color theme="0"/>
      <name val="Arial"/>
      <family val="2"/>
    </font>
    <font>
      <i/>
      <u/>
      <sz val="9"/>
      <color theme="0"/>
      <name val="Arial"/>
      <family val="2"/>
    </font>
    <font>
      <b/>
      <i/>
      <sz val="10"/>
      <color theme="0"/>
      <name val="Arial"/>
      <family val="2"/>
    </font>
    <font>
      <b/>
      <sz val="12"/>
      <color theme="0"/>
      <name val="Arial"/>
      <family val="2"/>
    </font>
    <font>
      <b/>
      <u/>
      <sz val="10"/>
      <color theme="0"/>
      <name val="Arial Narrow"/>
      <family val="2"/>
    </font>
    <font>
      <b/>
      <u/>
      <sz val="11"/>
      <color theme="0"/>
      <name val="Arial Narrow"/>
      <family val="2"/>
    </font>
    <font>
      <u/>
      <sz val="11"/>
      <color theme="0"/>
      <name val="Arial Narrow"/>
      <family val="2"/>
    </font>
    <font>
      <sz val="11"/>
      <color theme="0"/>
      <name val="Calibri"/>
      <family val="2"/>
    </font>
    <font>
      <sz val="10"/>
      <color theme="1"/>
      <name val="Arial"/>
      <family val="2"/>
    </font>
    <font>
      <sz val="10"/>
      <color rgb="FF0000FF"/>
      <name val="Arial"/>
      <family val="2"/>
    </font>
    <font>
      <b/>
      <sz val="7"/>
      <color rgb="FFFF0000"/>
      <name val="Arial Narrow"/>
      <family val="2"/>
    </font>
    <font>
      <sz val="9"/>
      <color theme="1"/>
      <name val="Arial"/>
      <family val="2"/>
    </font>
    <font>
      <b/>
      <sz val="14"/>
      <color rgb="FF000000"/>
      <name val="Arial Narrow"/>
      <family val="2"/>
    </font>
    <font>
      <sz val="9"/>
      <color rgb="FF000000"/>
      <name val="Arial Narrow"/>
      <family val="2"/>
    </font>
    <font>
      <b/>
      <sz val="12"/>
      <color rgb="FF000000"/>
      <name val="Arial Narrow"/>
      <family val="2"/>
    </font>
    <font>
      <sz val="10"/>
      <color rgb="FF000000"/>
      <name val="Arial Narrow"/>
      <family val="2"/>
    </font>
    <font>
      <b/>
      <sz val="10"/>
      <color rgb="FF000000"/>
      <name val="Arial Narrow"/>
      <family val="2"/>
    </font>
    <font>
      <b/>
      <u/>
      <sz val="10"/>
      <color rgb="FF000000"/>
      <name val="Arial Narrow"/>
      <family val="2"/>
    </font>
    <font>
      <b/>
      <i/>
      <u/>
      <sz val="10"/>
      <color rgb="FF000000"/>
      <name val="Arial Narrow"/>
      <family val="2"/>
    </font>
    <font>
      <i/>
      <sz val="7"/>
      <color rgb="FF000000"/>
      <name val="Arial Narrow"/>
      <family val="2"/>
    </font>
    <font>
      <b/>
      <i/>
      <sz val="10"/>
      <color rgb="FF000000"/>
      <name val="Arial Narrow"/>
      <family val="2"/>
    </font>
    <font>
      <b/>
      <i/>
      <u/>
      <sz val="7"/>
      <color rgb="FF000000"/>
      <name val="Arial Narrow"/>
      <family val="2"/>
    </font>
    <font>
      <sz val="7"/>
      <color rgb="FF000000"/>
      <name val="Arial Narrow"/>
      <family val="2"/>
    </font>
    <font>
      <u/>
      <sz val="10"/>
      <color rgb="FF000000"/>
      <name val="Arial Narrow"/>
      <family val="2"/>
    </font>
    <font>
      <sz val="10"/>
      <color rgb="FFFFFFFF"/>
      <name val="Arial Narrow"/>
      <family val="2"/>
    </font>
    <font>
      <b/>
      <sz val="7"/>
      <color theme="0"/>
      <name val="Arial Narrow"/>
      <family val="2"/>
    </font>
    <font>
      <b/>
      <i/>
      <u/>
      <sz val="10"/>
      <color theme="0"/>
      <name val="Arial Narrow"/>
      <family val="2"/>
    </font>
    <font>
      <b/>
      <u/>
      <sz val="12"/>
      <color theme="0"/>
      <name val="Arial Narrow"/>
      <family val="2"/>
    </font>
    <font>
      <sz val="10"/>
      <color theme="0"/>
      <name val="Times New Roman"/>
      <family val="1"/>
    </font>
    <font>
      <i/>
      <sz val="10"/>
      <color theme="0"/>
      <name val="Arial Narrow"/>
      <family val="2"/>
    </font>
    <font>
      <i/>
      <sz val="11"/>
      <color theme="0"/>
      <name val="Arial Narrow"/>
      <family val="2"/>
    </font>
    <font>
      <sz val="9"/>
      <color rgb="FF0000FF"/>
      <name val="Arial Narrow"/>
      <family val="2"/>
    </font>
    <font>
      <b/>
      <u/>
      <sz val="11"/>
      <color rgb="FF000000"/>
      <name val="Arial Narrow"/>
      <family val="2"/>
    </font>
  </fonts>
  <fills count="1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indexed="41"/>
        <bgColor indexed="64"/>
      </patternFill>
    </fill>
    <fill>
      <patternFill patternType="solid">
        <fgColor indexed="12"/>
        <bgColor indexed="64"/>
      </patternFill>
    </fill>
    <fill>
      <patternFill patternType="solid">
        <fgColor rgb="FF0000FF"/>
        <bgColor indexed="64"/>
      </patternFill>
    </fill>
    <fill>
      <patternFill patternType="solid">
        <fgColor rgb="FFFFFFCC"/>
        <bgColor indexed="64"/>
      </patternFill>
    </fill>
    <fill>
      <patternFill patternType="solid">
        <fgColor indexed="43"/>
        <bgColor indexed="64"/>
      </patternFill>
    </fill>
    <fill>
      <patternFill patternType="solid">
        <fgColor rgb="FFFFFF00"/>
        <bgColor rgb="FF000000"/>
      </patternFill>
    </fill>
  </fills>
  <borders count="109">
    <border>
      <left/>
      <right/>
      <top/>
      <bottom/>
      <diagonal/>
    </border>
    <border>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auto="1"/>
      </right>
      <top style="thin">
        <color auto="1"/>
      </top>
      <bottom style="thin">
        <color auto="1"/>
      </bottom>
      <diagonal/>
    </border>
    <border>
      <left/>
      <right/>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auto="1"/>
      </left>
      <right style="thin">
        <color auto="1"/>
      </right>
      <top/>
      <bottom style="hair">
        <color auto="1"/>
      </bottom>
      <diagonal/>
    </border>
    <border>
      <left/>
      <right style="thin">
        <color auto="1"/>
      </right>
      <top style="hair">
        <color auto="1"/>
      </top>
      <bottom style="thin">
        <color indexed="64"/>
      </bottom>
      <diagonal/>
    </border>
    <border>
      <left style="thin">
        <color auto="1"/>
      </left>
      <right/>
      <top style="hair">
        <color auto="1"/>
      </top>
      <bottom/>
      <diagonal/>
    </border>
    <border>
      <left/>
      <right/>
      <top style="hair">
        <color auto="1"/>
      </top>
      <bottom/>
      <diagonal/>
    </border>
    <border>
      <left style="thin">
        <color auto="1"/>
      </left>
      <right style="thin">
        <color auto="1"/>
      </right>
      <top style="hair">
        <color auto="1"/>
      </top>
      <bottom/>
      <diagonal/>
    </border>
    <border>
      <left/>
      <right style="thin">
        <color auto="1"/>
      </right>
      <top/>
      <bottom style="thin">
        <color indexed="64"/>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auto="1"/>
      </left>
      <right style="medium">
        <color indexed="64"/>
      </right>
      <top style="medium">
        <color indexed="64"/>
      </top>
      <bottom style="thin">
        <color auto="1"/>
      </bottom>
      <diagonal/>
    </border>
    <border>
      <left style="medium">
        <color indexed="64"/>
      </left>
      <right style="hair">
        <color indexed="64"/>
      </right>
      <top style="hair">
        <color indexed="64"/>
      </top>
      <bottom/>
      <diagonal/>
    </border>
    <border>
      <left style="thin">
        <color auto="1"/>
      </left>
      <right style="medium">
        <color indexed="64"/>
      </right>
      <top style="thin">
        <color auto="1"/>
      </top>
      <bottom style="thin">
        <color auto="1"/>
      </bottom>
      <diagonal/>
    </border>
    <border>
      <left style="medium">
        <color indexed="64"/>
      </left>
      <right style="hair">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hair">
        <color indexed="64"/>
      </top>
      <bottom/>
      <diagonal/>
    </border>
    <border>
      <left style="hair">
        <color indexed="64"/>
      </left>
      <right/>
      <top/>
      <bottom/>
      <diagonal/>
    </border>
    <border>
      <left style="hair">
        <color indexed="64"/>
      </left>
      <right/>
      <top style="thin">
        <color indexed="64"/>
      </top>
      <bottom style="thin">
        <color indexed="64"/>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style="hair">
        <color auto="1"/>
      </right>
      <top/>
      <bottom style="thin">
        <color auto="1"/>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auto="1"/>
      </left>
      <right style="thin">
        <color auto="1"/>
      </right>
      <top/>
      <bottom style="thin">
        <color auto="1"/>
      </bottom>
      <diagonal/>
    </border>
    <border>
      <left/>
      <right style="thin">
        <color auto="1"/>
      </right>
      <top style="thin">
        <color indexed="64"/>
      </top>
      <bottom style="hair">
        <color indexed="64"/>
      </bottom>
      <diagonal/>
    </border>
    <border>
      <left/>
      <right style="thin">
        <color auto="1"/>
      </right>
      <top style="hair">
        <color indexed="64"/>
      </top>
      <bottom style="hair">
        <color indexed="64"/>
      </bottom>
      <diagonal/>
    </border>
    <border>
      <left style="hair">
        <color auto="1"/>
      </left>
      <right style="thin">
        <color auto="1"/>
      </right>
      <top style="thin">
        <color auto="1"/>
      </top>
      <bottom style="thin">
        <color auto="1"/>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auto="1"/>
      </left>
      <right style="thin">
        <color auto="1"/>
      </right>
      <top style="thin">
        <color auto="1"/>
      </top>
      <bottom/>
      <diagonal/>
    </border>
    <border>
      <left style="hair">
        <color indexed="64"/>
      </left>
      <right style="hair">
        <color indexed="64"/>
      </right>
      <top style="hair">
        <color auto="1"/>
      </top>
      <bottom style="hair">
        <color auto="1"/>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auto="1"/>
      </left>
      <right style="hair">
        <color auto="1"/>
      </right>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auto="1"/>
      </left>
      <right style="thin">
        <color auto="1"/>
      </right>
      <top style="medium">
        <color indexed="64"/>
      </top>
      <bottom/>
      <diagonal/>
    </border>
    <border>
      <left/>
      <right/>
      <top/>
      <bottom style="thick">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hair">
        <color rgb="FF000000"/>
      </bottom>
      <diagonal/>
    </border>
    <border>
      <left style="thin">
        <color rgb="FF000000"/>
      </left>
      <right style="thin">
        <color rgb="FF000000"/>
      </right>
      <top/>
      <bottom style="hair">
        <color rgb="FF000000"/>
      </bottom>
      <diagonal/>
    </border>
    <border>
      <left style="thin">
        <color rgb="FF000000"/>
      </left>
      <right style="thin">
        <color indexed="64"/>
      </right>
      <top/>
      <bottom style="hair">
        <color rgb="FF000000"/>
      </bottom>
      <diagonal/>
    </border>
    <border>
      <left style="thin">
        <color indexed="64"/>
      </left>
      <right style="thin">
        <color rgb="FF000000"/>
      </right>
      <top style="hair">
        <color rgb="FF000000"/>
      </top>
      <bottom/>
      <diagonal/>
    </border>
    <border>
      <left style="thin">
        <color rgb="FF000000"/>
      </left>
      <right style="thin">
        <color rgb="FF000000"/>
      </right>
      <top style="hair">
        <color rgb="FF000000"/>
      </top>
      <bottom/>
      <diagonal/>
    </border>
    <border>
      <left style="thin">
        <color rgb="FF000000"/>
      </left>
      <right style="thin">
        <color indexed="64"/>
      </right>
      <top style="hair">
        <color rgb="FF000000"/>
      </top>
      <bottom/>
      <diagonal/>
    </border>
    <border>
      <left style="thin">
        <color indexed="64"/>
      </left>
      <right style="thin">
        <color rgb="FF000000"/>
      </right>
      <top/>
      <bottom style="thin">
        <color indexed="64"/>
      </bottom>
      <diagonal/>
    </border>
    <border>
      <left/>
      <right/>
      <top/>
      <bottom style="mediumDashed">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s>
  <cellStyleXfs count="12">
    <xf numFmtId="0" fontId="0" fillId="0" borderId="0"/>
    <xf numFmtId="0" fontId="12" fillId="0" borderId="0"/>
    <xf numFmtId="0" fontId="3" fillId="0" borderId="0"/>
    <xf numFmtId="0" fontId="21" fillId="0" borderId="0"/>
    <xf numFmtId="0" fontId="31" fillId="0" borderId="0" applyNumberFormat="0" applyFill="0" applyBorder="0" applyAlignment="0" applyProtection="0">
      <alignment vertical="top"/>
      <protection locked="0"/>
    </xf>
    <xf numFmtId="9" fontId="21" fillId="0" borderId="0" applyFont="0" applyFill="0" applyBorder="0" applyAlignment="0" applyProtection="0"/>
    <xf numFmtId="43" fontId="21" fillId="0" borderId="0" applyFont="0" applyFill="0" applyBorder="0" applyAlignment="0" applyProtection="0"/>
    <xf numFmtId="9" fontId="12" fillId="0" borderId="0" applyFont="0" applyFill="0" applyBorder="0" applyAlignment="0" applyProtection="0"/>
    <xf numFmtId="0" fontId="2" fillId="0" borderId="0"/>
    <xf numFmtId="0" fontId="91" fillId="0" borderId="0"/>
    <xf numFmtId="0" fontId="107" fillId="0" borderId="0"/>
    <xf numFmtId="0" fontId="108" fillId="0" borderId="0" applyNumberFormat="0" applyFill="0" applyBorder="0" applyAlignment="0" applyProtection="0"/>
  </cellStyleXfs>
  <cellXfs count="1534">
    <xf numFmtId="0" fontId="0" fillId="0" borderId="0" xfId="0"/>
    <xf numFmtId="0" fontId="13" fillId="2" borderId="0" xfId="0" applyFont="1" applyFill="1" applyAlignment="1" applyProtection="1">
      <alignment vertical="center"/>
    </xf>
    <xf numFmtId="0" fontId="11" fillId="3" borderId="45" xfId="1" applyFont="1" applyFill="1" applyBorder="1" applyAlignment="1" applyProtection="1">
      <alignment vertical="center"/>
      <protection locked="0"/>
    </xf>
    <xf numFmtId="0" fontId="22" fillId="2" borderId="0" xfId="3" applyNumberFormat="1" applyFont="1" applyFill="1" applyBorder="1" applyAlignment="1" applyProtection="1">
      <alignment horizontal="left" vertical="center"/>
    </xf>
    <xf numFmtId="0" fontId="21" fillId="0" borderId="0" xfId="3" applyAlignment="1" applyProtection="1">
      <alignment vertical="center"/>
    </xf>
    <xf numFmtId="0" fontId="5" fillId="0" borderId="0" xfId="0" applyFont="1" applyProtection="1"/>
    <xf numFmtId="0" fontId="6" fillId="0" borderId="0" xfId="0" applyFont="1" applyAlignment="1" applyProtection="1"/>
    <xf numFmtId="0" fontId="38" fillId="0" borderId="0" xfId="0" applyFont="1" applyAlignment="1" applyProtection="1">
      <alignment wrapText="1"/>
    </xf>
    <xf numFmtId="0" fontId="4" fillId="0" borderId="0" xfId="0" applyFont="1" applyAlignment="1" applyProtection="1">
      <alignment vertical="center"/>
    </xf>
    <xf numFmtId="0" fontId="15" fillId="0" borderId="0" xfId="0" applyFont="1" applyAlignment="1" applyProtection="1">
      <alignment vertical="center"/>
    </xf>
    <xf numFmtId="1" fontId="13" fillId="0" borderId="34" xfId="0" applyNumberFormat="1" applyFont="1" applyFill="1" applyBorder="1" applyAlignment="1" applyProtection="1">
      <alignment horizontal="center" vertical="center"/>
    </xf>
    <xf numFmtId="0" fontId="36" fillId="2" borderId="0" xfId="0" applyFont="1" applyFill="1" applyBorder="1" applyAlignment="1" applyProtection="1">
      <alignment vertical="center"/>
    </xf>
    <xf numFmtId="1" fontId="13" fillId="0" borderId="36" xfId="0" applyNumberFormat="1" applyFont="1" applyFill="1" applyBorder="1" applyAlignment="1" applyProtection="1">
      <alignment horizontal="center" vertical="center"/>
    </xf>
    <xf numFmtId="0" fontId="36" fillId="0" borderId="0" xfId="0" applyFont="1" applyAlignment="1" applyProtection="1">
      <alignment vertical="center"/>
    </xf>
    <xf numFmtId="1" fontId="13" fillId="0" borderId="38" xfId="0" applyNumberFormat="1" applyFont="1" applyFill="1" applyBorder="1" applyAlignment="1" applyProtection="1">
      <alignment horizontal="center" vertical="center"/>
    </xf>
    <xf numFmtId="0" fontId="13" fillId="0" borderId="0" xfId="0" applyFont="1" applyBorder="1" applyAlignment="1" applyProtection="1">
      <alignment vertical="center"/>
    </xf>
    <xf numFmtId="1" fontId="16" fillId="0" borderId="25" xfId="0" applyNumberFormat="1" applyFont="1" applyFill="1" applyBorder="1" applyAlignment="1" applyProtection="1">
      <alignment horizontal="center" vertical="center"/>
    </xf>
    <xf numFmtId="0" fontId="13" fillId="0" borderId="0" xfId="0" applyFont="1" applyAlignment="1" applyProtection="1">
      <alignment vertical="center"/>
    </xf>
    <xf numFmtId="3" fontId="8" fillId="0" borderId="0" xfId="0" applyNumberFormat="1" applyFont="1" applyBorder="1" applyAlignment="1" applyProtection="1">
      <alignment horizontal="center" vertical="center"/>
    </xf>
    <xf numFmtId="0" fontId="7" fillId="0" borderId="0" xfId="0" applyFont="1" applyProtection="1"/>
    <xf numFmtId="0" fontId="5" fillId="0" borderId="0" xfId="0" applyFont="1" applyAlignment="1" applyProtection="1">
      <alignment horizontal="center" vertical="top"/>
    </xf>
    <xf numFmtId="0" fontId="5" fillId="0" borderId="0" xfId="0" applyFont="1" applyAlignment="1" applyProtection="1">
      <alignment horizontal="center"/>
    </xf>
    <xf numFmtId="0" fontId="22" fillId="0" borderId="0" xfId="3" applyFont="1" applyProtection="1"/>
    <xf numFmtId="0" fontId="22" fillId="2" borderId="0" xfId="3" applyFont="1" applyFill="1" applyProtection="1"/>
    <xf numFmtId="0" fontId="30" fillId="2" borderId="0" xfId="3" applyFont="1" applyFill="1" applyBorder="1" applyProtection="1"/>
    <xf numFmtId="0" fontId="22" fillId="2" borderId="0" xfId="3" applyFont="1" applyFill="1" applyBorder="1" applyProtection="1"/>
    <xf numFmtId="0" fontId="6" fillId="2" borderId="0" xfId="1" applyFont="1" applyFill="1" applyAlignment="1" applyProtection="1">
      <alignment horizontal="left" vertical="center"/>
    </xf>
    <xf numFmtId="0" fontId="10" fillId="0" borderId="0" xfId="1" applyFont="1" applyAlignment="1" applyProtection="1">
      <alignment horizontal="right"/>
    </xf>
    <xf numFmtId="0" fontId="30" fillId="2" borderId="0" xfId="3" quotePrefix="1" applyFont="1" applyFill="1" applyAlignment="1" applyProtection="1">
      <alignment horizontal="right" vertical="top"/>
    </xf>
    <xf numFmtId="0" fontId="32" fillId="0" borderId="0" xfId="3" applyFont="1" applyProtection="1"/>
    <xf numFmtId="0" fontId="22" fillId="2" borderId="0" xfId="3" quotePrefix="1" applyFont="1" applyFill="1" applyAlignment="1" applyProtection="1"/>
    <xf numFmtId="0" fontId="22" fillId="0" borderId="0" xfId="3" applyFont="1" applyAlignment="1" applyProtection="1"/>
    <xf numFmtId="0" fontId="22" fillId="2" borderId="0" xfId="3" applyFont="1" applyFill="1" applyAlignment="1" applyProtection="1">
      <alignment horizontal="center" vertical="center"/>
    </xf>
    <xf numFmtId="0" fontId="22" fillId="2" borderId="0" xfId="3" quotePrefix="1" applyFont="1" applyFill="1" applyProtection="1"/>
    <xf numFmtId="0" fontId="22" fillId="2" borderId="0" xfId="3" quotePrefix="1" applyFont="1" applyFill="1" applyAlignment="1" applyProtection="1">
      <alignment wrapText="1"/>
    </xf>
    <xf numFmtId="0" fontId="22" fillId="2" borderId="0" xfId="3" applyFont="1" applyFill="1" applyAlignment="1" applyProtection="1">
      <alignment vertical="top"/>
    </xf>
    <xf numFmtId="0" fontId="22" fillId="2" borderId="0" xfId="3" quotePrefix="1" applyFont="1" applyFill="1" applyAlignment="1" applyProtection="1">
      <alignment horizontal="left" wrapText="1"/>
    </xf>
    <xf numFmtId="0" fontId="22" fillId="2" borderId="0" xfId="3" applyFont="1" applyFill="1" applyAlignment="1" applyProtection="1">
      <alignment vertical="top" wrapText="1"/>
    </xf>
    <xf numFmtId="0" fontId="22" fillId="2" borderId="0" xfId="3" quotePrefix="1" applyFont="1" applyFill="1" applyAlignment="1" applyProtection="1">
      <alignment horizontal="left" vertical="top"/>
    </xf>
    <xf numFmtId="0" fontId="11" fillId="2" borderId="0" xfId="1" applyFont="1" applyFill="1" applyBorder="1" applyAlignment="1" applyProtection="1">
      <alignment vertical="center"/>
    </xf>
    <xf numFmtId="0" fontId="29" fillId="2" borderId="0" xfId="3" quotePrefix="1" applyFont="1" applyFill="1" applyAlignment="1" applyProtection="1">
      <alignment horizontal="right" vertical="top"/>
    </xf>
    <xf numFmtId="0" fontId="22" fillId="2" borderId="0" xfId="3" applyFont="1" applyFill="1" applyAlignment="1" applyProtection="1">
      <alignment horizontal="left" vertical="top"/>
    </xf>
    <xf numFmtId="0" fontId="22" fillId="2" borderId="0" xfId="3" applyFont="1" applyFill="1" applyAlignment="1" applyProtection="1">
      <alignment horizontal="right" vertical="top"/>
    </xf>
    <xf numFmtId="0" fontId="25" fillId="2" borderId="0" xfId="1" applyFont="1" applyFill="1" applyProtection="1"/>
    <xf numFmtId="0" fontId="24" fillId="0" borderId="0" xfId="3" applyFont="1" applyProtection="1"/>
    <xf numFmtId="0" fontId="25" fillId="2" borderId="0" xfId="1" applyFont="1" applyFill="1" applyAlignment="1" applyProtection="1">
      <alignment horizontal="justify"/>
    </xf>
    <xf numFmtId="0" fontId="24" fillId="0" borderId="0" xfId="3" applyFont="1" applyAlignment="1" applyProtection="1">
      <alignment horizontal="justify"/>
    </xf>
    <xf numFmtId="0" fontId="26" fillId="0" borderId="0" xfId="3" applyFont="1" applyAlignment="1" applyProtection="1">
      <alignment horizontal="justify" vertical="center"/>
    </xf>
    <xf numFmtId="0" fontId="24" fillId="0" borderId="0" xfId="3" applyFont="1" applyAlignment="1" applyProtection="1">
      <alignment vertical="center"/>
    </xf>
    <xf numFmtId="0" fontId="22" fillId="0" borderId="0" xfId="3" applyFont="1" applyAlignment="1" applyProtection="1">
      <alignment vertical="center"/>
    </xf>
    <xf numFmtId="0" fontId="11" fillId="2" borderId="0" xfId="1" applyFont="1" applyFill="1" applyAlignment="1" applyProtection="1">
      <alignment horizontal="left" vertical="top" wrapText="1"/>
    </xf>
    <xf numFmtId="0" fontId="9" fillId="2" borderId="0" xfId="1" applyFont="1" applyFill="1" applyBorder="1" applyProtection="1"/>
    <xf numFmtId="0" fontId="11" fillId="2" borderId="0" xfId="1" applyFont="1" applyFill="1" applyBorder="1" applyProtection="1"/>
    <xf numFmtId="0" fontId="11" fillId="2" borderId="0" xfId="1" applyFont="1" applyFill="1" applyProtection="1"/>
    <xf numFmtId="0" fontId="9" fillId="2" borderId="17" xfId="1" applyFont="1" applyFill="1" applyBorder="1" applyProtection="1"/>
    <xf numFmtId="0" fontId="11" fillId="2" borderId="17" xfId="1" applyFont="1" applyFill="1" applyBorder="1" applyProtection="1"/>
    <xf numFmtId="0" fontId="22" fillId="2" borderId="0" xfId="3" applyFont="1" applyFill="1" applyAlignment="1" applyProtection="1">
      <alignment vertical="center"/>
    </xf>
    <xf numFmtId="0" fontId="22" fillId="2" borderId="0" xfId="3" quotePrefix="1" applyFont="1" applyFill="1" applyAlignment="1" applyProtection="1">
      <alignment vertical="center"/>
    </xf>
    <xf numFmtId="0" fontId="22" fillId="0" borderId="0" xfId="3" applyFont="1" applyFill="1" applyProtection="1"/>
    <xf numFmtId="0" fontId="13" fillId="2" borderId="1" xfId="0" applyFont="1" applyFill="1" applyBorder="1" applyAlignment="1" applyProtection="1">
      <alignment vertical="center"/>
    </xf>
    <xf numFmtId="0" fontId="36" fillId="0" borderId="0" xfId="0" applyFont="1" applyProtection="1"/>
    <xf numFmtId="0" fontId="36" fillId="0" borderId="0" xfId="0" applyFont="1" applyAlignment="1" applyProtection="1">
      <alignment horizontal="center" vertical="top"/>
    </xf>
    <xf numFmtId="0" fontId="36" fillId="0" borderId="0" xfId="0" applyFont="1" applyAlignment="1" applyProtection="1">
      <alignment horizontal="center"/>
    </xf>
    <xf numFmtId="0" fontId="36" fillId="0" borderId="0" xfId="0" applyFont="1" applyBorder="1" applyAlignment="1" applyProtection="1">
      <alignment horizontal="center" vertical="center"/>
    </xf>
    <xf numFmtId="0" fontId="2" fillId="0" borderId="0" xfId="0" applyFont="1" applyAlignment="1" applyProtection="1">
      <alignment vertical="center"/>
    </xf>
    <xf numFmtId="0" fontId="48" fillId="0" borderId="0" xfId="3" applyFont="1" applyFill="1" applyAlignment="1" applyProtection="1">
      <alignment vertical="center"/>
    </xf>
    <xf numFmtId="0" fontId="21" fillId="0" borderId="0" xfId="3" applyFont="1" applyFill="1" applyAlignment="1" applyProtection="1">
      <alignment vertical="center"/>
    </xf>
    <xf numFmtId="0" fontId="50" fillId="0" borderId="0" xfId="3" applyFont="1" applyFill="1" applyAlignment="1" applyProtection="1">
      <alignment horizontal="center" vertical="center"/>
    </xf>
    <xf numFmtId="0" fontId="50" fillId="0" borderId="0" xfId="3" applyFont="1" applyFill="1" applyAlignment="1" applyProtection="1">
      <alignment vertical="center"/>
    </xf>
    <xf numFmtId="0" fontId="49" fillId="0" borderId="0" xfId="3" applyFont="1" applyFill="1" applyAlignment="1" applyProtection="1">
      <alignment vertical="center"/>
    </xf>
    <xf numFmtId="0" fontId="21" fillId="0" borderId="0" xfId="3" applyFont="1" applyFill="1" applyProtection="1"/>
    <xf numFmtId="0" fontId="48" fillId="0" borderId="0" xfId="3" applyFont="1" applyFill="1" applyProtection="1"/>
    <xf numFmtId="0" fontId="51" fillId="0" borderId="0" xfId="3" applyFont="1" applyFill="1" applyProtection="1"/>
    <xf numFmtId="0" fontId="52" fillId="0" borderId="0" xfId="3" applyFont="1" applyFill="1" applyAlignment="1" applyProtection="1">
      <alignment horizontal="center"/>
    </xf>
    <xf numFmtId="0" fontId="52" fillId="0" borderId="0" xfId="3" applyFont="1" applyFill="1" applyProtection="1"/>
    <xf numFmtId="0" fontId="50" fillId="0" borderId="0" xfId="3" applyFont="1" applyFill="1" applyProtection="1"/>
    <xf numFmtId="0" fontId="53" fillId="0" borderId="0" xfId="3" applyFont="1" applyFill="1" applyAlignment="1" applyProtection="1">
      <alignment vertical="center"/>
    </xf>
    <xf numFmtId="0" fontId="54" fillId="0" borderId="0" xfId="3" applyFont="1" applyFill="1" applyAlignment="1" applyProtection="1">
      <alignment vertical="center"/>
    </xf>
    <xf numFmtId="0" fontId="55" fillId="0" borderId="0" xfId="3" applyFont="1" applyFill="1" applyAlignment="1" applyProtection="1">
      <alignment vertical="center"/>
    </xf>
    <xf numFmtId="0" fontId="47" fillId="0" borderId="0" xfId="3" applyFont="1" applyFill="1" applyAlignment="1" applyProtection="1">
      <alignment vertical="center"/>
    </xf>
    <xf numFmtId="0" fontId="51" fillId="0" borderId="0" xfId="3" applyFont="1" applyFill="1" applyAlignment="1" applyProtection="1">
      <alignment vertical="center"/>
    </xf>
    <xf numFmtId="0" fontId="52" fillId="0" borderId="0" xfId="3" applyFont="1" applyFill="1" applyAlignment="1" applyProtection="1">
      <alignment horizontal="center" vertical="center"/>
    </xf>
    <xf numFmtId="0" fontId="52" fillId="0" borderId="0" xfId="3" applyFont="1" applyFill="1" applyAlignment="1" applyProtection="1">
      <alignment vertical="center"/>
    </xf>
    <xf numFmtId="0" fontId="57" fillId="0" borderId="0" xfId="3" applyFont="1" applyFill="1" applyBorder="1" applyAlignment="1" applyProtection="1">
      <alignment vertical="center" wrapText="1"/>
    </xf>
    <xf numFmtId="0" fontId="57" fillId="0" borderId="0" xfId="3" applyFont="1" applyFill="1" applyAlignment="1" applyProtection="1">
      <alignment vertical="center"/>
    </xf>
    <xf numFmtId="0" fontId="21" fillId="5" borderId="45" xfId="3" applyFont="1" applyFill="1" applyBorder="1" applyAlignment="1" applyProtection="1">
      <alignment horizontal="center" vertical="center"/>
      <protection locked="0"/>
    </xf>
    <xf numFmtId="0" fontId="53" fillId="0" borderId="0" xfId="3" applyFont="1" applyFill="1" applyBorder="1" applyAlignment="1" applyProtection="1">
      <alignment horizontal="left"/>
    </xf>
    <xf numFmtId="0" fontId="21" fillId="5" borderId="45" xfId="3" applyFill="1" applyBorder="1" applyAlignment="1" applyProtection="1">
      <alignment horizontal="center"/>
      <protection locked="0"/>
    </xf>
    <xf numFmtId="0" fontId="56" fillId="0" borderId="0" xfId="3" applyFont="1" applyFill="1" applyAlignment="1" applyProtection="1">
      <alignment horizontal="center" vertical="center" wrapText="1"/>
    </xf>
    <xf numFmtId="0" fontId="53" fillId="0" borderId="0" xfId="3" applyFont="1" applyFill="1" applyBorder="1" applyAlignment="1" applyProtection="1">
      <alignment vertical="center" wrapText="1"/>
    </xf>
    <xf numFmtId="0" fontId="53" fillId="0" borderId="0" xfId="3" applyFont="1" applyFill="1" applyBorder="1" applyAlignment="1" applyProtection="1">
      <alignment horizontal="center" vertical="center" wrapText="1"/>
    </xf>
    <xf numFmtId="0" fontId="50" fillId="0" borderId="0" xfId="3" applyFont="1" applyFill="1" applyAlignment="1" applyProtection="1">
      <alignment horizontal="center"/>
    </xf>
    <xf numFmtId="0" fontId="60" fillId="0" borderId="0" xfId="3" applyFont="1" applyFill="1" applyAlignment="1" applyProtection="1">
      <alignment horizontal="center" vertical="center"/>
    </xf>
    <xf numFmtId="0" fontId="61" fillId="0" borderId="0" xfId="3" applyFont="1" applyFill="1" applyAlignment="1" applyProtection="1">
      <alignment horizontal="center" vertical="center"/>
    </xf>
    <xf numFmtId="0" fontId="62" fillId="0" borderId="0" xfId="3" applyFont="1" applyFill="1" applyProtection="1"/>
    <xf numFmtId="0" fontId="63" fillId="0" borderId="0" xfId="3" applyFont="1" applyFill="1" applyProtection="1"/>
    <xf numFmtId="0" fontId="64" fillId="4" borderId="0" xfId="3" applyFont="1" applyFill="1" applyAlignment="1" applyProtection="1">
      <alignment horizontal="center" vertical="center" wrapText="1"/>
    </xf>
    <xf numFmtId="0" fontId="65" fillId="0" borderId="0" xfId="3" applyFont="1" applyFill="1" applyAlignment="1" applyProtection="1">
      <alignment horizontal="center" vertical="center"/>
    </xf>
    <xf numFmtId="0" fontId="55" fillId="0" borderId="0" xfId="3" applyFont="1" applyFill="1" applyAlignment="1" applyProtection="1">
      <alignment horizontal="center" vertical="center"/>
    </xf>
    <xf numFmtId="3" fontId="51" fillId="5" borderId="72" xfId="5" applyNumberFormat="1" applyFont="1" applyFill="1" applyBorder="1" applyAlignment="1" applyProtection="1">
      <alignment horizontal="center" vertical="center"/>
      <protection locked="0"/>
    </xf>
    <xf numFmtId="1" fontId="51" fillId="5" borderId="72" xfId="6" applyNumberFormat="1" applyFont="1" applyFill="1" applyBorder="1" applyAlignment="1" applyProtection="1">
      <alignment horizontal="center" vertical="center"/>
      <protection locked="0"/>
    </xf>
    <xf numFmtId="171" fontId="51" fillId="5" borderId="72" xfId="6" applyNumberFormat="1" applyFont="1" applyFill="1" applyBorder="1" applyAlignment="1" applyProtection="1">
      <alignment horizontal="center" vertical="center"/>
      <protection locked="0"/>
    </xf>
    <xf numFmtId="3" fontId="51" fillId="5" borderId="72" xfId="6" applyNumberFormat="1" applyFont="1" applyFill="1" applyBorder="1" applyAlignment="1" applyProtection="1">
      <alignment horizontal="center" vertical="center"/>
      <protection locked="0"/>
    </xf>
    <xf numFmtId="3" fontId="13" fillId="5" borderId="72" xfId="6" applyNumberFormat="1" applyFont="1" applyFill="1" applyBorder="1" applyAlignment="1" applyProtection="1">
      <alignment horizontal="center" vertical="center"/>
      <protection locked="0"/>
    </xf>
    <xf numFmtId="38" fontId="51" fillId="0" borderId="72" xfId="6" applyNumberFormat="1" applyFont="1" applyFill="1" applyBorder="1" applyAlignment="1" applyProtection="1">
      <alignment horizontal="center" vertical="center"/>
    </xf>
    <xf numFmtId="0" fontId="13" fillId="5" borderId="72" xfId="3" applyFont="1" applyFill="1" applyBorder="1" applyAlignment="1" applyProtection="1">
      <alignment horizontal="center" vertical="center"/>
      <protection locked="0"/>
    </xf>
    <xf numFmtId="0" fontId="51" fillId="5" borderId="72" xfId="3" applyFont="1" applyFill="1" applyBorder="1" applyAlignment="1" applyProtection="1">
      <alignment horizontal="center" vertical="center"/>
      <protection locked="0"/>
    </xf>
    <xf numFmtId="3" fontId="51" fillId="8" borderId="73" xfId="3" applyNumberFormat="1" applyFont="1" applyFill="1" applyBorder="1" applyAlignment="1" applyProtection="1">
      <alignment horizontal="center" vertical="center"/>
      <protection locked="0"/>
    </xf>
    <xf numFmtId="10" fontId="51" fillId="8" borderId="74" xfId="3" applyNumberFormat="1" applyFont="1" applyFill="1" applyBorder="1" applyAlignment="1" applyProtection="1">
      <alignment horizontal="center" vertical="center"/>
      <protection locked="0"/>
    </xf>
    <xf numFmtId="3" fontId="50" fillId="0" borderId="0" xfId="3" applyNumberFormat="1" applyFont="1" applyFill="1" applyAlignment="1" applyProtection="1">
      <alignment horizontal="center"/>
    </xf>
    <xf numFmtId="0" fontId="49" fillId="0" borderId="0" xfId="3" applyFont="1" applyFill="1" applyAlignment="1" applyProtection="1">
      <alignment horizontal="center"/>
    </xf>
    <xf numFmtId="3" fontId="51" fillId="5" borderId="16" xfId="5" applyNumberFormat="1" applyFont="1" applyFill="1" applyBorder="1" applyAlignment="1" applyProtection="1">
      <alignment horizontal="center" vertical="center"/>
      <protection locked="0"/>
    </xf>
    <xf numFmtId="1" fontId="51" fillId="5" borderId="16" xfId="6" applyNumberFormat="1" applyFont="1" applyFill="1" applyBorder="1" applyAlignment="1" applyProtection="1">
      <alignment horizontal="center" vertical="center"/>
      <protection locked="0"/>
    </xf>
    <xf numFmtId="171" fontId="51" fillId="5" borderId="16" xfId="6" applyNumberFormat="1" applyFont="1" applyFill="1" applyBorder="1" applyAlignment="1" applyProtection="1">
      <alignment horizontal="center" vertical="center"/>
      <protection locked="0"/>
    </xf>
    <xf numFmtId="3" fontId="51" fillId="5" borderId="16" xfId="6" applyNumberFormat="1" applyFont="1" applyFill="1" applyBorder="1" applyAlignment="1" applyProtection="1">
      <alignment horizontal="center" vertical="center"/>
      <protection locked="0"/>
    </xf>
    <xf numFmtId="3" fontId="13" fillId="5" borderId="16" xfId="6" applyNumberFormat="1" applyFont="1" applyFill="1" applyBorder="1" applyAlignment="1" applyProtection="1">
      <alignment horizontal="center" vertical="center"/>
      <protection locked="0"/>
    </xf>
    <xf numFmtId="38" fontId="51" fillId="0" borderId="16" xfId="6" applyNumberFormat="1" applyFont="1" applyFill="1" applyBorder="1" applyAlignment="1" applyProtection="1">
      <alignment horizontal="center" vertical="center"/>
    </xf>
    <xf numFmtId="0" fontId="13" fillId="5" borderId="16" xfId="3" applyFont="1" applyFill="1" applyBorder="1" applyAlignment="1" applyProtection="1">
      <alignment horizontal="center" vertical="center"/>
      <protection locked="0"/>
    </xf>
    <xf numFmtId="0" fontId="51" fillId="5" borderId="16" xfId="3" applyFont="1" applyFill="1" applyBorder="1" applyAlignment="1" applyProtection="1">
      <alignment horizontal="center" vertical="center"/>
      <protection locked="0"/>
    </xf>
    <xf numFmtId="3" fontId="51" fillId="8" borderId="69" xfId="3" applyNumberFormat="1" applyFont="1" applyFill="1" applyBorder="1" applyAlignment="1" applyProtection="1">
      <alignment horizontal="center" vertical="center"/>
      <protection locked="0"/>
    </xf>
    <xf numFmtId="10" fontId="51" fillId="8" borderId="76" xfId="3" applyNumberFormat="1" applyFont="1" applyFill="1" applyBorder="1" applyAlignment="1" applyProtection="1">
      <alignment horizontal="center" vertical="center"/>
      <protection locked="0"/>
    </xf>
    <xf numFmtId="3" fontId="51" fillId="5" borderId="77" xfId="5" applyNumberFormat="1" applyFont="1" applyFill="1" applyBorder="1" applyAlignment="1" applyProtection="1">
      <alignment horizontal="center" vertical="center"/>
      <protection locked="0"/>
    </xf>
    <xf numFmtId="1" fontId="51" fillId="5" borderId="77" xfId="6" applyNumberFormat="1" applyFont="1" applyFill="1" applyBorder="1" applyAlignment="1" applyProtection="1">
      <alignment horizontal="center" vertical="center"/>
      <protection locked="0"/>
    </xf>
    <xf numFmtId="171" fontId="51" fillId="5" borderId="77" xfId="6" applyNumberFormat="1" applyFont="1" applyFill="1" applyBorder="1" applyAlignment="1" applyProtection="1">
      <alignment horizontal="center" vertical="center"/>
      <protection locked="0"/>
    </xf>
    <xf numFmtId="3" fontId="51" fillId="5" borderId="77" xfId="6" applyNumberFormat="1" applyFont="1" applyFill="1" applyBorder="1" applyAlignment="1" applyProtection="1">
      <alignment horizontal="center" vertical="center"/>
      <protection locked="0"/>
    </xf>
    <xf numFmtId="3" fontId="13" fillId="5" borderId="77" xfId="6" applyNumberFormat="1" applyFont="1" applyFill="1" applyBorder="1" applyAlignment="1" applyProtection="1">
      <alignment horizontal="center" vertical="center"/>
      <protection locked="0"/>
    </xf>
    <xf numFmtId="38" fontId="51" fillId="0" borderId="77" xfId="6" applyNumberFormat="1" applyFont="1" applyFill="1" applyBorder="1" applyAlignment="1" applyProtection="1">
      <alignment horizontal="center" vertical="center"/>
    </xf>
    <xf numFmtId="0" fontId="13" fillId="5" borderId="77" xfId="3" applyFont="1" applyFill="1" applyBorder="1" applyAlignment="1" applyProtection="1">
      <alignment horizontal="center" vertical="center"/>
      <protection locked="0"/>
    </xf>
    <xf numFmtId="0" fontId="51" fillId="5" borderId="77" xfId="3" applyFont="1" applyFill="1" applyBorder="1" applyAlignment="1" applyProtection="1">
      <alignment horizontal="center" vertical="center"/>
      <protection locked="0"/>
    </xf>
    <xf numFmtId="0" fontId="51" fillId="5" borderId="18" xfId="5" applyNumberFormat="1" applyFont="1" applyFill="1" applyBorder="1" applyAlignment="1" applyProtection="1">
      <alignment horizontal="center" vertical="center"/>
      <protection locked="0"/>
    </xf>
    <xf numFmtId="1" fontId="51" fillId="5" borderId="18" xfId="6" applyNumberFormat="1" applyFont="1" applyFill="1" applyBorder="1" applyAlignment="1" applyProtection="1">
      <alignment horizontal="center" vertical="center"/>
      <protection locked="0"/>
    </xf>
    <xf numFmtId="171" fontId="51" fillId="5" borderId="18" xfId="6" applyNumberFormat="1" applyFont="1" applyFill="1" applyBorder="1" applyAlignment="1" applyProtection="1">
      <alignment horizontal="center" vertical="center"/>
      <protection locked="0"/>
    </xf>
    <xf numFmtId="3" fontId="51" fillId="5" borderId="18" xfId="6" applyNumberFormat="1" applyFont="1" applyFill="1" applyBorder="1" applyAlignment="1" applyProtection="1">
      <alignment horizontal="center" vertical="center"/>
      <protection locked="0"/>
    </xf>
    <xf numFmtId="3" fontId="13" fillId="5" borderId="18" xfId="6" applyNumberFormat="1" applyFont="1" applyFill="1" applyBorder="1" applyAlignment="1" applyProtection="1">
      <alignment horizontal="center" vertical="center"/>
      <protection locked="0"/>
    </xf>
    <xf numFmtId="38" fontId="51" fillId="0" borderId="18" xfId="6" applyNumberFormat="1" applyFont="1" applyFill="1" applyBorder="1" applyAlignment="1" applyProtection="1">
      <alignment horizontal="center" vertical="center"/>
    </xf>
    <xf numFmtId="0" fontId="13" fillId="5" borderId="18" xfId="3" applyFont="1" applyFill="1" applyBorder="1" applyAlignment="1" applyProtection="1">
      <alignment horizontal="center" vertical="center"/>
      <protection locked="0"/>
    </xf>
    <xf numFmtId="0" fontId="51" fillId="5" borderId="18" xfId="3" applyFont="1" applyFill="1" applyBorder="1" applyAlignment="1" applyProtection="1">
      <alignment horizontal="center" vertical="center"/>
      <protection locked="0"/>
    </xf>
    <xf numFmtId="0" fontId="51" fillId="5" borderId="16" xfId="5" applyNumberFormat="1" applyFont="1" applyFill="1" applyBorder="1" applyAlignment="1" applyProtection="1">
      <alignment horizontal="center" vertical="center"/>
      <protection locked="0"/>
    </xf>
    <xf numFmtId="0" fontId="51" fillId="5" borderId="15" xfId="5" applyNumberFormat="1" applyFont="1" applyFill="1" applyBorder="1" applyAlignment="1" applyProtection="1">
      <alignment horizontal="center" vertical="center"/>
      <protection locked="0"/>
    </xf>
    <xf numFmtId="1" fontId="51" fillId="5" borderId="15" xfId="6" applyNumberFormat="1" applyFont="1" applyFill="1" applyBorder="1" applyAlignment="1" applyProtection="1">
      <alignment horizontal="center" vertical="center"/>
      <protection locked="0"/>
    </xf>
    <xf numFmtId="171" fontId="51" fillId="5" borderId="15" xfId="6" applyNumberFormat="1" applyFont="1" applyFill="1" applyBorder="1" applyAlignment="1" applyProtection="1">
      <alignment horizontal="center" vertical="center"/>
      <protection locked="0"/>
    </xf>
    <xf numFmtId="3" fontId="51" fillId="5" borderId="15" xfId="6" applyNumberFormat="1" applyFont="1" applyFill="1" applyBorder="1" applyAlignment="1" applyProtection="1">
      <alignment horizontal="center" vertical="center"/>
      <protection locked="0"/>
    </xf>
    <xf numFmtId="3" fontId="13" fillId="5" borderId="15" xfId="6" applyNumberFormat="1" applyFont="1" applyFill="1" applyBorder="1" applyAlignment="1" applyProtection="1">
      <alignment horizontal="center" vertical="center"/>
      <protection locked="0"/>
    </xf>
    <xf numFmtId="38" fontId="51" fillId="0" borderId="15" xfId="6" applyNumberFormat="1" applyFont="1" applyFill="1" applyBorder="1" applyAlignment="1" applyProtection="1">
      <alignment horizontal="center" vertical="center"/>
    </xf>
    <xf numFmtId="0" fontId="13" fillId="5" borderId="15" xfId="3" applyFont="1" applyFill="1" applyBorder="1" applyAlignment="1" applyProtection="1">
      <alignment horizontal="center" vertical="center"/>
      <protection locked="0"/>
    </xf>
    <xf numFmtId="0" fontId="51" fillId="5" borderId="15" xfId="3" applyFont="1" applyFill="1" applyBorder="1" applyAlignment="1" applyProtection="1">
      <alignment horizontal="center" vertical="center"/>
      <protection locked="0"/>
    </xf>
    <xf numFmtId="3" fontId="51" fillId="8" borderId="27" xfId="3" applyNumberFormat="1" applyFont="1" applyFill="1" applyBorder="1" applyAlignment="1" applyProtection="1">
      <alignment horizontal="center" vertical="center"/>
      <protection locked="0"/>
    </xf>
    <xf numFmtId="10" fontId="51" fillId="8" borderId="28" xfId="3" applyNumberFormat="1" applyFont="1" applyFill="1" applyBorder="1" applyAlignment="1" applyProtection="1">
      <alignment horizontal="center" vertical="center"/>
      <protection locked="0"/>
    </xf>
    <xf numFmtId="0" fontId="53" fillId="0" borderId="0" xfId="3" applyFont="1" applyFill="1" applyBorder="1" applyAlignment="1" applyProtection="1">
      <alignment horizontal="center" vertical="center"/>
    </xf>
    <xf numFmtId="0" fontId="56" fillId="0" borderId="0" xfId="3" applyFont="1" applyFill="1" applyAlignment="1" applyProtection="1">
      <alignment horizontal="right" vertical="center"/>
    </xf>
    <xf numFmtId="37" fontId="51" fillId="0" borderId="62" xfId="6" applyNumberFormat="1" applyFont="1" applyFill="1" applyBorder="1" applyAlignment="1" applyProtection="1">
      <alignment horizontal="center" vertical="center"/>
    </xf>
    <xf numFmtId="37" fontId="39" fillId="0" borderId="23" xfId="6" applyNumberFormat="1" applyFont="1" applyFill="1" applyBorder="1" applyAlignment="1" applyProtection="1">
      <alignment horizontal="center" vertical="center"/>
    </xf>
    <xf numFmtId="0" fontId="67" fillId="0" borderId="2" xfId="3" applyFont="1" applyFill="1" applyBorder="1" applyAlignment="1">
      <alignment horizontal="center" vertical="center"/>
    </xf>
    <xf numFmtId="172" fontId="67" fillId="0" borderId="63" xfId="6" applyNumberFormat="1" applyFont="1" applyFill="1" applyBorder="1" applyAlignment="1" applyProtection="1">
      <alignment horizontal="center" vertical="center"/>
    </xf>
    <xf numFmtId="172" fontId="21" fillId="0" borderId="0" xfId="6" applyNumberFormat="1" applyFont="1" applyFill="1" applyBorder="1" applyAlignment="1" applyProtection="1">
      <alignment vertical="center"/>
    </xf>
    <xf numFmtId="0" fontId="51" fillId="0" borderId="0" xfId="3" applyFont="1" applyFill="1" applyAlignment="1" applyProtection="1">
      <alignment horizontal="right" vertical="center"/>
    </xf>
    <xf numFmtId="172" fontId="51" fillId="0" borderId="45" xfId="6" applyNumberFormat="1" applyFont="1" applyFill="1" applyBorder="1" applyAlignment="1" applyProtection="1">
      <alignment horizontal="center" vertical="center"/>
    </xf>
    <xf numFmtId="0" fontId="21" fillId="0" borderId="0" xfId="3" applyFont="1" applyAlignment="1" applyProtection="1">
      <alignment vertical="center"/>
    </xf>
    <xf numFmtId="0" fontId="21" fillId="0" borderId="0" xfId="3" applyFont="1" applyFill="1" applyBorder="1" applyAlignment="1" applyProtection="1">
      <alignment vertical="center"/>
    </xf>
    <xf numFmtId="0" fontId="56" fillId="0" borderId="0" xfId="3" applyFont="1" applyFill="1" applyBorder="1" applyAlignment="1" applyProtection="1">
      <alignment horizontal="center" vertical="center"/>
    </xf>
    <xf numFmtId="3" fontId="53" fillId="0" borderId="0" xfId="3" applyNumberFormat="1" applyFont="1" applyFill="1" applyBorder="1" applyAlignment="1" applyProtection="1">
      <alignment horizontal="center"/>
    </xf>
    <xf numFmtId="3" fontId="53" fillId="0" borderId="0" xfId="3" applyNumberFormat="1" applyFont="1" applyFill="1" applyAlignment="1" applyProtection="1">
      <alignment horizontal="center"/>
    </xf>
    <xf numFmtId="3" fontId="49" fillId="0" borderId="0" xfId="3" applyNumberFormat="1" applyFont="1" applyFill="1" applyAlignment="1" applyProtection="1">
      <alignment horizontal="center"/>
    </xf>
    <xf numFmtId="37" fontId="51" fillId="0" borderId="0" xfId="6" applyNumberFormat="1" applyFont="1" applyFill="1" applyBorder="1" applyAlignment="1" applyProtection="1">
      <alignment horizontal="center" vertical="center"/>
    </xf>
    <xf numFmtId="37" fontId="39" fillId="0" borderId="0" xfId="6" applyNumberFormat="1" applyFont="1" applyFill="1" applyBorder="1" applyAlignment="1" applyProtection="1">
      <alignment horizontal="center" vertical="center"/>
    </xf>
    <xf numFmtId="0" fontId="67" fillId="0" borderId="4" xfId="3" applyFont="1" applyFill="1" applyBorder="1" applyAlignment="1">
      <alignment horizontal="center" vertical="center"/>
    </xf>
    <xf numFmtId="172" fontId="67" fillId="0" borderId="19" xfId="6" applyNumberFormat="1" applyFont="1" applyFill="1" applyBorder="1" applyAlignment="1" applyProtection="1">
      <alignment horizontal="center" vertical="center"/>
    </xf>
    <xf numFmtId="0" fontId="69" fillId="0" borderId="0" xfId="3" applyFont="1" applyFill="1" applyAlignment="1" applyProtection="1">
      <alignment vertical="center"/>
    </xf>
    <xf numFmtId="0" fontId="53" fillId="0" borderId="0" xfId="3" applyFont="1" applyFill="1" applyAlignment="1" applyProtection="1">
      <alignment horizontal="right" vertical="center"/>
    </xf>
    <xf numFmtId="172" fontId="51" fillId="0" borderId="0" xfId="6" applyNumberFormat="1" applyFont="1" applyFill="1" applyBorder="1" applyAlignment="1" applyProtection="1">
      <alignment horizontal="center" vertical="center"/>
    </xf>
    <xf numFmtId="3" fontId="47" fillId="0" borderId="0" xfId="3" applyNumberFormat="1" applyFont="1" applyFill="1" applyAlignment="1" applyProtection="1">
      <alignment horizontal="center"/>
    </xf>
    <xf numFmtId="0" fontId="53" fillId="0" borderId="0" xfId="3" applyFont="1" applyFill="1" applyProtection="1"/>
    <xf numFmtId="0" fontId="49" fillId="0" borderId="0" xfId="3" applyFont="1" applyFill="1" applyProtection="1"/>
    <xf numFmtId="0" fontId="47" fillId="0" borderId="0" xfId="3" applyFont="1" applyFill="1" applyProtection="1"/>
    <xf numFmtId="0" fontId="47" fillId="0" borderId="0" xfId="3" applyFont="1" applyFill="1" applyBorder="1" applyProtection="1"/>
    <xf numFmtId="0" fontId="47" fillId="0" borderId="0" xfId="3" applyNumberFormat="1" applyFont="1" applyAlignment="1" applyProtection="1">
      <alignment horizontal="center" vertical="center" wrapText="1"/>
    </xf>
    <xf numFmtId="0" fontId="73" fillId="0" borderId="0" xfId="3" applyFont="1" applyFill="1" applyAlignment="1" applyProtection="1">
      <alignment horizontal="right"/>
    </xf>
    <xf numFmtId="0" fontId="53" fillId="0" borderId="0" xfId="3" applyFont="1" applyFill="1" applyAlignment="1" applyProtection="1"/>
    <xf numFmtId="0" fontId="39" fillId="0" borderId="0" xfId="3" applyFont="1" applyFill="1" applyAlignment="1" applyProtection="1">
      <alignment vertical="center"/>
    </xf>
    <xf numFmtId="38" fontId="21" fillId="0" borderId="78" xfId="6" applyNumberFormat="1" applyFont="1" applyFill="1" applyBorder="1" applyAlignment="1" applyProtection="1">
      <alignment horizontal="right" vertical="center"/>
    </xf>
    <xf numFmtId="38" fontId="21" fillId="0" borderId="79" xfId="6" applyNumberFormat="1" applyFont="1" applyFill="1" applyBorder="1" applyAlignment="1" applyProtection="1">
      <alignment horizontal="right" vertical="center"/>
    </xf>
    <xf numFmtId="38" fontId="21" fillId="0" borderId="80" xfId="6" applyNumberFormat="1" applyFont="1" applyFill="1" applyBorder="1" applyAlignment="1" applyProtection="1">
      <alignment horizontal="right" vertical="center"/>
    </xf>
    <xf numFmtId="38" fontId="21" fillId="0" borderId="68" xfId="6" applyNumberFormat="1" applyFont="1" applyFill="1" applyBorder="1" applyAlignment="1" applyProtection="1">
      <alignment horizontal="right" vertical="center"/>
    </xf>
    <xf numFmtId="0" fontId="39" fillId="0" borderId="0" xfId="3" applyFont="1" applyFill="1" applyBorder="1" applyAlignment="1" applyProtection="1">
      <alignment horizontal="left" vertical="center" wrapText="1"/>
    </xf>
    <xf numFmtId="0" fontId="39" fillId="0" borderId="0" xfId="3" applyFont="1" applyFill="1" applyBorder="1" applyAlignment="1" applyProtection="1">
      <alignment vertical="center"/>
    </xf>
    <xf numFmtId="38" fontId="21" fillId="0" borderId="81" xfId="6" applyNumberFormat="1" applyFont="1" applyFill="1" applyBorder="1" applyAlignment="1" applyProtection="1">
      <alignment horizontal="right" vertical="center"/>
    </xf>
    <xf numFmtId="38" fontId="21" fillId="0" borderId="82" xfId="6" applyNumberFormat="1" applyFont="1" applyFill="1" applyBorder="1" applyAlignment="1" applyProtection="1">
      <alignment horizontal="right" vertical="center"/>
    </xf>
    <xf numFmtId="38" fontId="21" fillId="0" borderId="83" xfId="6" applyNumberFormat="1" applyFont="1" applyFill="1" applyBorder="1" applyAlignment="1" applyProtection="1">
      <alignment horizontal="right" vertical="center"/>
    </xf>
    <xf numFmtId="38" fontId="21" fillId="0" borderId="84" xfId="6" applyNumberFormat="1" applyFont="1" applyFill="1" applyBorder="1" applyAlignment="1" applyProtection="1">
      <alignment horizontal="right" vertical="center"/>
    </xf>
    <xf numFmtId="0" fontId="48" fillId="0" borderId="12" xfId="3" applyFont="1" applyFill="1" applyBorder="1" applyProtection="1"/>
    <xf numFmtId="38" fontId="21" fillId="0" borderId="85" xfId="6" applyNumberFormat="1" applyFont="1" applyFill="1" applyBorder="1" applyAlignment="1" applyProtection="1">
      <alignment horizontal="right" vertical="center"/>
    </xf>
    <xf numFmtId="38" fontId="21" fillId="0" borderId="67" xfId="6" applyNumberFormat="1" applyFont="1" applyFill="1" applyBorder="1" applyAlignment="1" applyProtection="1">
      <alignment horizontal="right" vertical="center"/>
    </xf>
    <xf numFmtId="38" fontId="21" fillId="0" borderId="66" xfId="6" applyNumberFormat="1" applyFont="1" applyFill="1" applyBorder="1" applyAlignment="1" applyProtection="1">
      <alignment horizontal="right" vertical="center"/>
    </xf>
    <xf numFmtId="38" fontId="21" fillId="0" borderId="18" xfId="6" applyNumberFormat="1" applyFont="1" applyFill="1" applyBorder="1" applyAlignment="1" applyProtection="1">
      <alignment horizontal="right" vertical="center"/>
    </xf>
    <xf numFmtId="38" fontId="21" fillId="0" borderId="59" xfId="6" applyNumberFormat="1" applyFont="1" applyFill="1" applyBorder="1" applyAlignment="1" applyProtection="1">
      <alignment horizontal="right" vertical="center"/>
    </xf>
    <xf numFmtId="38" fontId="21" fillId="0" borderId="60" xfId="6" applyNumberFormat="1" applyFont="1" applyFill="1" applyBorder="1" applyAlignment="1" applyProtection="1">
      <alignment horizontal="right" vertical="center"/>
    </xf>
    <xf numFmtId="38" fontId="21" fillId="0" borderId="61" xfId="6" applyNumberFormat="1" applyFont="1" applyFill="1" applyBorder="1" applyAlignment="1" applyProtection="1">
      <alignment horizontal="right" vertical="center"/>
    </xf>
    <xf numFmtId="0" fontId="53" fillId="0" borderId="0" xfId="3" applyFont="1" applyFill="1" applyBorder="1" applyAlignment="1" applyProtection="1">
      <alignment vertical="center"/>
    </xf>
    <xf numFmtId="0" fontId="39" fillId="0" borderId="0" xfId="3" applyFont="1" applyFill="1" applyProtection="1"/>
    <xf numFmtId="38" fontId="21" fillId="0" borderId="44" xfId="6" applyNumberFormat="1" applyFont="1" applyFill="1" applyBorder="1" applyAlignment="1" applyProtection="1">
      <alignment horizontal="right" vertical="center"/>
    </xf>
    <xf numFmtId="38" fontId="21" fillId="0" borderId="62" xfId="6" applyNumberFormat="1" applyFont="1" applyFill="1" applyBorder="1" applyAlignment="1" applyProtection="1">
      <alignment horizontal="right" vertical="center"/>
    </xf>
    <xf numFmtId="0" fontId="74" fillId="0" borderId="0" xfId="3" applyFont="1" applyFill="1" applyAlignment="1" applyProtection="1">
      <alignment vertical="center"/>
    </xf>
    <xf numFmtId="0" fontId="75" fillId="0" borderId="0" xfId="3" applyFont="1" applyFill="1" applyProtection="1"/>
    <xf numFmtId="0" fontId="76" fillId="0" borderId="0" xfId="3" applyFont="1" applyFill="1" applyAlignment="1" applyProtection="1">
      <alignment vertical="center"/>
    </xf>
    <xf numFmtId="38" fontId="74" fillId="0" borderId="44" xfId="6" applyNumberFormat="1" applyFont="1" applyFill="1" applyBorder="1" applyAlignment="1" applyProtection="1">
      <alignment horizontal="right" vertical="center"/>
    </xf>
    <xf numFmtId="0" fontId="36" fillId="0" borderId="0" xfId="3" applyFont="1" applyFill="1" applyBorder="1" applyAlignment="1" applyProtection="1">
      <alignment vertical="center"/>
    </xf>
    <xf numFmtId="38" fontId="53" fillId="0" borderId="17" xfId="6" applyNumberFormat="1" applyFont="1" applyFill="1" applyBorder="1" applyAlignment="1" applyProtection="1">
      <alignment horizontal="right" vertical="center"/>
    </xf>
    <xf numFmtId="38" fontId="21" fillId="0" borderId="0" xfId="3" applyNumberFormat="1" applyFont="1" applyFill="1" applyAlignment="1" applyProtection="1">
      <alignment horizontal="right" vertical="center"/>
    </xf>
    <xf numFmtId="0" fontId="48" fillId="0" borderId="0" xfId="3" applyFont="1" applyFill="1" applyBorder="1" applyProtection="1"/>
    <xf numFmtId="0" fontId="77" fillId="0" borderId="0" xfId="3" applyFont="1" applyAlignment="1" applyProtection="1">
      <alignment horizontal="center"/>
    </xf>
    <xf numFmtId="0" fontId="51" fillId="0" borderId="21" xfId="3" applyFont="1" applyFill="1" applyBorder="1" applyAlignment="1" applyProtection="1">
      <alignment vertical="center"/>
    </xf>
    <xf numFmtId="0" fontId="39" fillId="0" borderId="21" xfId="3" applyFont="1" applyFill="1" applyBorder="1" applyAlignment="1" applyProtection="1">
      <alignment vertical="center"/>
    </xf>
    <xf numFmtId="0" fontId="78" fillId="0" borderId="21" xfId="3" applyFont="1" applyFill="1" applyBorder="1" applyAlignment="1" applyProtection="1">
      <alignment horizontal="center" vertical="center"/>
    </xf>
    <xf numFmtId="38" fontId="21" fillId="0" borderId="21" xfId="3" applyNumberFormat="1" applyFont="1" applyFill="1" applyBorder="1" applyAlignment="1" applyProtection="1">
      <alignment horizontal="right" vertical="center"/>
    </xf>
    <xf numFmtId="0" fontId="21" fillId="0" borderId="5" xfId="3" applyFont="1" applyFill="1" applyBorder="1" applyProtection="1"/>
    <xf numFmtId="38" fontId="21" fillId="0" borderId="30" xfId="3" applyNumberFormat="1" applyFont="1" applyFill="1" applyBorder="1" applyAlignment="1" applyProtection="1">
      <alignment horizontal="right" vertical="center"/>
    </xf>
    <xf numFmtId="0" fontId="79" fillId="0" borderId="0" xfId="3" applyFont="1" applyFill="1" applyProtection="1"/>
    <xf numFmtId="0" fontId="51" fillId="0" borderId="0" xfId="3" applyFont="1" applyFill="1" applyBorder="1" applyAlignment="1" applyProtection="1">
      <alignment vertical="center"/>
    </xf>
    <xf numFmtId="10" fontId="21" fillId="0" borderId="78" xfId="3" applyNumberFormat="1" applyFont="1" applyFill="1" applyBorder="1" applyAlignment="1" applyProtection="1">
      <alignment horizontal="right" vertical="center"/>
    </xf>
    <xf numFmtId="10" fontId="21" fillId="0" borderId="79" xfId="3" applyNumberFormat="1" applyFont="1" applyFill="1" applyBorder="1" applyAlignment="1" applyProtection="1">
      <alignment horizontal="right" vertical="center"/>
    </xf>
    <xf numFmtId="10" fontId="21" fillId="0" borderId="80" xfId="3" applyNumberFormat="1" applyFont="1" applyFill="1" applyBorder="1" applyAlignment="1" applyProtection="1">
      <alignment horizontal="right" vertical="center"/>
    </xf>
    <xf numFmtId="10" fontId="21" fillId="0" borderId="68" xfId="3" applyNumberFormat="1" applyFont="1" applyFill="1" applyBorder="1" applyAlignment="1" applyProtection="1">
      <alignment horizontal="right" vertical="center"/>
    </xf>
    <xf numFmtId="10" fontId="79" fillId="0" borderId="0" xfId="3" applyNumberFormat="1" applyFont="1" applyFill="1" applyAlignment="1" applyProtection="1">
      <alignment horizontal="center"/>
    </xf>
    <xf numFmtId="10" fontId="21" fillId="0" borderId="81" xfId="3" applyNumberFormat="1" applyFont="1" applyFill="1" applyBorder="1" applyAlignment="1" applyProtection="1">
      <alignment horizontal="right" vertical="center"/>
    </xf>
    <xf numFmtId="10" fontId="21" fillId="0" borderId="82" xfId="3" applyNumberFormat="1" applyFont="1" applyFill="1" applyBorder="1" applyAlignment="1" applyProtection="1">
      <alignment horizontal="right" vertical="center"/>
    </xf>
    <xf numFmtId="10" fontId="21" fillId="0" borderId="83" xfId="3" applyNumberFormat="1" applyFont="1" applyFill="1" applyBorder="1" applyAlignment="1" applyProtection="1">
      <alignment horizontal="right" vertical="center"/>
    </xf>
    <xf numFmtId="10" fontId="21" fillId="0" borderId="84" xfId="3" applyNumberFormat="1" applyFont="1" applyFill="1" applyBorder="1" applyAlignment="1" applyProtection="1">
      <alignment horizontal="right" vertical="center"/>
    </xf>
    <xf numFmtId="0" fontId="53" fillId="0" borderId="50" xfId="3" applyFont="1" applyFill="1" applyBorder="1" applyAlignment="1" applyProtection="1">
      <alignment vertical="top" wrapText="1"/>
    </xf>
    <xf numFmtId="10" fontId="21" fillId="0" borderId="85" xfId="3" applyNumberFormat="1" applyFont="1" applyFill="1" applyBorder="1" applyAlignment="1" applyProtection="1">
      <alignment horizontal="right" vertical="center"/>
    </xf>
    <xf numFmtId="10" fontId="21" fillId="0" borderId="67" xfId="3" applyNumberFormat="1" applyFont="1" applyFill="1" applyBorder="1" applyAlignment="1" applyProtection="1">
      <alignment horizontal="right" vertical="center"/>
    </xf>
    <xf numFmtId="10" fontId="21" fillId="0" borderId="66" xfId="3" applyNumberFormat="1" applyFont="1" applyFill="1" applyBorder="1" applyAlignment="1" applyProtection="1">
      <alignment horizontal="right" vertical="center"/>
    </xf>
    <xf numFmtId="10" fontId="21" fillId="0" borderId="18" xfId="3" applyNumberFormat="1" applyFont="1" applyFill="1" applyBorder="1" applyAlignment="1" applyProtection="1">
      <alignment horizontal="right" vertical="center"/>
    </xf>
    <xf numFmtId="0" fontId="58" fillId="0" borderId="0" xfId="3" applyFont="1" applyFill="1" applyAlignment="1" applyProtection="1">
      <alignment vertical="top"/>
    </xf>
    <xf numFmtId="10" fontId="21" fillId="0" borderId="59" xfId="3" applyNumberFormat="1" applyFont="1" applyFill="1" applyBorder="1" applyAlignment="1" applyProtection="1">
      <alignment horizontal="right" vertical="center"/>
    </xf>
    <xf numFmtId="10" fontId="21" fillId="0" borderId="60" xfId="3" applyNumberFormat="1" applyFont="1" applyFill="1" applyBorder="1" applyAlignment="1" applyProtection="1">
      <alignment horizontal="right" vertical="center"/>
    </xf>
    <xf numFmtId="10" fontId="21" fillId="0" borderId="61" xfId="3" applyNumberFormat="1" applyFont="1" applyFill="1" applyBorder="1" applyAlignment="1" applyProtection="1">
      <alignment horizontal="right" vertical="center"/>
    </xf>
    <xf numFmtId="10" fontId="21" fillId="0" borderId="62" xfId="3" applyNumberFormat="1" applyFont="1" applyFill="1" applyBorder="1" applyAlignment="1" applyProtection="1">
      <alignment horizontal="right" vertical="center"/>
    </xf>
    <xf numFmtId="0" fontId="58" fillId="0" borderId="0" xfId="3" applyFont="1" applyFill="1" applyAlignment="1" applyProtection="1">
      <alignment vertical="top" wrapText="1"/>
    </xf>
    <xf numFmtId="38" fontId="21" fillId="0" borderId="78" xfId="3" applyNumberFormat="1" applyFont="1" applyFill="1" applyBorder="1" applyProtection="1"/>
    <xf numFmtId="38" fontId="21" fillId="0" borderId="79" xfId="3" applyNumberFormat="1" applyFont="1" applyFill="1" applyBorder="1" applyProtection="1"/>
    <xf numFmtId="38" fontId="21" fillId="0" borderId="80" xfId="3" applyNumberFormat="1" applyFont="1" applyFill="1" applyBorder="1" applyProtection="1"/>
    <xf numFmtId="0" fontId="58" fillId="0" borderId="0" xfId="3" applyFont="1" applyFill="1" applyAlignment="1" applyProtection="1">
      <alignment vertical="center" wrapText="1"/>
    </xf>
    <xf numFmtId="38" fontId="21" fillId="0" borderId="59" xfId="3" applyNumberFormat="1" applyFont="1" applyFill="1" applyBorder="1" applyProtection="1"/>
    <xf numFmtId="38" fontId="21" fillId="0" borderId="60" xfId="3" applyNumberFormat="1" applyFont="1" applyFill="1" applyBorder="1" applyProtection="1"/>
    <xf numFmtId="38" fontId="21" fillId="0" borderId="61" xfId="3" applyNumberFormat="1" applyFont="1" applyFill="1" applyBorder="1" applyProtection="1"/>
    <xf numFmtId="0" fontId="80" fillId="0" borderId="0" xfId="3" applyFont="1" applyFill="1" applyAlignment="1" applyProtection="1">
      <alignment vertical="center"/>
    </xf>
    <xf numFmtId="0" fontId="21" fillId="0" borderId="0" xfId="3" applyFont="1" applyFill="1" applyAlignment="1" applyProtection="1">
      <alignment vertical="top"/>
    </xf>
    <xf numFmtId="0" fontId="21" fillId="0" borderId="0" xfId="3" applyFont="1" applyFill="1" applyAlignment="1" applyProtection="1">
      <alignment vertical="center" wrapText="1"/>
    </xf>
    <xf numFmtId="38" fontId="53" fillId="0" borderId="44" xfId="6" applyNumberFormat="1" applyFont="1" applyFill="1" applyBorder="1" applyAlignment="1" applyProtection="1">
      <alignment horizontal="right" vertical="center"/>
    </xf>
    <xf numFmtId="0" fontId="51" fillId="0" borderId="0" xfId="3" applyFont="1" applyFill="1" applyAlignment="1" applyProtection="1">
      <alignment vertical="top" wrapText="1"/>
    </xf>
    <xf numFmtId="0" fontId="36" fillId="0" borderId="0" xfId="3" applyFont="1" applyFill="1" applyAlignment="1" applyProtection="1">
      <alignment vertical="center"/>
    </xf>
    <xf numFmtId="38" fontId="21" fillId="5" borderId="72" xfId="6" applyNumberFormat="1" applyFont="1" applyFill="1" applyBorder="1" applyAlignment="1" applyProtection="1">
      <alignment horizontal="right" vertical="center"/>
      <protection locked="0"/>
    </xf>
    <xf numFmtId="38" fontId="21" fillId="0" borderId="72" xfId="6" applyNumberFormat="1" applyFont="1" applyFill="1" applyBorder="1" applyAlignment="1" applyProtection="1">
      <alignment horizontal="right" vertical="center"/>
    </xf>
    <xf numFmtId="0" fontId="82" fillId="0" borderId="0" xfId="3" applyFont="1" applyFill="1" applyAlignment="1" applyProtection="1">
      <alignment vertical="center"/>
    </xf>
    <xf numFmtId="38" fontId="21" fillId="5" borderId="15" xfId="6" applyNumberFormat="1" applyFont="1" applyFill="1" applyBorder="1" applyAlignment="1" applyProtection="1">
      <alignment horizontal="right" vertical="center"/>
      <protection locked="0"/>
    </xf>
    <xf numFmtId="38" fontId="21" fillId="0" borderId="15" xfId="6" applyNumberFormat="1" applyFont="1" applyFill="1" applyBorder="1" applyAlignment="1" applyProtection="1">
      <alignment horizontal="right" vertical="center"/>
    </xf>
    <xf numFmtId="0" fontId="60" fillId="0" borderId="0" xfId="3" applyFont="1" applyFill="1" applyAlignment="1" applyProtection="1">
      <alignment horizontal="left"/>
    </xf>
    <xf numFmtId="38" fontId="21" fillId="0" borderId="52" xfId="6" applyNumberFormat="1" applyFont="1" applyFill="1" applyBorder="1" applyAlignment="1" applyProtection="1">
      <alignment horizontal="right" vertical="center"/>
    </xf>
    <xf numFmtId="38" fontId="21" fillId="0" borderId="53" xfId="6" applyNumberFormat="1" applyFont="1" applyFill="1" applyBorder="1" applyAlignment="1" applyProtection="1">
      <alignment horizontal="right" vertical="center"/>
    </xf>
    <xf numFmtId="38" fontId="21" fillId="0" borderId="65" xfId="6" applyNumberFormat="1" applyFont="1" applyFill="1" applyBorder="1" applyAlignment="1" applyProtection="1">
      <alignment horizontal="right" vertical="center"/>
    </xf>
    <xf numFmtId="38" fontId="21" fillId="0" borderId="45" xfId="6" applyNumberFormat="1" applyFont="1" applyFill="1" applyBorder="1" applyAlignment="1" applyProtection="1">
      <alignment horizontal="right" vertical="center"/>
    </xf>
    <xf numFmtId="0" fontId="21" fillId="0" borderId="21" xfId="3" applyFont="1" applyFill="1" applyBorder="1" applyAlignment="1" applyProtection="1">
      <alignment vertical="center"/>
    </xf>
    <xf numFmtId="0" fontId="36" fillId="0" borderId="21" xfId="3" applyFont="1" applyFill="1" applyBorder="1" applyAlignment="1" applyProtection="1">
      <alignment vertical="center"/>
    </xf>
    <xf numFmtId="0" fontId="48" fillId="0" borderId="21" xfId="3" applyFont="1" applyFill="1" applyBorder="1" applyProtection="1"/>
    <xf numFmtId="0" fontId="48" fillId="0" borderId="49" xfId="3" applyFont="1" applyFill="1" applyBorder="1" applyProtection="1"/>
    <xf numFmtId="38" fontId="53" fillId="0" borderId="52" xfId="6" applyNumberFormat="1" applyFont="1" applyFill="1" applyBorder="1" applyAlignment="1" applyProtection="1">
      <alignment horizontal="right" vertical="center"/>
    </xf>
    <xf numFmtId="38" fontId="53" fillId="0" borderId="53" xfId="6" applyNumberFormat="1" applyFont="1" applyFill="1" applyBorder="1" applyAlignment="1" applyProtection="1">
      <alignment horizontal="right" vertical="center"/>
    </xf>
    <xf numFmtId="38" fontId="53" fillId="0" borderId="65" xfId="6" applyNumberFormat="1" applyFont="1" applyFill="1" applyBorder="1" applyAlignment="1" applyProtection="1">
      <alignment horizontal="right" vertical="center"/>
    </xf>
    <xf numFmtId="38" fontId="53" fillId="0" borderId="45" xfId="6" applyNumberFormat="1" applyFont="1" applyFill="1" applyBorder="1" applyAlignment="1" applyProtection="1">
      <alignment horizontal="right" vertical="center"/>
    </xf>
    <xf numFmtId="0" fontId="39" fillId="0" borderId="0" xfId="3" applyFont="1" applyFill="1" applyBorder="1" applyAlignment="1" applyProtection="1">
      <alignment horizontal="left" vertical="center"/>
    </xf>
    <xf numFmtId="0" fontId="76" fillId="0" borderId="0" xfId="3" applyFont="1" applyFill="1" applyBorder="1" applyAlignment="1" applyProtection="1">
      <alignment horizontal="left" vertical="center"/>
    </xf>
    <xf numFmtId="38" fontId="21" fillId="0" borderId="22" xfId="6" applyNumberFormat="1" applyFont="1" applyFill="1" applyBorder="1" applyAlignment="1" applyProtection="1">
      <alignment horizontal="right" vertical="center"/>
    </xf>
    <xf numFmtId="0" fontId="39" fillId="0" borderId="0" xfId="3" applyFont="1" applyFill="1" applyAlignment="1" applyProtection="1">
      <alignment horizontal="left" vertical="center"/>
    </xf>
    <xf numFmtId="0" fontId="76" fillId="0" borderId="0" xfId="3" applyFont="1" applyFill="1" applyAlignment="1" applyProtection="1">
      <alignment horizontal="left" vertical="center"/>
    </xf>
    <xf numFmtId="38" fontId="21" fillId="0" borderId="86" xfId="6" applyNumberFormat="1" applyFont="1" applyFill="1" applyBorder="1" applyAlignment="1" applyProtection="1">
      <alignment horizontal="right" vertical="center"/>
    </xf>
    <xf numFmtId="38" fontId="21" fillId="0" borderId="24" xfId="6" applyNumberFormat="1" applyFont="1" applyFill="1" applyBorder="1" applyAlignment="1" applyProtection="1">
      <alignment horizontal="right" vertical="center"/>
    </xf>
    <xf numFmtId="38" fontId="21" fillId="0" borderId="26" xfId="6" applyNumberFormat="1" applyFont="1" applyFill="1" applyBorder="1" applyAlignment="1" applyProtection="1">
      <alignment horizontal="right" vertical="center"/>
    </xf>
    <xf numFmtId="0" fontId="21" fillId="0" borderId="0" xfId="3" applyFont="1" applyFill="1" applyAlignment="1" applyProtection="1">
      <alignment horizontal="left"/>
    </xf>
    <xf numFmtId="38" fontId="21" fillId="0" borderId="0" xfId="3" applyNumberFormat="1" applyFont="1" applyFill="1" applyProtection="1"/>
    <xf numFmtId="0" fontId="39" fillId="0" borderId="21" xfId="3" applyFont="1" applyFill="1" applyBorder="1" applyAlignment="1" applyProtection="1">
      <alignment horizontal="left" vertical="center"/>
    </xf>
    <xf numFmtId="0" fontId="36" fillId="0" borderId="0" xfId="3" applyFont="1" applyFill="1" applyProtection="1"/>
    <xf numFmtId="0" fontId="47" fillId="0" borderId="0" xfId="3" applyNumberFormat="1" applyFont="1" applyBorder="1" applyAlignment="1" applyProtection="1">
      <alignment horizontal="center" vertical="center" wrapText="1"/>
    </xf>
    <xf numFmtId="38" fontId="21" fillId="0" borderId="0" xfId="3" applyNumberFormat="1" applyFont="1" applyFill="1" applyAlignment="1" applyProtection="1">
      <alignment vertical="center"/>
    </xf>
    <xf numFmtId="38" fontId="21" fillId="0" borderId="68" xfId="6" applyNumberFormat="1" applyFont="1" applyFill="1" applyBorder="1" applyAlignment="1" applyProtection="1">
      <alignment vertical="center"/>
    </xf>
    <xf numFmtId="3" fontId="21" fillId="0" borderId="0" xfId="3" applyNumberFormat="1" applyFont="1" applyFill="1" applyAlignment="1" applyProtection="1">
      <alignment horizontal="center" vertical="center"/>
    </xf>
    <xf numFmtId="38" fontId="21" fillId="0" borderId="81" xfId="6" applyNumberFormat="1" applyFont="1" applyFill="1" applyBorder="1" applyAlignment="1" applyProtection="1">
      <alignment vertical="center"/>
    </xf>
    <xf numFmtId="38" fontId="21" fillId="0" borderId="82" xfId="6" applyNumberFormat="1" applyFont="1" applyFill="1" applyBorder="1" applyAlignment="1" applyProtection="1">
      <alignment vertical="center"/>
    </xf>
    <xf numFmtId="38" fontId="21" fillId="0" borderId="83" xfId="6" applyNumberFormat="1" applyFont="1" applyFill="1" applyBorder="1" applyAlignment="1" applyProtection="1">
      <alignment vertical="center"/>
    </xf>
    <xf numFmtId="38" fontId="21" fillId="0" borderId="84" xfId="6" applyNumberFormat="1" applyFont="1" applyFill="1" applyBorder="1" applyAlignment="1" applyProtection="1">
      <alignment vertical="center"/>
    </xf>
    <xf numFmtId="38" fontId="21" fillId="0" borderId="85" xfId="6" applyNumberFormat="1" applyFont="1" applyFill="1" applyBorder="1" applyAlignment="1" applyProtection="1">
      <alignment vertical="center"/>
    </xf>
    <xf numFmtId="38" fontId="21" fillId="0" borderId="67" xfId="6" applyNumberFormat="1" applyFont="1" applyFill="1" applyBorder="1" applyAlignment="1" applyProtection="1">
      <alignment vertical="center"/>
    </xf>
    <xf numFmtId="38" fontId="21" fillId="0" borderId="66" xfId="6" applyNumberFormat="1" applyFont="1" applyFill="1" applyBorder="1" applyAlignment="1" applyProtection="1">
      <alignment vertical="center"/>
    </xf>
    <xf numFmtId="38" fontId="21" fillId="0" borderId="18" xfId="6" applyNumberFormat="1" applyFont="1" applyFill="1" applyBorder="1" applyAlignment="1" applyProtection="1">
      <alignment vertical="center"/>
    </xf>
    <xf numFmtId="38" fontId="21" fillId="0" borderId="62" xfId="6" applyNumberFormat="1" applyFont="1" applyFill="1" applyBorder="1" applyAlignment="1" applyProtection="1">
      <alignment vertical="center"/>
    </xf>
    <xf numFmtId="38" fontId="21" fillId="0" borderId="44" xfId="6" applyNumberFormat="1" applyFont="1" applyFill="1" applyBorder="1" applyAlignment="1" applyProtection="1">
      <alignment vertical="center"/>
    </xf>
    <xf numFmtId="38" fontId="21" fillId="0" borderId="52" xfId="6" applyNumberFormat="1" applyFont="1" applyFill="1" applyBorder="1" applyAlignment="1" applyProtection="1">
      <alignment vertical="center"/>
    </xf>
    <xf numFmtId="38" fontId="21" fillId="0" borderId="53" xfId="6" applyNumberFormat="1" applyFont="1" applyFill="1" applyBorder="1" applyAlignment="1" applyProtection="1">
      <alignment vertical="center"/>
    </xf>
    <xf numFmtId="38" fontId="21" fillId="0" borderId="65" xfId="6" applyNumberFormat="1" applyFont="1" applyFill="1" applyBorder="1" applyAlignment="1" applyProtection="1">
      <alignment vertical="center"/>
    </xf>
    <xf numFmtId="38" fontId="53" fillId="0" borderId="17" xfId="6" applyNumberFormat="1" applyFont="1" applyFill="1" applyBorder="1" applyAlignment="1" applyProtection="1">
      <alignment vertical="center"/>
    </xf>
    <xf numFmtId="3" fontId="21" fillId="0" borderId="0" xfId="3" applyNumberFormat="1" applyFont="1" applyFill="1" applyAlignment="1" applyProtection="1">
      <alignment vertical="center"/>
    </xf>
    <xf numFmtId="0" fontId="53" fillId="0" borderId="0" xfId="3" quotePrefix="1" applyFont="1" applyFill="1" applyAlignment="1" applyProtection="1">
      <alignment horizontal="center" vertical="center"/>
    </xf>
    <xf numFmtId="0" fontId="83" fillId="0" borderId="0" xfId="3" applyFont="1" applyFill="1" applyAlignment="1" applyProtection="1">
      <alignment horizontal="right" vertical="center"/>
    </xf>
    <xf numFmtId="3" fontId="21" fillId="0" borderId="0" xfId="3" applyNumberFormat="1" applyFont="1" applyFill="1" applyBorder="1" applyAlignment="1" applyProtection="1">
      <alignment vertical="center"/>
    </xf>
    <xf numFmtId="38" fontId="21" fillId="0" borderId="0" xfId="6" applyNumberFormat="1" applyFont="1" applyFill="1" applyBorder="1" applyAlignment="1" applyProtection="1">
      <alignment horizontal="right" vertical="center"/>
    </xf>
    <xf numFmtId="3" fontId="59" fillId="3" borderId="13" xfId="3" applyNumberFormat="1" applyFont="1" applyFill="1" applyBorder="1" applyAlignment="1" applyProtection="1">
      <alignment horizontal="center" vertical="center"/>
      <protection locked="0"/>
    </xf>
    <xf numFmtId="0" fontId="8" fillId="0" borderId="0" xfId="0" applyFont="1" applyBorder="1" applyAlignment="1" applyProtection="1">
      <alignment vertical="center"/>
    </xf>
    <xf numFmtId="0" fontId="2" fillId="0" borderId="0" xfId="0" applyFont="1" applyBorder="1" applyAlignment="1" applyProtection="1">
      <alignment vertical="center"/>
    </xf>
    <xf numFmtId="0" fontId="50" fillId="0" borderId="0" xfId="3" applyFont="1" applyFill="1" applyBorder="1" applyProtection="1"/>
    <xf numFmtId="0" fontId="86" fillId="0" borderId="0" xfId="3" applyFont="1" applyFill="1" applyBorder="1" applyAlignment="1" applyProtection="1">
      <alignment horizontal="right"/>
    </xf>
    <xf numFmtId="0" fontId="50" fillId="0" borderId="0" xfId="3" applyFont="1" applyFill="1" applyBorder="1" applyAlignment="1" applyProtection="1">
      <alignment vertical="center"/>
    </xf>
    <xf numFmtId="0" fontId="79" fillId="0" borderId="0" xfId="3" applyFont="1" applyFill="1" applyBorder="1" applyAlignment="1" applyProtection="1">
      <alignment vertical="center"/>
    </xf>
    <xf numFmtId="172" fontId="50" fillId="0" borderId="0" xfId="6" applyNumberFormat="1" applyFont="1" applyFill="1" applyBorder="1" applyAlignment="1" applyProtection="1">
      <alignment vertical="center"/>
    </xf>
    <xf numFmtId="0" fontId="49" fillId="0" borderId="0" xfId="3" applyFont="1" applyFill="1" applyBorder="1" applyAlignment="1" applyProtection="1">
      <alignment vertical="center"/>
    </xf>
    <xf numFmtId="0" fontId="79" fillId="0" borderId="0" xfId="3" applyFont="1" applyFill="1" applyBorder="1" applyProtection="1"/>
    <xf numFmtId="0" fontId="79" fillId="0" borderId="0" xfId="3" applyFont="1" applyFill="1" applyAlignment="1" applyProtection="1">
      <alignment vertical="center"/>
    </xf>
    <xf numFmtId="0" fontId="59" fillId="0" borderId="56" xfId="3" applyFont="1" applyFill="1" applyBorder="1" applyAlignment="1" applyProtection="1">
      <alignment vertical="top" wrapText="1"/>
    </xf>
    <xf numFmtId="0" fontId="59" fillId="0" borderId="14" xfId="3" applyFont="1" applyFill="1" applyBorder="1" applyAlignment="1" applyProtection="1">
      <alignment vertical="top" wrapText="1"/>
    </xf>
    <xf numFmtId="0" fontId="59" fillId="0" borderId="55" xfId="3" applyFont="1" applyFill="1" applyBorder="1" applyAlignment="1" applyProtection="1">
      <alignment vertical="top" wrapText="1"/>
    </xf>
    <xf numFmtId="0" fontId="59" fillId="0" borderId="0" xfId="3" applyFont="1" applyFill="1" applyBorder="1" applyAlignment="1" applyProtection="1">
      <alignment vertical="top" wrapText="1"/>
    </xf>
    <xf numFmtId="0" fontId="2" fillId="0" borderId="0" xfId="8" applyFont="1"/>
    <xf numFmtId="0" fontId="11" fillId="0" borderId="0" xfId="8" applyFont="1"/>
    <xf numFmtId="0" fontId="6" fillId="0" borderId="17" xfId="0" applyFont="1" applyBorder="1" applyAlignment="1" applyProtection="1">
      <alignment horizontal="center"/>
    </xf>
    <xf numFmtId="0" fontId="6" fillId="0" borderId="17" xfId="0" applyFont="1" applyBorder="1" applyAlignment="1" applyProtection="1"/>
    <xf numFmtId="0" fontId="39" fillId="0" borderId="0" xfId="0" applyFont="1" applyAlignment="1" applyProtection="1"/>
    <xf numFmtId="0" fontId="36" fillId="0" borderId="0" xfId="0" applyFont="1" applyAlignment="1" applyProtection="1"/>
    <xf numFmtId="0" fontId="13" fillId="0" borderId="0" xfId="0" applyFont="1" applyAlignment="1" applyProtection="1"/>
    <xf numFmtId="0" fontId="6" fillId="0" borderId="17" xfId="0" applyFont="1" applyBorder="1" applyAlignment="1" applyProtection="1">
      <alignment horizontal="left"/>
    </xf>
    <xf numFmtId="0" fontId="13" fillId="0" borderId="0" xfId="0" applyFont="1" applyFill="1" applyAlignment="1" applyProtection="1">
      <alignment horizontal="left"/>
    </xf>
    <xf numFmtId="0" fontId="13" fillId="0" borderId="0" xfId="0" applyFont="1" applyFill="1" applyBorder="1" applyAlignment="1" applyProtection="1">
      <alignment vertical="center"/>
    </xf>
    <xf numFmtId="0" fontId="13" fillId="0" borderId="0" xfId="0" applyFont="1" applyFill="1" applyAlignment="1" applyProtection="1">
      <alignment vertical="center"/>
    </xf>
    <xf numFmtId="0" fontId="13" fillId="0" borderId="5" xfId="0" applyFont="1" applyFill="1" applyBorder="1" applyAlignment="1" applyProtection="1">
      <alignment vertical="center"/>
    </xf>
    <xf numFmtId="0" fontId="39" fillId="0" borderId="0" xfId="0" applyFont="1" applyFill="1" applyAlignment="1" applyProtection="1">
      <alignment horizontal="center" wrapText="1"/>
    </xf>
    <xf numFmtId="0" fontId="39" fillId="0" borderId="0" xfId="0" applyFont="1" applyAlignment="1" applyProtection="1">
      <alignment wrapText="1"/>
    </xf>
    <xf numFmtId="0" fontId="39" fillId="0" borderId="0" xfId="0" applyFont="1" applyFill="1" applyAlignment="1" applyProtection="1">
      <alignment wrapText="1"/>
    </xf>
    <xf numFmtId="0" fontId="13" fillId="0" borderId="0" xfId="0" applyFont="1" applyFill="1" applyAlignment="1" applyProtection="1"/>
    <xf numFmtId="0" fontId="34" fillId="0" borderId="0" xfId="0" applyFont="1" applyFill="1" applyBorder="1" applyAlignment="1" applyProtection="1">
      <alignment horizontal="center"/>
    </xf>
    <xf numFmtId="0" fontId="13" fillId="0" borderId="0" xfId="1" applyFont="1" applyFill="1" applyBorder="1" applyAlignment="1" applyProtection="1">
      <alignment horizontal="left" vertical="center"/>
    </xf>
    <xf numFmtId="0" fontId="13" fillId="0" borderId="21" xfId="0" applyFont="1" applyFill="1" applyBorder="1" applyAlignment="1" applyProtection="1">
      <alignment horizontal="center" vertical="center"/>
    </xf>
    <xf numFmtId="0" fontId="13" fillId="0" borderId="7" xfId="1" applyFont="1" applyFill="1" applyBorder="1" applyAlignment="1" applyProtection="1">
      <alignment horizontal="center" vertical="center"/>
    </xf>
    <xf numFmtId="3" fontId="53" fillId="3" borderId="1" xfId="3" applyNumberFormat="1" applyFont="1" applyFill="1" applyBorder="1" applyAlignment="1" applyProtection="1">
      <alignment horizontal="left" vertical="center"/>
      <protection locked="0"/>
    </xf>
    <xf numFmtId="0" fontId="22" fillId="2" borderId="0" xfId="3" quotePrefix="1" applyFont="1" applyFill="1" applyAlignment="1" applyProtection="1">
      <alignment horizontal="left" vertical="center"/>
    </xf>
    <xf numFmtId="0" fontId="22" fillId="2" borderId="0" xfId="3" applyFont="1" applyFill="1" applyAlignment="1" applyProtection="1">
      <alignment horizontal="left" vertical="center" wrapText="1"/>
    </xf>
    <xf numFmtId="0" fontId="30" fillId="2" borderId="0" xfId="3" quotePrefix="1" applyFont="1" applyFill="1" applyAlignment="1" applyProtection="1">
      <alignment horizontal="right" vertical="center"/>
    </xf>
    <xf numFmtId="0" fontId="22" fillId="2" borderId="0" xfId="3" applyFont="1" applyFill="1" applyAlignment="1" applyProtection="1">
      <alignment horizontal="left" vertical="center"/>
    </xf>
    <xf numFmtId="3" fontId="21" fillId="0" borderId="69" xfId="3" applyNumberFormat="1" applyFont="1" applyFill="1" applyBorder="1" applyAlignment="1" applyProtection="1">
      <alignment vertical="center"/>
    </xf>
    <xf numFmtId="3" fontId="21" fillId="0" borderId="75" xfId="3" applyNumberFormat="1" applyFont="1" applyFill="1" applyBorder="1" applyAlignment="1" applyProtection="1">
      <alignment horizontal="center" vertical="center"/>
    </xf>
    <xf numFmtId="0" fontId="13" fillId="0" borderId="0" xfId="3" applyFont="1" applyFill="1" applyAlignment="1" applyProtection="1">
      <alignment vertical="center"/>
    </xf>
    <xf numFmtId="0" fontId="36" fillId="0" borderId="0" xfId="0" applyFont="1" applyAlignment="1" applyProtection="1">
      <alignment horizontal="center" vertical="center"/>
    </xf>
    <xf numFmtId="0" fontId="85" fillId="2" borderId="0" xfId="1" applyFont="1" applyFill="1" applyAlignment="1" applyProtection="1">
      <alignment vertical="center"/>
    </xf>
    <xf numFmtId="0" fontId="39" fillId="0" borderId="12" xfId="3" applyNumberFormat="1" applyFont="1" applyFill="1" applyBorder="1" applyAlignment="1" applyProtection="1">
      <alignment horizontal="center" vertical="center"/>
    </xf>
    <xf numFmtId="0" fontId="36" fillId="0" borderId="0" xfId="3" applyFont="1" applyFill="1" applyAlignment="1" applyProtection="1">
      <alignment vertical="center" wrapText="1"/>
    </xf>
    <xf numFmtId="3" fontId="51" fillId="3" borderId="72" xfId="6" applyNumberFormat="1" applyFont="1" applyFill="1" applyBorder="1" applyAlignment="1" applyProtection="1">
      <alignment horizontal="center" vertical="center"/>
      <protection locked="0"/>
    </xf>
    <xf numFmtId="3" fontId="51" fillId="3" borderId="16" xfId="6" applyNumberFormat="1" applyFont="1" applyFill="1" applyBorder="1" applyAlignment="1" applyProtection="1">
      <alignment horizontal="center" vertical="center"/>
      <protection locked="0"/>
    </xf>
    <xf numFmtId="3" fontId="51" fillId="3" borderId="77" xfId="6" applyNumberFormat="1" applyFont="1" applyFill="1" applyBorder="1" applyAlignment="1" applyProtection="1">
      <alignment horizontal="center" vertical="center"/>
      <protection locked="0"/>
    </xf>
    <xf numFmtId="3" fontId="51" fillId="3" borderId="18" xfId="6" applyNumberFormat="1" applyFont="1" applyFill="1" applyBorder="1" applyAlignment="1" applyProtection="1">
      <alignment horizontal="center" vertical="center"/>
      <protection locked="0"/>
    </xf>
    <xf numFmtId="3" fontId="51" fillId="3" borderId="15" xfId="6"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2" fillId="0" borderId="21" xfId="0" applyFont="1" applyBorder="1" applyAlignment="1" applyProtection="1">
      <alignment horizontal="left" vertical="center"/>
    </xf>
    <xf numFmtId="0" fontId="2" fillId="2" borderId="0" xfId="1" applyFont="1" applyFill="1" applyBorder="1" applyAlignment="1" applyProtection="1">
      <alignment vertical="center"/>
    </xf>
    <xf numFmtId="1" fontId="2" fillId="0" borderId="31" xfId="1" applyNumberFormat="1" applyFont="1" applyFill="1" applyBorder="1" applyAlignment="1" applyProtection="1">
      <alignment horizontal="center" vertical="center"/>
    </xf>
    <xf numFmtId="1" fontId="2" fillId="0" borderId="32" xfId="1" applyNumberFormat="1" applyFont="1" applyFill="1" applyBorder="1" applyAlignment="1" applyProtection="1">
      <alignment horizontal="center" vertical="center"/>
    </xf>
    <xf numFmtId="1" fontId="2" fillId="0" borderId="33" xfId="1" applyNumberFormat="1" applyFont="1" applyFill="1" applyBorder="1" applyAlignment="1" applyProtection="1">
      <alignment horizontal="center" vertical="center"/>
    </xf>
    <xf numFmtId="1" fontId="2" fillId="0" borderId="35" xfId="1" applyNumberFormat="1" applyFont="1" applyFill="1" applyBorder="1" applyAlignment="1" applyProtection="1">
      <alignment horizontal="center" vertical="center"/>
    </xf>
    <xf numFmtId="1" fontId="2" fillId="0" borderId="24" xfId="1" applyNumberFormat="1" applyFont="1" applyFill="1" applyBorder="1" applyAlignment="1" applyProtection="1">
      <alignment horizontal="center" vertical="center"/>
    </xf>
    <xf numFmtId="1" fontId="2" fillId="0" borderId="26" xfId="1" applyNumberFormat="1" applyFont="1" applyFill="1" applyBorder="1" applyAlignment="1" applyProtection="1">
      <alignment horizontal="center" vertical="center"/>
    </xf>
    <xf numFmtId="1" fontId="2" fillId="0" borderId="37" xfId="1" applyNumberFormat="1" applyFont="1" applyFill="1" applyBorder="1" applyAlignment="1" applyProtection="1">
      <alignment horizontal="center" vertical="center"/>
    </xf>
    <xf numFmtId="1" fontId="2" fillId="0" borderId="27" xfId="1" applyNumberFormat="1" applyFont="1" applyFill="1" applyBorder="1" applyAlignment="1" applyProtection="1">
      <alignment horizontal="center" vertical="center"/>
    </xf>
    <xf numFmtId="1" fontId="2" fillId="0" borderId="28" xfId="1" applyNumberFormat="1" applyFont="1" applyFill="1" applyBorder="1" applyAlignment="1" applyProtection="1">
      <alignment horizontal="center" vertical="center"/>
    </xf>
    <xf numFmtId="0" fontId="2" fillId="0" borderId="71" xfId="0" applyFont="1" applyBorder="1" applyAlignment="1" applyProtection="1">
      <alignment vertical="center"/>
    </xf>
    <xf numFmtId="1" fontId="2" fillId="0" borderId="39" xfId="1" applyNumberFormat="1" applyFont="1" applyFill="1" applyBorder="1" applyAlignment="1" applyProtection="1">
      <alignment horizontal="center" vertical="center"/>
    </xf>
    <xf numFmtId="1" fontId="2" fillId="0" borderId="40" xfId="1" applyNumberFormat="1" applyFont="1" applyFill="1" applyBorder="1" applyAlignment="1" applyProtection="1">
      <alignment horizontal="center" vertical="center"/>
    </xf>
    <xf numFmtId="1" fontId="2" fillId="0" borderId="70" xfId="1" applyNumberFormat="1" applyFont="1" applyFill="1" applyBorder="1" applyAlignment="1" applyProtection="1">
      <alignment horizontal="center" vertical="center"/>
    </xf>
    <xf numFmtId="3" fontId="2" fillId="0" borderId="52" xfId="0" applyNumberFormat="1" applyFont="1" applyFill="1" applyBorder="1" applyAlignment="1" applyProtection="1">
      <alignment horizontal="center" vertical="center"/>
    </xf>
    <xf numFmtId="0" fontId="48" fillId="0" borderId="0" xfId="9" applyFont="1" applyAlignment="1">
      <alignment vertical="center"/>
    </xf>
    <xf numFmtId="0" fontId="49" fillId="7" borderId="0" xfId="9" applyFont="1" applyFill="1" applyAlignment="1">
      <alignment vertical="center"/>
    </xf>
    <xf numFmtId="0" fontId="50" fillId="0" borderId="0" xfId="9" applyFont="1" applyAlignment="1">
      <alignment vertical="center"/>
    </xf>
    <xf numFmtId="0" fontId="50" fillId="0" borderId="0" xfId="9" applyFont="1" applyAlignment="1">
      <alignment horizontal="center" vertical="center"/>
    </xf>
    <xf numFmtId="0" fontId="49" fillId="0" borderId="0" xfId="9" applyFont="1" applyAlignment="1">
      <alignment vertical="center"/>
    </xf>
    <xf numFmtId="0" fontId="21" fillId="0" borderId="0" xfId="9" applyFont="1" applyAlignment="1">
      <alignment vertical="center"/>
    </xf>
    <xf numFmtId="0" fontId="21" fillId="0" borderId="0" xfId="9" applyFont="1"/>
    <xf numFmtId="0" fontId="48" fillId="0" borderId="0" xfId="9" applyFont="1"/>
    <xf numFmtId="0" fontId="52" fillId="0" borderId="0" xfId="9" applyFont="1"/>
    <xf numFmtId="0" fontId="52" fillId="0" borderId="0" xfId="9" applyFont="1" applyAlignment="1">
      <alignment horizontal="center"/>
    </xf>
    <xf numFmtId="0" fontId="50" fillId="0" borderId="0" xfId="9" applyFont="1"/>
    <xf numFmtId="0" fontId="53" fillId="0" borderId="0" xfId="9" applyFont="1" applyAlignment="1">
      <alignment vertical="center"/>
    </xf>
    <xf numFmtId="0" fontId="54" fillId="0" borderId="0" xfId="9" applyFont="1" applyAlignment="1">
      <alignment vertical="top"/>
    </xf>
    <xf numFmtId="0" fontId="55" fillId="0" borderId="0" xfId="9" applyFont="1" applyAlignment="1">
      <alignment vertical="center"/>
    </xf>
    <xf numFmtId="0" fontId="56" fillId="0" borderId="0" xfId="9" applyFont="1" applyAlignment="1">
      <alignment horizontal="left" vertical="center"/>
    </xf>
    <xf numFmtId="0" fontId="47" fillId="0" borderId="0" xfId="9" applyFont="1" applyAlignment="1">
      <alignment vertical="center"/>
    </xf>
    <xf numFmtId="0" fontId="52" fillId="0" borderId="0" xfId="9" applyFont="1" applyAlignment="1">
      <alignment vertical="center"/>
    </xf>
    <xf numFmtId="0" fontId="52" fillId="0" borderId="0" xfId="9" applyFont="1" applyAlignment="1">
      <alignment horizontal="center" vertical="center"/>
    </xf>
    <xf numFmtId="3" fontId="42" fillId="0" borderId="0" xfId="9" applyNumberFormat="1" applyFont="1" applyAlignment="1">
      <alignment vertical="top"/>
    </xf>
    <xf numFmtId="0" fontId="57" fillId="0" borderId="0" xfId="9" applyFont="1" applyAlignment="1">
      <alignment vertical="center" wrapText="1"/>
    </xf>
    <xf numFmtId="0" fontId="57" fillId="0" borderId="0" xfId="9" applyFont="1" applyAlignment="1">
      <alignment vertical="center"/>
    </xf>
    <xf numFmtId="0" fontId="56" fillId="0" borderId="0" xfId="9" applyFont="1" applyAlignment="1">
      <alignment vertical="center"/>
    </xf>
    <xf numFmtId="0" fontId="21" fillId="5" borderId="45" xfId="9" applyFont="1" applyFill="1" applyBorder="1" applyAlignment="1" applyProtection="1">
      <alignment horizontal="center" vertical="center"/>
      <protection locked="0"/>
    </xf>
    <xf numFmtId="0" fontId="56" fillId="0" borderId="0" xfId="9" applyFont="1" applyAlignment="1">
      <alignment horizontal="center" vertical="center"/>
    </xf>
    <xf numFmtId="0" fontId="80" fillId="0" borderId="0" xfId="9" applyFont="1" applyAlignment="1">
      <alignment horizontal="left" vertical="center"/>
    </xf>
    <xf numFmtId="3" fontId="59" fillId="3" borderId="25" xfId="9" applyNumberFormat="1" applyFont="1" applyFill="1" applyBorder="1" applyAlignment="1" applyProtection="1">
      <alignment horizontal="center" vertical="center"/>
      <protection locked="0"/>
    </xf>
    <xf numFmtId="0" fontId="53" fillId="0" borderId="0" xfId="9" applyFont="1" applyAlignment="1">
      <alignment horizontal="left"/>
    </xf>
    <xf numFmtId="0" fontId="91" fillId="5" borderId="45" xfId="9" applyFill="1" applyBorder="1" applyAlignment="1" applyProtection="1">
      <alignment horizontal="center" vertical="center"/>
      <protection locked="0"/>
    </xf>
    <xf numFmtId="3" fontId="39" fillId="0" borderId="0" xfId="9" applyNumberFormat="1" applyFont="1" applyAlignment="1">
      <alignment vertical="top"/>
    </xf>
    <xf numFmtId="0" fontId="21" fillId="0" borderId="0" xfId="9" applyFont="1" applyAlignment="1">
      <alignment vertical="center" wrapText="1"/>
    </xf>
    <xf numFmtId="0" fontId="53" fillId="0" borderId="0" xfId="9" applyFont="1" applyAlignment="1">
      <alignment vertical="center" wrapText="1"/>
    </xf>
    <xf numFmtId="0" fontId="53" fillId="0" borderId="0" xfId="9" applyFont="1" applyAlignment="1">
      <alignment horizontal="center" vertical="center" wrapText="1"/>
    </xf>
    <xf numFmtId="0" fontId="50" fillId="0" borderId="0" xfId="9" applyFont="1" applyAlignment="1">
      <alignment horizontal="center"/>
    </xf>
    <xf numFmtId="0" fontId="60" fillId="0" borderId="0" xfId="9" applyFont="1" applyAlignment="1">
      <alignment horizontal="center" vertical="center"/>
    </xf>
    <xf numFmtId="0" fontId="61" fillId="0" borderId="0" xfId="9" applyFont="1" applyAlignment="1">
      <alignment horizontal="center" vertical="center"/>
    </xf>
    <xf numFmtId="0" fontId="63" fillId="0" borderId="0" xfId="9" applyFont="1"/>
    <xf numFmtId="0" fontId="62" fillId="0" borderId="0" xfId="9" applyFont="1"/>
    <xf numFmtId="0" fontId="51" fillId="0" borderId="0" xfId="9" applyFont="1"/>
    <xf numFmtId="0" fontId="93" fillId="4" borderId="0" xfId="9" applyFont="1" applyFill="1" applyAlignment="1">
      <alignment horizontal="center" vertical="center" wrapText="1"/>
    </xf>
    <xf numFmtId="0" fontId="65" fillId="0" borderId="0" xfId="9" applyFont="1" applyAlignment="1">
      <alignment horizontal="center" vertical="center"/>
    </xf>
    <xf numFmtId="0" fontId="53" fillId="0" borderId="0" xfId="9" applyFont="1"/>
    <xf numFmtId="0" fontId="55" fillId="0" borderId="0" xfId="9" applyFont="1" applyAlignment="1">
      <alignment horizontal="center" vertical="center"/>
    </xf>
    <xf numFmtId="0" fontId="13" fillId="5" borderId="72" xfId="9" applyFont="1" applyFill="1" applyBorder="1" applyAlignment="1" applyProtection="1">
      <alignment horizontal="center" vertical="center"/>
      <protection locked="0"/>
    </xf>
    <xf numFmtId="0" fontId="51" fillId="5" borderId="72" xfId="9" applyFont="1" applyFill="1" applyBorder="1" applyAlignment="1" applyProtection="1">
      <alignment horizontal="center" vertical="center"/>
      <protection locked="0"/>
    </xf>
    <xf numFmtId="3" fontId="51" fillId="8" borderId="73" xfId="9" applyNumberFormat="1" applyFont="1" applyFill="1" applyBorder="1" applyAlignment="1" applyProtection="1">
      <alignment horizontal="center" vertical="center"/>
      <protection locked="0"/>
    </xf>
    <xf numFmtId="10" fontId="51" fillId="8" borderId="74" xfId="9" applyNumberFormat="1" applyFont="1" applyFill="1" applyBorder="1" applyAlignment="1" applyProtection="1">
      <alignment horizontal="center" vertical="center"/>
      <protection locked="0"/>
    </xf>
    <xf numFmtId="3" fontId="50" fillId="0" borderId="0" xfId="9" applyNumberFormat="1" applyFont="1" applyAlignment="1">
      <alignment horizontal="center"/>
    </xf>
    <xf numFmtId="0" fontId="49" fillId="0" borderId="0" xfId="9" applyFont="1" applyAlignment="1">
      <alignment horizontal="center"/>
    </xf>
    <xf numFmtId="0" fontId="13" fillId="5" borderId="16" xfId="9" applyFont="1" applyFill="1" applyBorder="1" applyAlignment="1" applyProtection="1">
      <alignment horizontal="center" vertical="center"/>
      <protection locked="0"/>
    </xf>
    <xf numFmtId="0" fontId="51" fillId="5" borderId="16" xfId="9" applyFont="1" applyFill="1" applyBorder="1" applyAlignment="1" applyProtection="1">
      <alignment horizontal="center" vertical="center"/>
      <protection locked="0"/>
    </xf>
    <xf numFmtId="3" fontId="51" fillId="8" borderId="69" xfId="9" applyNumberFormat="1" applyFont="1" applyFill="1" applyBorder="1" applyAlignment="1" applyProtection="1">
      <alignment horizontal="center" vertical="center"/>
      <protection locked="0"/>
    </xf>
    <xf numFmtId="10" fontId="51" fillId="8" borderId="76" xfId="9" applyNumberFormat="1" applyFont="1" applyFill="1" applyBorder="1" applyAlignment="1" applyProtection="1">
      <alignment horizontal="center" vertical="center"/>
      <protection locked="0"/>
    </xf>
    <xf numFmtId="0" fontId="13" fillId="5" borderId="77" xfId="9" applyFont="1" applyFill="1" applyBorder="1" applyAlignment="1" applyProtection="1">
      <alignment horizontal="center" vertical="center"/>
      <protection locked="0"/>
    </xf>
    <xf numFmtId="0" fontId="51" fillId="5" borderId="77" xfId="9" applyFont="1" applyFill="1" applyBorder="1" applyAlignment="1" applyProtection="1">
      <alignment horizontal="center" vertical="center"/>
      <protection locked="0"/>
    </xf>
    <xf numFmtId="0" fontId="13" fillId="5" borderId="18" xfId="9" applyFont="1" applyFill="1" applyBorder="1" applyAlignment="1" applyProtection="1">
      <alignment horizontal="center" vertical="center"/>
      <protection locked="0"/>
    </xf>
    <xf numFmtId="0" fontId="51" fillId="5" borderId="18" xfId="9" applyFont="1" applyFill="1" applyBorder="1" applyAlignment="1" applyProtection="1">
      <alignment horizontal="center" vertical="center"/>
      <protection locked="0"/>
    </xf>
    <xf numFmtId="0" fontId="13" fillId="5" borderId="15" xfId="9" applyFont="1" applyFill="1" applyBorder="1" applyAlignment="1" applyProtection="1">
      <alignment horizontal="center" vertical="center"/>
      <protection locked="0"/>
    </xf>
    <xf numFmtId="0" fontId="51" fillId="5" borderId="15" xfId="9" applyFont="1" applyFill="1" applyBorder="1" applyAlignment="1" applyProtection="1">
      <alignment horizontal="center" vertical="center"/>
      <protection locked="0"/>
    </xf>
    <xf numFmtId="3" fontId="51" fillId="8" borderId="27" xfId="9" applyNumberFormat="1" applyFont="1" applyFill="1" applyBorder="1" applyAlignment="1" applyProtection="1">
      <alignment horizontal="center" vertical="center"/>
      <protection locked="0"/>
    </xf>
    <xf numFmtId="10" fontId="51" fillId="8" borderId="28" xfId="9" applyNumberFormat="1" applyFont="1" applyFill="1" applyBorder="1" applyAlignment="1" applyProtection="1">
      <alignment horizontal="center" vertical="center"/>
      <protection locked="0"/>
    </xf>
    <xf numFmtId="0" fontId="59" fillId="0" borderId="0" xfId="9" applyFont="1" applyAlignment="1">
      <alignment horizontal="center" vertical="center"/>
    </xf>
    <xf numFmtId="0" fontId="56" fillId="0" borderId="0" xfId="9" applyFont="1" applyAlignment="1">
      <alignment horizontal="right" vertical="center"/>
    </xf>
    <xf numFmtId="0" fontId="67" fillId="0" borderId="2" xfId="9" applyFont="1" applyBorder="1" applyAlignment="1">
      <alignment horizontal="center" vertical="center"/>
    </xf>
    <xf numFmtId="0" fontId="51" fillId="0" borderId="0" xfId="9" applyFont="1" applyAlignment="1">
      <alignment horizontal="right" vertical="center"/>
    </xf>
    <xf numFmtId="3" fontId="53" fillId="0" borderId="0" xfId="9" applyNumberFormat="1" applyFont="1" applyAlignment="1">
      <alignment horizontal="center"/>
    </xf>
    <xf numFmtId="3" fontId="49" fillId="0" borderId="0" xfId="9" applyNumberFormat="1" applyFont="1" applyAlignment="1">
      <alignment horizontal="center"/>
    </xf>
    <xf numFmtId="0" fontId="67" fillId="0" borderId="4" xfId="9" applyFont="1" applyBorder="1" applyAlignment="1">
      <alignment horizontal="center" vertical="center"/>
    </xf>
    <xf numFmtId="0" fontId="69" fillId="0" borderId="0" xfId="9" applyFont="1" applyAlignment="1">
      <alignment vertical="center"/>
    </xf>
    <xf numFmtId="0" fontId="53" fillId="0" borderId="0" xfId="9" applyFont="1" applyAlignment="1">
      <alignment horizontal="right" vertical="center"/>
    </xf>
    <xf numFmtId="0" fontId="91" fillId="0" borderId="0" xfId="9" applyAlignment="1">
      <alignment vertical="center"/>
    </xf>
    <xf numFmtId="3" fontId="47" fillId="0" borderId="0" xfId="9" applyNumberFormat="1" applyFont="1" applyAlignment="1">
      <alignment horizontal="center"/>
    </xf>
    <xf numFmtId="0" fontId="49" fillId="0" borderId="0" xfId="9" applyFont="1"/>
    <xf numFmtId="0" fontId="47" fillId="0" borderId="0" xfId="9" applyFont="1"/>
    <xf numFmtId="0" fontId="47" fillId="0" borderId="0" xfId="9" applyFont="1" applyAlignment="1">
      <alignment horizontal="center" vertical="center" wrapText="1"/>
    </xf>
    <xf numFmtId="0" fontId="73" fillId="0" borderId="0" xfId="9" applyFont="1" applyAlignment="1">
      <alignment horizontal="right"/>
    </xf>
    <xf numFmtId="0" fontId="86" fillId="0" borderId="0" xfId="9" applyFont="1" applyAlignment="1">
      <alignment horizontal="right"/>
    </xf>
    <xf numFmtId="0" fontId="51" fillId="0" borderId="0" xfId="9" applyFont="1" applyAlignment="1">
      <alignment vertical="center"/>
    </xf>
    <xf numFmtId="0" fontId="39" fillId="0" borderId="0" xfId="9" applyFont="1" applyAlignment="1">
      <alignment vertical="center"/>
    </xf>
    <xf numFmtId="0" fontId="39" fillId="0" borderId="0" xfId="9" applyFont="1" applyAlignment="1">
      <alignment horizontal="left" vertical="center" wrapText="1"/>
    </xf>
    <xf numFmtId="0" fontId="79" fillId="0" borderId="0" xfId="9" applyFont="1" applyAlignment="1">
      <alignment vertical="center"/>
    </xf>
    <xf numFmtId="0" fontId="48" fillId="0" borderId="12" xfId="9" applyFont="1" applyBorder="1"/>
    <xf numFmtId="0" fontId="39" fillId="0" borderId="0" xfId="9" applyFont="1"/>
    <xf numFmtId="0" fontId="79" fillId="0" borderId="0" xfId="9" applyFont="1"/>
    <xf numFmtId="0" fontId="74" fillId="0" borderId="0" xfId="9" applyFont="1" applyAlignment="1">
      <alignment vertical="center"/>
    </xf>
    <xf numFmtId="0" fontId="75" fillId="0" borderId="0" xfId="9" applyFont="1"/>
    <xf numFmtId="0" fontId="81" fillId="0" borderId="0" xfId="9" applyFont="1" applyAlignment="1">
      <alignment vertical="center"/>
    </xf>
    <xf numFmtId="0" fontId="76" fillId="0" borderId="0" xfId="9" applyFont="1" applyAlignment="1">
      <alignment vertical="center"/>
    </xf>
    <xf numFmtId="0" fontId="36" fillId="0" borderId="0" xfId="9" applyFont="1" applyAlignment="1">
      <alignment vertical="center"/>
    </xf>
    <xf numFmtId="0" fontId="59" fillId="0" borderId="0" xfId="9" applyFont="1" applyAlignment="1">
      <alignment vertical="top" wrapText="1"/>
    </xf>
    <xf numFmtId="0" fontId="60" fillId="0" borderId="0" xfId="9" applyFont="1" applyAlignment="1">
      <alignment vertical="top" wrapText="1"/>
    </xf>
    <xf numFmtId="0" fontId="59" fillId="0" borderId="1" xfId="9" applyFont="1" applyBorder="1" applyAlignment="1">
      <alignment vertical="top" wrapText="1"/>
    </xf>
    <xf numFmtId="0" fontId="13" fillId="0" borderId="0" xfId="9" applyFont="1" applyAlignment="1">
      <alignment vertical="center"/>
    </xf>
    <xf numFmtId="0" fontId="77" fillId="0" borderId="0" xfId="9" applyFont="1" applyAlignment="1">
      <alignment horizontal="center"/>
    </xf>
    <xf numFmtId="0" fontId="94" fillId="0" borderId="0" xfId="9" applyFont="1" applyAlignment="1">
      <alignment vertical="center"/>
    </xf>
    <xf numFmtId="10" fontId="95" fillId="0" borderId="89" xfId="9" applyNumberFormat="1" applyFont="1" applyBorder="1" applyAlignment="1">
      <alignment horizontal="center" vertical="center"/>
    </xf>
    <xf numFmtId="10" fontId="95" fillId="0" borderId="90" xfId="9" applyNumberFormat="1" applyFont="1" applyBorder="1" applyAlignment="1">
      <alignment horizontal="center" vertical="center"/>
    </xf>
    <xf numFmtId="10" fontId="95" fillId="0" borderId="91" xfId="9" applyNumberFormat="1" applyFont="1" applyBorder="1" applyAlignment="1">
      <alignment horizontal="center" vertical="center"/>
    </xf>
    <xf numFmtId="0" fontId="39" fillId="0" borderId="0" xfId="9" applyFont="1" applyAlignment="1">
      <alignment horizontal="left" vertical="center"/>
    </xf>
    <xf numFmtId="0" fontId="91" fillId="0" borderId="0" xfId="9"/>
    <xf numFmtId="3" fontId="95" fillId="0" borderId="92" xfId="9" applyNumberFormat="1" applyFont="1" applyBorder="1" applyAlignment="1">
      <alignment horizontal="center" vertical="center"/>
    </xf>
    <xf numFmtId="0" fontId="98" fillId="0" borderId="0" xfId="9" applyFont="1" applyAlignment="1">
      <alignment horizontal="center" vertical="center"/>
    </xf>
    <xf numFmtId="0" fontId="99" fillId="0" borderId="0" xfId="9" applyFont="1" applyAlignment="1">
      <alignment vertical="center"/>
    </xf>
    <xf numFmtId="0" fontId="98" fillId="0" borderId="0" xfId="9" applyFont="1" applyAlignment="1">
      <alignment vertical="center"/>
    </xf>
    <xf numFmtId="3" fontId="101" fillId="0" borderId="94" xfId="9" applyNumberFormat="1" applyFont="1" applyBorder="1" applyAlignment="1">
      <alignment horizontal="center" vertical="center"/>
    </xf>
    <xf numFmtId="10" fontId="95" fillId="0" borderId="97" xfId="9" applyNumberFormat="1" applyFont="1" applyBorder="1" applyAlignment="1">
      <alignment horizontal="center" vertical="center"/>
    </xf>
    <xf numFmtId="10" fontId="95" fillId="0" borderId="98" xfId="9" applyNumberFormat="1" applyFont="1" applyBorder="1" applyAlignment="1">
      <alignment horizontal="center" vertical="center"/>
    </xf>
    <xf numFmtId="10" fontId="95" fillId="0" borderId="99" xfId="9" applyNumberFormat="1" applyFont="1" applyBorder="1" applyAlignment="1">
      <alignment horizontal="center" vertical="center"/>
    </xf>
    <xf numFmtId="0" fontId="53" fillId="0" borderId="0" xfId="9" applyFont="1" applyAlignment="1">
      <alignment wrapText="1"/>
    </xf>
    <xf numFmtId="0" fontId="59" fillId="0" borderId="0" xfId="9" applyFont="1" applyAlignment="1">
      <alignment wrapText="1"/>
    </xf>
    <xf numFmtId="3" fontId="101" fillId="0" borderId="100" xfId="9" applyNumberFormat="1" applyFont="1" applyBorder="1" applyAlignment="1">
      <alignment horizontal="center" vertical="center"/>
    </xf>
    <xf numFmtId="0" fontId="58" fillId="0" borderId="0" xfId="9" applyFont="1" applyAlignment="1">
      <alignment vertical="top" wrapText="1"/>
    </xf>
    <xf numFmtId="38" fontId="21" fillId="0" borderId="0" xfId="9" applyNumberFormat="1" applyFont="1" applyAlignment="1">
      <alignment horizontal="right" vertical="center"/>
    </xf>
    <xf numFmtId="38" fontId="21" fillId="0" borderId="78" xfId="9" applyNumberFormat="1" applyFont="1" applyBorder="1"/>
    <xf numFmtId="38" fontId="21" fillId="0" borderId="79" xfId="9" applyNumberFormat="1" applyFont="1" applyBorder="1"/>
    <xf numFmtId="38" fontId="21" fillId="0" borderId="80" xfId="9" applyNumberFormat="1" applyFont="1" applyBorder="1"/>
    <xf numFmtId="0" fontId="58" fillId="0" borderId="0" xfId="9" applyFont="1" applyAlignment="1">
      <alignment vertical="center" wrapText="1"/>
    </xf>
    <xf numFmtId="38" fontId="21" fillId="0" borderId="59" xfId="9" applyNumberFormat="1" applyFont="1" applyBorder="1"/>
    <xf numFmtId="38" fontId="21" fillId="0" borderId="60" xfId="9" applyNumberFormat="1" applyFont="1" applyBorder="1"/>
    <xf numFmtId="38" fontId="21" fillId="0" borderId="61" xfId="9" applyNumberFormat="1" applyFont="1" applyBorder="1"/>
    <xf numFmtId="0" fontId="80" fillId="0" borderId="0" xfId="9" applyFont="1" applyAlignment="1">
      <alignment vertical="center"/>
    </xf>
    <xf numFmtId="0" fontId="21" fillId="0" borderId="0" xfId="9" applyFont="1" applyAlignment="1">
      <alignment vertical="top"/>
    </xf>
    <xf numFmtId="0" fontId="51" fillId="0" borderId="0" xfId="9" applyFont="1" applyAlignment="1">
      <alignment vertical="top" wrapText="1"/>
    </xf>
    <xf numFmtId="0" fontId="82" fillId="0" borderId="0" xfId="9" applyFont="1" applyAlignment="1">
      <alignment vertical="center"/>
    </xf>
    <xf numFmtId="0" fontId="60" fillId="0" borderId="0" xfId="9" applyFont="1" applyAlignment="1">
      <alignment horizontal="left"/>
    </xf>
    <xf numFmtId="0" fontId="51" fillId="0" borderId="21" xfId="9" applyFont="1" applyBorder="1" applyAlignment="1">
      <alignment vertical="center"/>
    </xf>
    <xf numFmtId="0" fontId="21" fillId="0" borderId="21" xfId="9" applyFont="1" applyBorder="1" applyAlignment="1">
      <alignment vertical="center"/>
    </xf>
    <xf numFmtId="0" fontId="36" fillId="0" borderId="21" xfId="9" applyFont="1" applyBorder="1" applyAlignment="1">
      <alignment vertical="center"/>
    </xf>
    <xf numFmtId="0" fontId="63" fillId="0" borderId="21" xfId="9" applyFont="1" applyBorder="1"/>
    <xf numFmtId="0" fontId="48" fillId="0" borderId="21" xfId="9" applyFont="1" applyBorder="1"/>
    <xf numFmtId="0" fontId="48" fillId="0" borderId="49" xfId="9" applyFont="1" applyBorder="1"/>
    <xf numFmtId="0" fontId="51" fillId="0" borderId="0" xfId="9" applyFont="1" applyAlignment="1">
      <alignment horizontal="left" vertical="center"/>
    </xf>
    <xf numFmtId="0" fontId="81" fillId="0" borderId="0" xfId="9" applyFont="1" applyAlignment="1">
      <alignment horizontal="left" vertical="center"/>
    </xf>
    <xf numFmtId="0" fontId="76" fillId="0" borderId="0" xfId="9" applyFont="1" applyAlignment="1">
      <alignment horizontal="left" vertical="center"/>
    </xf>
    <xf numFmtId="0" fontId="51" fillId="0" borderId="0" xfId="9" applyFont="1" applyAlignment="1">
      <alignment horizontal="left"/>
    </xf>
    <xf numFmtId="0" fontId="21" fillId="0" borderId="0" xfId="9" applyFont="1" applyAlignment="1">
      <alignment horizontal="left"/>
    </xf>
    <xf numFmtId="38" fontId="21" fillId="0" borderId="0" xfId="9" applyNumberFormat="1" applyFont="1"/>
    <xf numFmtId="0" fontId="22" fillId="0" borderId="0" xfId="9" applyFont="1" applyAlignment="1">
      <alignment vertical="center"/>
    </xf>
    <xf numFmtId="0" fontId="51" fillId="0" borderId="21" xfId="9" applyFont="1" applyBorder="1" applyAlignment="1">
      <alignment horizontal="left" vertical="center"/>
    </xf>
    <xf numFmtId="0" fontId="39" fillId="0" borderId="21" xfId="9" applyFont="1" applyBorder="1" applyAlignment="1">
      <alignment horizontal="left" vertical="center"/>
    </xf>
    <xf numFmtId="0" fontId="36" fillId="0" borderId="0" xfId="9" applyFont="1"/>
    <xf numFmtId="0" fontId="22" fillId="0" borderId="0" xfId="9" applyFont="1"/>
    <xf numFmtId="38" fontId="21" fillId="0" borderId="0" xfId="9" applyNumberFormat="1" applyFont="1" applyAlignment="1">
      <alignment vertical="center"/>
    </xf>
    <xf numFmtId="3" fontId="21" fillId="0" borderId="75" xfId="9" applyNumberFormat="1" applyFont="1" applyBorder="1" applyAlignment="1">
      <alignment horizontal="center" vertical="center"/>
    </xf>
    <xf numFmtId="3" fontId="21" fillId="0" borderId="0" xfId="9" applyNumberFormat="1" applyFont="1" applyAlignment="1">
      <alignment horizontal="center" vertical="center"/>
    </xf>
    <xf numFmtId="3" fontId="21" fillId="0" borderId="69" xfId="9" applyNumberFormat="1" applyFont="1" applyBorder="1" applyAlignment="1">
      <alignment vertical="center"/>
    </xf>
    <xf numFmtId="3" fontId="21" fillId="0" borderId="0" xfId="9" applyNumberFormat="1" applyFont="1" applyAlignment="1">
      <alignment vertical="center"/>
    </xf>
    <xf numFmtId="0" fontId="53" fillId="0" borderId="0" xfId="9" quotePrefix="1" applyFont="1" applyAlignment="1">
      <alignment horizontal="center" vertical="center"/>
    </xf>
    <xf numFmtId="0" fontId="83" fillId="0" borderId="0" xfId="9" applyFont="1" applyAlignment="1">
      <alignment horizontal="right" vertical="center"/>
    </xf>
    <xf numFmtId="0" fontId="1" fillId="0" borderId="0" xfId="0" applyFont="1" applyProtection="1"/>
    <xf numFmtId="0" fontId="1" fillId="0" borderId="0" xfId="0" applyFont="1" applyAlignment="1" applyProtection="1">
      <alignment horizontal="right" vertical="center"/>
    </xf>
    <xf numFmtId="0" fontId="1" fillId="2" borderId="0" xfId="1" applyFont="1" applyFill="1" applyBorder="1" applyAlignment="1" applyProtection="1">
      <alignment horizontal="center" vertical="center"/>
    </xf>
    <xf numFmtId="0" fontId="1" fillId="2" borderId="0" xfId="1" applyFont="1" applyFill="1" applyBorder="1" applyAlignment="1" applyProtection="1">
      <alignment horizontal="left" vertical="center"/>
    </xf>
    <xf numFmtId="0" fontId="1" fillId="2" borderId="0" xfId="1" applyFont="1" applyFill="1" applyProtection="1"/>
    <xf numFmtId="0" fontId="53" fillId="3" borderId="0" xfId="3" applyFont="1" applyFill="1" applyBorder="1" applyAlignment="1" applyProtection="1">
      <alignment horizontal="left" vertical="center" wrapText="1"/>
      <protection locked="0"/>
    </xf>
    <xf numFmtId="0" fontId="22" fillId="2" borderId="0" xfId="3" applyFont="1" applyFill="1" applyBorder="1" applyAlignment="1" applyProtection="1">
      <alignment horizontal="left" vertical="top" wrapText="1"/>
    </xf>
    <xf numFmtId="0" fontId="22" fillId="0" borderId="0" xfId="3" applyFont="1" applyBorder="1" applyProtection="1"/>
    <xf numFmtId="0" fontId="1" fillId="0" borderId="0" xfId="0" applyFont="1" applyAlignment="1" applyProtection="1">
      <alignment horizontal="center" vertical="center"/>
    </xf>
    <xf numFmtId="0" fontId="2" fillId="0" borderId="0" xfId="0" applyFont="1" applyBorder="1" applyAlignment="1" applyProtection="1">
      <alignment horizontal="left" vertical="center"/>
    </xf>
    <xf numFmtId="0" fontId="6" fillId="0" borderId="0" xfId="0" applyFont="1" applyAlignment="1" applyProtection="1">
      <alignment horizontal="center"/>
    </xf>
    <xf numFmtId="0" fontId="37" fillId="0" borderId="0" xfId="0" applyFont="1" applyAlignment="1" applyProtection="1">
      <alignment horizontal="center" vertical="center" wrapText="1"/>
    </xf>
    <xf numFmtId="0" fontId="53" fillId="0" borderId="0" xfId="3" applyFont="1" applyFill="1" applyAlignment="1" applyProtection="1">
      <alignment horizontal="left" vertical="center"/>
    </xf>
    <xf numFmtId="0" fontId="36" fillId="0" borderId="0" xfId="3" applyFont="1" applyAlignment="1">
      <alignment horizontal="left" vertical="center" wrapText="1"/>
    </xf>
    <xf numFmtId="0" fontId="53" fillId="0" borderId="0" xfId="3" applyFont="1" applyFill="1" applyAlignment="1" applyProtection="1">
      <alignment horizontal="center" vertical="center"/>
    </xf>
    <xf numFmtId="0" fontId="56" fillId="0" borderId="0" xfId="3" applyFont="1" applyFill="1" applyAlignment="1" applyProtection="1">
      <alignment horizontal="center" vertical="center"/>
    </xf>
    <xf numFmtId="0" fontId="21" fillId="0" borderId="0" xfId="9" applyFont="1" applyAlignment="1">
      <alignment horizontal="left" vertical="top" wrapText="1"/>
    </xf>
    <xf numFmtId="0" fontId="36" fillId="0" borderId="0" xfId="9" applyFont="1" applyAlignment="1">
      <alignment horizontal="left" vertical="center" wrapText="1"/>
    </xf>
    <xf numFmtId="0" fontId="56" fillId="0" borderId="0" xfId="9" applyFont="1" applyAlignment="1">
      <alignment horizontal="center" vertical="center" wrapText="1"/>
    </xf>
    <xf numFmtId="0" fontId="53" fillId="0" borderId="0" xfId="9" applyFont="1" applyAlignment="1">
      <alignment horizontal="center" vertical="center"/>
    </xf>
    <xf numFmtId="0" fontId="56" fillId="0" borderId="0" xfId="9" applyFont="1" applyAlignment="1">
      <alignment horizontal="center" wrapText="1"/>
    </xf>
    <xf numFmtId="0" fontId="13" fillId="0" borderId="0" xfId="0" applyFont="1" applyFill="1" applyBorder="1" applyAlignment="1" applyProtection="1">
      <alignment horizontal="center" vertical="center"/>
    </xf>
    <xf numFmtId="0" fontId="22" fillId="2" borderId="0" xfId="3" applyFont="1" applyFill="1" applyAlignment="1" applyProtection="1">
      <alignment horizontal="left" vertical="top" wrapText="1"/>
    </xf>
    <xf numFmtId="0" fontId="13" fillId="0" borderId="0" xfId="0" applyFont="1" applyFill="1" applyBorder="1" applyAlignment="1" applyProtection="1">
      <alignment horizontal="left" vertical="center"/>
    </xf>
    <xf numFmtId="4" fontId="101" fillId="0" borderId="95" xfId="9" applyNumberFormat="1" applyFont="1" applyBorder="1" applyAlignment="1">
      <alignment horizontal="center" vertical="center"/>
    </xf>
    <xf numFmtId="4" fontId="95" fillId="0" borderId="92" xfId="9" applyNumberFormat="1" applyFont="1" applyBorder="1" applyAlignment="1">
      <alignment horizontal="center" vertical="center"/>
    </xf>
    <xf numFmtId="4" fontId="101" fillId="0" borderId="94" xfId="9" applyNumberFormat="1" applyFont="1" applyBorder="1" applyAlignment="1">
      <alignment horizontal="center" vertical="center"/>
    </xf>
    <xf numFmtId="4" fontId="95" fillId="0" borderId="93" xfId="9" applyNumberFormat="1" applyFont="1" applyBorder="1" applyAlignment="1">
      <alignment horizontal="center" vertical="center"/>
    </xf>
    <xf numFmtId="4" fontId="101" fillId="0" borderId="96" xfId="9" applyNumberFormat="1" applyFont="1" applyBorder="1" applyAlignment="1">
      <alignment horizontal="center" vertical="center"/>
    </xf>
    <xf numFmtId="4" fontId="101" fillId="0" borderId="100" xfId="9" applyNumberFormat="1" applyFont="1" applyBorder="1" applyAlignment="1">
      <alignment horizontal="center" vertical="center"/>
    </xf>
    <xf numFmtId="0" fontId="34" fillId="0" borderId="0" xfId="0" applyFont="1" applyFill="1" applyBorder="1" applyAlignment="1" applyProtection="1"/>
    <xf numFmtId="0" fontId="34" fillId="0" borderId="0" xfId="0" applyFont="1" applyFill="1" applyBorder="1" applyAlignment="1" applyProtection="1">
      <alignment horizontal="left"/>
    </xf>
    <xf numFmtId="165" fontId="51" fillId="3" borderId="87" xfId="9" applyNumberFormat="1" applyFont="1" applyFill="1" applyBorder="1" applyAlignment="1" applyProtection="1">
      <alignment horizontal="center" vertical="center"/>
      <protection locked="0"/>
    </xf>
    <xf numFmtId="3" fontId="39" fillId="0" borderId="0" xfId="9" applyNumberFormat="1" applyFont="1" applyAlignment="1">
      <alignment horizontal="right" vertical="top"/>
    </xf>
    <xf numFmtId="0" fontId="13" fillId="0" borderId="21" xfId="0" applyFont="1" applyFill="1" applyBorder="1" applyAlignment="1" applyProtection="1">
      <alignment horizontal="left" vertical="center"/>
    </xf>
    <xf numFmtId="0" fontId="6" fillId="0" borderId="0" xfId="0" applyFont="1" applyBorder="1" applyAlignment="1" applyProtection="1">
      <alignment horizontal="center"/>
    </xf>
    <xf numFmtId="0" fontId="2" fillId="0" borderId="1" xfId="0" applyFont="1" applyFill="1" applyBorder="1" applyAlignment="1" applyProtection="1">
      <alignment vertical="center"/>
    </xf>
    <xf numFmtId="0" fontId="1" fillId="0" borderId="1" xfId="0" applyFont="1" applyBorder="1" applyProtection="1"/>
    <xf numFmtId="0" fontId="5" fillId="0" borderId="1" xfId="0" applyFont="1" applyBorder="1" applyProtection="1"/>
    <xf numFmtId="0" fontId="36" fillId="0" borderId="1" xfId="0" applyFont="1" applyBorder="1" applyAlignment="1" applyProtection="1"/>
    <xf numFmtId="0" fontId="22" fillId="2" borderId="0" xfId="3" applyFont="1" applyFill="1" applyAlignment="1" applyProtection="1">
      <alignment horizontal="justify" vertical="top" wrapText="1"/>
    </xf>
    <xf numFmtId="0" fontId="22" fillId="2" borderId="0" xfId="3" applyFont="1" applyFill="1" applyAlignment="1" applyProtection="1">
      <alignment horizontal="left" vertical="top" wrapText="1"/>
    </xf>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36" fillId="0" borderId="0" xfId="0" applyFont="1" applyAlignment="1" applyProtection="1">
      <alignment horizontal="right" vertical="center"/>
    </xf>
    <xf numFmtId="0" fontId="13" fillId="2" borderId="0" xfId="1" applyFont="1" applyFill="1" applyAlignment="1" applyProtection="1">
      <alignment vertical="center"/>
    </xf>
    <xf numFmtId="0" fontId="13" fillId="2" borderId="0" xfId="1" applyFont="1" applyFill="1" applyAlignment="1" applyProtection="1">
      <alignment horizontal="left" vertical="center"/>
    </xf>
    <xf numFmtId="0" fontId="13" fillId="2" borderId="0" xfId="1" applyFont="1" applyFill="1" applyBorder="1" applyAlignment="1" applyProtection="1">
      <alignment horizontal="left" vertical="center"/>
    </xf>
    <xf numFmtId="0" fontId="13" fillId="0" borderId="1" xfId="1" applyFont="1" applyFill="1" applyBorder="1" applyAlignment="1" applyProtection="1">
      <alignment horizontal="left" vertical="center"/>
    </xf>
    <xf numFmtId="168" fontId="13" fillId="0" borderId="44" xfId="3" applyNumberFormat="1" applyFont="1" applyBorder="1" applyAlignment="1" applyProtection="1">
      <alignment horizontal="left" vertical="center"/>
    </xf>
    <xf numFmtId="0" fontId="22" fillId="0" borderId="0" xfId="3" applyFont="1" applyBorder="1" applyAlignment="1" applyProtection="1">
      <alignment vertical="center"/>
    </xf>
    <xf numFmtId="0" fontId="22" fillId="2" borderId="0" xfId="3" applyFont="1" applyFill="1" applyBorder="1" applyAlignment="1" applyProtection="1">
      <alignment vertical="center"/>
    </xf>
    <xf numFmtId="0" fontId="22" fillId="3" borderId="45" xfId="3" applyFont="1" applyFill="1" applyBorder="1" applyAlignment="1" applyProtection="1">
      <alignment horizontal="center" vertical="center"/>
      <protection locked="0"/>
    </xf>
    <xf numFmtId="0" fontId="34" fillId="2" borderId="0" xfId="1" applyFont="1" applyFill="1" applyAlignment="1" applyProtection="1">
      <alignment horizontal="left" vertical="center"/>
    </xf>
    <xf numFmtId="0" fontId="44" fillId="0" borderId="0" xfId="1" applyFont="1" applyAlignment="1" applyProtection="1">
      <alignment horizontal="right"/>
    </xf>
    <xf numFmtId="0" fontId="22" fillId="3" borderId="45" xfId="1" applyFont="1" applyFill="1" applyBorder="1" applyAlignment="1" applyProtection="1">
      <alignment vertical="center"/>
      <protection locked="0"/>
    </xf>
    <xf numFmtId="0" fontId="22" fillId="2" borderId="0" xfId="3" applyFont="1" applyFill="1" applyAlignment="1" applyProtection="1">
      <alignment horizontal="right" vertical="center"/>
    </xf>
    <xf numFmtId="0" fontId="22" fillId="2" borderId="0" xfId="1" applyFont="1" applyFill="1" applyBorder="1" applyAlignment="1" applyProtection="1">
      <alignment vertical="center"/>
    </xf>
    <xf numFmtId="0" fontId="36" fillId="2" borderId="0" xfId="1" applyFont="1" applyFill="1" applyProtection="1"/>
    <xf numFmtId="0" fontId="24" fillId="2" borderId="0" xfId="1" applyFont="1" applyFill="1" applyProtection="1"/>
    <xf numFmtId="0" fontId="24" fillId="2" borderId="0" xfId="1" applyFont="1" applyFill="1" applyAlignment="1" applyProtection="1">
      <alignment horizontal="justify"/>
    </xf>
    <xf numFmtId="0" fontId="22" fillId="2" borderId="0" xfId="1" applyFont="1" applyFill="1" applyAlignment="1" applyProtection="1">
      <alignment horizontal="left" vertical="top" wrapText="1"/>
    </xf>
    <xf numFmtId="0" fontId="30" fillId="2" borderId="0" xfId="1" applyFont="1" applyFill="1" applyBorder="1" applyProtection="1"/>
    <xf numFmtId="0" fontId="22" fillId="2" borderId="0" xfId="1" applyFont="1" applyFill="1" applyBorder="1" applyProtection="1"/>
    <xf numFmtId="0" fontId="22" fillId="2" borderId="0" xfId="1" applyFont="1" applyFill="1" applyProtection="1"/>
    <xf numFmtId="0" fontId="30" fillId="2" borderId="17" xfId="1" applyFont="1" applyFill="1" applyBorder="1" applyProtection="1"/>
    <xf numFmtId="0" fontId="22" fillId="2" borderId="17" xfId="1" applyFont="1" applyFill="1" applyBorder="1" applyProtection="1"/>
    <xf numFmtId="0" fontId="30" fillId="2" borderId="0" xfId="3" applyFont="1" applyFill="1" applyBorder="1" applyAlignment="1" applyProtection="1"/>
    <xf numFmtId="0" fontId="39" fillId="0" borderId="0" xfId="0" applyFont="1" applyAlignment="1" applyProtection="1">
      <alignment horizontal="center" vertical="center" wrapText="1"/>
    </xf>
    <xf numFmtId="0" fontId="39" fillId="0" borderId="0" xfId="0" applyFont="1" applyAlignment="1" applyProtection="1">
      <alignment horizontal="center" wrapText="1"/>
    </xf>
    <xf numFmtId="0" fontId="13" fillId="0" borderId="1" xfId="0" applyFont="1" applyBorder="1" applyAlignment="1" applyProtection="1">
      <alignment vertical="center"/>
    </xf>
    <xf numFmtId="0" fontId="13" fillId="0" borderId="1" xfId="0" applyFont="1" applyFill="1" applyBorder="1" applyAlignment="1" applyProtection="1">
      <alignment vertical="center"/>
    </xf>
    <xf numFmtId="0" fontId="13" fillId="0" borderId="5" xfId="0" applyFont="1" applyFill="1" applyBorder="1" applyAlignment="1" applyProtection="1">
      <alignment horizontal="left" vertical="center"/>
    </xf>
    <xf numFmtId="0" fontId="34" fillId="0" borderId="17" xfId="0" applyFont="1" applyBorder="1" applyAlignment="1" applyProtection="1">
      <alignment horizontal="center"/>
    </xf>
    <xf numFmtId="0" fontId="34" fillId="0" borderId="17" xfId="0" applyFont="1" applyFill="1" applyBorder="1" applyAlignment="1" applyProtection="1">
      <alignment horizontal="center"/>
    </xf>
    <xf numFmtId="0" fontId="34" fillId="0" borderId="17" xfId="0" applyFont="1" applyFill="1" applyBorder="1" applyAlignment="1" applyProtection="1">
      <alignment horizontal="left"/>
    </xf>
    <xf numFmtId="0" fontId="34" fillId="0" borderId="17" xfId="0" applyFont="1" applyFill="1" applyBorder="1" applyAlignment="1" applyProtection="1"/>
    <xf numFmtId="0" fontId="13" fillId="0" borderId="0" xfId="0" applyFont="1" applyAlignment="1" applyProtection="1">
      <alignment horizontal="left" vertical="center"/>
    </xf>
    <xf numFmtId="0" fontId="16" fillId="0" borderId="0" xfId="0" applyFont="1" applyBorder="1" applyAlignment="1" applyProtection="1">
      <alignment vertical="center"/>
    </xf>
    <xf numFmtId="0" fontId="13" fillId="2" borderId="0" xfId="1" applyFont="1" applyFill="1" applyBorder="1" applyAlignment="1" applyProtection="1">
      <alignment vertical="center"/>
    </xf>
    <xf numFmtId="0" fontId="36" fillId="2" borderId="0" xfId="1" applyFont="1" applyFill="1" applyBorder="1" applyAlignment="1" applyProtection="1">
      <alignment horizontal="center" vertical="center"/>
    </xf>
    <xf numFmtId="0" fontId="36" fillId="2" borderId="0" xfId="1" applyFont="1" applyFill="1" applyBorder="1" applyAlignment="1" applyProtection="1">
      <alignment horizontal="left" vertical="center"/>
    </xf>
    <xf numFmtId="1" fontId="13" fillId="0" borderId="31" xfId="1" applyNumberFormat="1" applyFont="1" applyFill="1" applyBorder="1" applyAlignment="1" applyProtection="1">
      <alignment horizontal="center" vertical="center"/>
    </xf>
    <xf numFmtId="1" fontId="13" fillId="0" borderId="32" xfId="1" applyNumberFormat="1" applyFont="1" applyFill="1" applyBorder="1" applyAlignment="1" applyProtection="1">
      <alignment horizontal="center" vertical="center"/>
    </xf>
    <xf numFmtId="1" fontId="13" fillId="0" borderId="33" xfId="1" applyNumberFormat="1" applyFont="1" applyFill="1" applyBorder="1" applyAlignment="1" applyProtection="1">
      <alignment horizontal="center" vertical="center"/>
    </xf>
    <xf numFmtId="1" fontId="13" fillId="0" borderId="29" xfId="1" applyNumberFormat="1" applyFont="1" applyFill="1" applyBorder="1" applyAlignment="1" applyProtection="1">
      <alignment horizontal="center" vertical="center"/>
    </xf>
    <xf numFmtId="1" fontId="13" fillId="0" borderId="35" xfId="1" applyNumberFormat="1" applyFont="1" applyFill="1" applyBorder="1" applyAlignment="1" applyProtection="1">
      <alignment horizontal="center" vertical="center"/>
    </xf>
    <xf numFmtId="1" fontId="13" fillId="0" borderId="24" xfId="1" applyNumberFormat="1" applyFont="1" applyFill="1" applyBorder="1" applyAlignment="1" applyProtection="1">
      <alignment horizontal="center" vertical="center"/>
    </xf>
    <xf numFmtId="1" fontId="13" fillId="0" borderId="26" xfId="1" applyNumberFormat="1" applyFont="1" applyFill="1" applyBorder="1" applyAlignment="1" applyProtection="1">
      <alignment horizontal="center" vertical="center"/>
    </xf>
    <xf numFmtId="1" fontId="13" fillId="0" borderId="37" xfId="1" applyNumberFormat="1" applyFont="1" applyFill="1" applyBorder="1" applyAlignment="1" applyProtection="1">
      <alignment horizontal="center" vertical="center"/>
    </xf>
    <xf numFmtId="1" fontId="13" fillId="0" borderId="27" xfId="1" applyNumberFormat="1" applyFont="1" applyFill="1" applyBorder="1" applyAlignment="1" applyProtection="1">
      <alignment horizontal="center" vertical="center"/>
    </xf>
    <xf numFmtId="1" fontId="13" fillId="0" borderId="28" xfId="1" applyNumberFormat="1" applyFont="1" applyFill="1" applyBorder="1" applyAlignment="1" applyProtection="1">
      <alignment horizontal="center" vertical="center"/>
    </xf>
    <xf numFmtId="0" fontId="13" fillId="0" borderId="71" xfId="0" applyFont="1" applyBorder="1" applyAlignment="1" applyProtection="1">
      <alignment vertical="center"/>
    </xf>
    <xf numFmtId="1" fontId="13" fillId="0" borderId="39" xfId="1" applyNumberFormat="1" applyFont="1" applyFill="1" applyBorder="1" applyAlignment="1" applyProtection="1">
      <alignment horizontal="center" vertical="center"/>
    </xf>
    <xf numFmtId="1" fontId="13" fillId="0" borderId="40" xfId="1" applyNumberFormat="1" applyFont="1" applyFill="1" applyBorder="1" applyAlignment="1" applyProtection="1">
      <alignment horizontal="center" vertical="center"/>
    </xf>
    <xf numFmtId="1" fontId="13" fillId="0" borderId="70"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3" fontId="16" fillId="0" borderId="0" xfId="0" applyNumberFormat="1" applyFont="1" applyBorder="1" applyAlignment="1" applyProtection="1">
      <alignment horizontal="center" vertical="center"/>
    </xf>
    <xf numFmtId="3" fontId="13" fillId="0" borderId="52" xfId="0" applyNumberFormat="1" applyFont="1" applyFill="1" applyBorder="1" applyAlignment="1" applyProtection="1">
      <alignment horizontal="center" vertical="center"/>
    </xf>
    <xf numFmtId="3" fontId="13" fillId="0" borderId="43" xfId="0" applyNumberFormat="1" applyFont="1" applyFill="1" applyBorder="1" applyAlignment="1" applyProtection="1">
      <alignment horizontal="center" vertical="center"/>
    </xf>
    <xf numFmtId="0" fontId="16" fillId="0" borderId="0" xfId="0" applyFont="1" applyAlignment="1" applyProtection="1">
      <alignment vertical="center"/>
    </xf>
    <xf numFmtId="0" fontId="34" fillId="0" borderId="0" xfId="0" applyFont="1" applyAlignment="1" applyProtection="1">
      <alignment horizontal="center"/>
    </xf>
    <xf numFmtId="0" fontId="34" fillId="0" borderId="0" xfId="0" applyFont="1" applyAlignment="1" applyProtection="1"/>
    <xf numFmtId="0" fontId="13" fillId="2" borderId="0" xfId="1" applyFont="1" applyFill="1" applyBorder="1" applyAlignment="1" applyProtection="1">
      <alignment horizontal="center" vertical="center"/>
    </xf>
    <xf numFmtId="0" fontId="13" fillId="0" borderId="14" xfId="1" applyFont="1" applyFill="1" applyBorder="1" applyAlignment="1" applyProtection="1">
      <alignment horizontal="center" vertical="center"/>
    </xf>
    <xf numFmtId="0" fontId="22" fillId="0" borderId="0" xfId="3" applyFont="1" applyFill="1" applyAlignment="1" applyProtection="1">
      <alignment vertical="center" wrapText="1"/>
    </xf>
    <xf numFmtId="0" fontId="13" fillId="0" borderId="0" xfId="0" applyFont="1" applyBorder="1" applyAlignment="1" applyProtection="1">
      <alignment horizontal="center" vertical="center"/>
    </xf>
    <xf numFmtId="0" fontId="13" fillId="0" borderId="0" xfId="0" applyFont="1" applyAlignment="1" applyProtection="1">
      <alignment horizontal="center" vertical="center"/>
    </xf>
    <xf numFmtId="168" fontId="13" fillId="0" borderId="14" xfId="3" applyNumberFormat="1" applyFont="1" applyFill="1" applyBorder="1" applyAlignment="1" applyProtection="1">
      <alignment horizontal="center" vertical="center"/>
    </xf>
    <xf numFmtId="0" fontId="13" fillId="0" borderId="24" xfId="3" applyFont="1" applyFill="1" applyBorder="1" applyAlignment="1" applyProtection="1">
      <alignment horizontal="center" vertical="center"/>
    </xf>
    <xf numFmtId="0" fontId="15" fillId="2" borderId="0" xfId="1" applyFont="1" applyFill="1" applyBorder="1" applyAlignment="1" applyProtection="1">
      <alignment vertical="center"/>
    </xf>
    <xf numFmtId="3" fontId="16" fillId="0" borderId="10" xfId="0" applyNumberFormat="1" applyFont="1" applyBorder="1" applyAlignment="1" applyProtection="1">
      <alignment horizontal="center" vertical="center"/>
    </xf>
    <xf numFmtId="3" fontId="16" fillId="0" borderId="1" xfId="0" applyNumberFormat="1" applyFont="1" applyBorder="1" applyAlignment="1" applyProtection="1">
      <alignment horizontal="center" vertical="center"/>
    </xf>
    <xf numFmtId="0" fontId="13" fillId="0" borderId="23" xfId="0" applyFont="1" applyBorder="1" applyAlignment="1" applyProtection="1">
      <alignment horizontal="center" vertical="center"/>
    </xf>
    <xf numFmtId="3" fontId="13" fillId="0" borderId="59" xfId="0" applyNumberFormat="1" applyFont="1" applyFill="1" applyBorder="1" applyAlignment="1" applyProtection="1">
      <alignment horizontal="center" vertical="center"/>
    </xf>
    <xf numFmtId="3" fontId="13" fillId="0" borderId="60" xfId="0" applyNumberFormat="1" applyFont="1" applyFill="1" applyBorder="1" applyAlignment="1" applyProtection="1">
      <alignment horizontal="center" vertical="center"/>
    </xf>
    <xf numFmtId="3" fontId="13" fillId="0" borderId="61" xfId="0" applyNumberFormat="1" applyFont="1" applyFill="1" applyBorder="1" applyAlignment="1" applyProtection="1">
      <alignment horizontal="center" vertical="center"/>
    </xf>
    <xf numFmtId="3" fontId="13" fillId="0" borderId="62" xfId="0" applyNumberFormat="1" applyFont="1" applyFill="1" applyBorder="1" applyAlignment="1" applyProtection="1">
      <alignment horizontal="center" vertical="center"/>
    </xf>
    <xf numFmtId="0" fontId="13" fillId="0" borderId="27" xfId="3" applyFont="1" applyFill="1" applyBorder="1" applyAlignment="1" applyProtection="1">
      <alignment horizontal="center" vertical="center"/>
    </xf>
    <xf numFmtId="0" fontId="13" fillId="2" borderId="17" xfId="1" applyFont="1" applyFill="1" applyBorder="1" applyAlignment="1" applyProtection="1">
      <alignment vertical="center"/>
    </xf>
    <xf numFmtId="0" fontId="13" fillId="0" borderId="17" xfId="0" applyFont="1" applyBorder="1" applyAlignment="1" applyProtection="1">
      <alignment vertical="center"/>
    </xf>
    <xf numFmtId="1" fontId="13" fillId="0" borderId="8" xfId="1" applyNumberFormat="1" applyFont="1" applyFill="1" applyBorder="1" applyAlignment="1" applyProtection="1">
      <alignment horizontal="center" vertical="center"/>
    </xf>
    <xf numFmtId="1" fontId="13" fillId="0" borderId="17" xfId="1" applyNumberFormat="1" applyFont="1" applyFill="1" applyBorder="1" applyAlignment="1" applyProtection="1">
      <alignment horizontal="center" vertical="center"/>
    </xf>
    <xf numFmtId="1" fontId="13" fillId="0" borderId="9" xfId="1" applyNumberFormat="1" applyFont="1" applyFill="1" applyBorder="1" applyAlignment="1" applyProtection="1">
      <alignment horizontal="center" vertical="center"/>
    </xf>
    <xf numFmtId="0" fontId="36" fillId="2" borderId="0" xfId="3" applyFont="1" applyFill="1" applyBorder="1" applyAlignment="1" applyProtection="1">
      <alignment vertical="center"/>
    </xf>
    <xf numFmtId="1" fontId="13" fillId="0" borderId="11" xfId="1" applyNumberFormat="1" applyFont="1" applyFill="1" applyBorder="1" applyAlignment="1" applyProtection="1">
      <alignment horizontal="center" vertical="center"/>
    </xf>
    <xf numFmtId="1" fontId="13" fillId="0" borderId="0" xfId="1" applyNumberFormat="1" applyFont="1" applyFill="1" applyBorder="1" applyAlignment="1" applyProtection="1">
      <alignment horizontal="center" vertical="center"/>
    </xf>
    <xf numFmtId="1" fontId="13" fillId="0" borderId="12" xfId="1" applyNumberFormat="1" applyFont="1" applyFill="1" applyBorder="1" applyAlignment="1" applyProtection="1">
      <alignment horizontal="center" vertical="center"/>
    </xf>
    <xf numFmtId="0" fontId="36" fillId="0" borderId="0" xfId="3" applyFont="1" applyAlignment="1" applyProtection="1">
      <alignment vertical="center"/>
    </xf>
    <xf numFmtId="1" fontId="13" fillId="0" borderId="10" xfId="1" applyNumberFormat="1" applyFont="1" applyFill="1" applyBorder="1" applyAlignment="1" applyProtection="1">
      <alignment horizontal="center" vertical="center"/>
    </xf>
    <xf numFmtId="1" fontId="13" fillId="0" borderId="1" xfId="1" applyNumberFormat="1" applyFont="1" applyFill="1" applyBorder="1" applyAlignment="1" applyProtection="1">
      <alignment horizontal="center" vertical="center"/>
    </xf>
    <xf numFmtId="1" fontId="13" fillId="0" borderId="23" xfId="1" applyNumberFormat="1" applyFont="1" applyFill="1" applyBorder="1" applyAlignment="1" applyProtection="1">
      <alignment horizontal="center" vertical="center"/>
    </xf>
    <xf numFmtId="0" fontId="36" fillId="0" borderId="0" xfId="3" applyFont="1" applyBorder="1" applyAlignment="1" applyProtection="1">
      <alignment vertical="center"/>
    </xf>
    <xf numFmtId="1" fontId="13" fillId="0" borderId="52" xfId="1" applyNumberFormat="1" applyFont="1" applyFill="1" applyBorder="1" applyAlignment="1" applyProtection="1">
      <alignment horizontal="center" vertical="center"/>
    </xf>
    <xf numFmtId="1" fontId="13" fillId="0" borderId="53" xfId="1" applyNumberFormat="1" applyFont="1" applyFill="1" applyBorder="1" applyAlignment="1" applyProtection="1">
      <alignment horizontal="center" vertical="center"/>
    </xf>
    <xf numFmtId="1" fontId="13" fillId="0" borderId="51" xfId="1" applyNumberFormat="1" applyFont="1" applyFill="1" applyBorder="1" applyAlignment="1" applyProtection="1">
      <alignment horizontal="center" vertical="center"/>
    </xf>
    <xf numFmtId="1" fontId="13" fillId="0" borderId="65" xfId="1" applyNumberFormat="1"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0" xfId="3" applyFont="1" applyBorder="1" applyAlignment="1" applyProtection="1">
      <alignment horizontal="left" vertical="center"/>
    </xf>
    <xf numFmtId="0" fontId="13" fillId="0" borderId="0" xfId="3" applyFont="1" applyBorder="1" applyAlignment="1" applyProtection="1">
      <alignment vertical="center"/>
    </xf>
    <xf numFmtId="1" fontId="13" fillId="2" borderId="67" xfId="1" applyNumberFormat="1" applyFont="1" applyFill="1" applyBorder="1" applyAlignment="1" applyProtection="1">
      <alignment horizontal="center" vertical="center"/>
    </xf>
    <xf numFmtId="0" fontId="16" fillId="2" borderId="0" xfId="3" applyFont="1" applyFill="1" applyAlignment="1" applyProtection="1">
      <alignment vertical="center"/>
    </xf>
    <xf numFmtId="0" fontId="16" fillId="0" borderId="0" xfId="3" applyFont="1" applyFill="1" applyBorder="1" applyAlignment="1" applyProtection="1">
      <alignment horizontal="left"/>
    </xf>
    <xf numFmtId="0" fontId="13" fillId="0" borderId="0" xfId="3" applyFont="1" applyProtection="1"/>
    <xf numFmtId="0" fontId="13" fillId="2" borderId="0" xfId="3" applyFont="1" applyFill="1" applyProtection="1"/>
    <xf numFmtId="0" fontId="13" fillId="2" borderId="0" xfId="3" applyFont="1" applyFill="1" applyAlignment="1" applyProtection="1">
      <alignment horizontal="justify" vertical="top" wrapText="1"/>
    </xf>
    <xf numFmtId="169" fontId="13" fillId="2" borderId="0" xfId="3" applyNumberFormat="1" applyFont="1" applyFill="1" applyBorder="1" applyAlignment="1" applyProtection="1">
      <alignment horizontal="center" vertical="center" wrapText="1"/>
    </xf>
    <xf numFmtId="0" fontId="13" fillId="2" borderId="0" xfId="3" applyFont="1" applyFill="1" applyAlignment="1" applyProtection="1">
      <alignment horizontal="justify" vertical="center" wrapText="1"/>
    </xf>
    <xf numFmtId="9" fontId="13" fillId="2" borderId="0" xfId="3" applyNumberFormat="1" applyFont="1" applyFill="1" applyBorder="1" applyAlignment="1" applyProtection="1">
      <alignment horizontal="center" vertical="center" wrapText="1"/>
    </xf>
    <xf numFmtId="0" fontId="30" fillId="2" borderId="0" xfId="3" applyFont="1" applyFill="1" applyAlignment="1" applyProtection="1">
      <alignment vertical="center"/>
    </xf>
    <xf numFmtId="0" fontId="13" fillId="2" borderId="0" xfId="3" applyFont="1" applyFill="1" applyAlignment="1" applyProtection="1">
      <alignment horizontal="left" vertical="top"/>
    </xf>
    <xf numFmtId="0" fontId="13" fillId="2" borderId="0" xfId="3" applyFont="1" applyFill="1" applyAlignment="1" applyProtection="1">
      <alignment vertical="top"/>
    </xf>
    <xf numFmtId="0" fontId="13" fillId="2" borderId="0" xfId="3" applyFont="1" applyFill="1" applyAlignment="1" applyProtection="1">
      <alignment horizontal="left" vertical="top" wrapText="1"/>
    </xf>
    <xf numFmtId="0" fontId="30" fillId="0" borderId="0" xfId="3" applyFont="1" applyFill="1" applyBorder="1" applyAlignment="1" applyProtection="1">
      <alignment horizontal="center" vertical="top"/>
    </xf>
    <xf numFmtId="0" fontId="16" fillId="0" borderId="0" xfId="3" applyFont="1" applyFill="1" applyBorder="1" applyAlignment="1" applyProtection="1">
      <alignment vertical="top"/>
    </xf>
    <xf numFmtId="0" fontId="22" fillId="0" borderId="0" xfId="3" applyFont="1" applyFill="1" applyAlignment="1" applyProtection="1">
      <alignment horizontal="left" vertical="top" wrapText="1"/>
    </xf>
    <xf numFmtId="0" fontId="13" fillId="2" borderId="0" xfId="3" applyFont="1" applyFill="1" applyAlignment="1" applyProtection="1">
      <alignment horizontal="right" vertical="top"/>
    </xf>
    <xf numFmtId="0" fontId="13" fillId="2" borderId="0" xfId="3" applyFont="1" applyFill="1" applyAlignment="1" applyProtection="1">
      <alignment horizontal="center" vertical="top"/>
    </xf>
    <xf numFmtId="0" fontId="22" fillId="0" borderId="0" xfId="3" applyFont="1" applyFill="1" applyAlignment="1" applyProtection="1">
      <alignment vertical="top"/>
    </xf>
    <xf numFmtId="0" fontId="16" fillId="2" borderId="0" xfId="3" quotePrefix="1" applyFont="1" applyFill="1" applyAlignment="1" applyProtection="1">
      <alignment horizontal="right" vertical="top"/>
    </xf>
    <xf numFmtId="0" fontId="16" fillId="2" borderId="0" xfId="3" quotePrefix="1" applyFont="1" applyFill="1" applyAlignment="1" applyProtection="1">
      <alignment horizontal="left" vertical="top"/>
    </xf>
    <xf numFmtId="0" fontId="22" fillId="0" borderId="0" xfId="3" applyFont="1" applyFill="1" applyAlignment="1" applyProtection="1">
      <alignment horizontal="justify" vertical="top" wrapText="1"/>
    </xf>
    <xf numFmtId="0" fontId="13" fillId="2" borderId="0" xfId="3" applyFont="1" applyFill="1" applyAlignment="1" applyProtection="1">
      <alignment horizontal="right" vertical="center" wrapText="1"/>
    </xf>
    <xf numFmtId="0" fontId="30" fillId="2" borderId="0" xfId="3" applyFont="1" applyFill="1" applyAlignment="1" applyProtection="1">
      <alignment vertical="top" wrapText="1"/>
    </xf>
    <xf numFmtId="0" fontId="16" fillId="2" borderId="0" xfId="3" applyFont="1" applyFill="1" applyAlignment="1" applyProtection="1">
      <alignment vertical="top" wrapText="1"/>
    </xf>
    <xf numFmtId="0" fontId="16" fillId="2" borderId="0" xfId="3" applyFont="1" applyFill="1" applyAlignment="1" applyProtection="1">
      <alignment vertical="center" wrapText="1"/>
    </xf>
    <xf numFmtId="0" fontId="16" fillId="2" borderId="0" xfId="3" applyFont="1" applyFill="1" applyAlignment="1" applyProtection="1">
      <alignment horizontal="right" vertical="center" wrapText="1"/>
    </xf>
    <xf numFmtId="10" fontId="16" fillId="2" borderId="0" xfId="3" applyNumberFormat="1" applyFont="1" applyFill="1" applyAlignment="1" applyProtection="1">
      <alignment vertical="center" wrapText="1"/>
    </xf>
    <xf numFmtId="0" fontId="13" fillId="0" borderId="0" xfId="3" applyFont="1" applyAlignment="1" applyProtection="1">
      <alignment vertical="center"/>
    </xf>
    <xf numFmtId="0" fontId="13" fillId="0" borderId="0" xfId="3" applyFont="1" applyAlignment="1" applyProtection="1">
      <alignment horizontal="right" vertical="center"/>
    </xf>
    <xf numFmtId="10" fontId="13" fillId="0" borderId="0" xfId="3" applyNumberFormat="1" applyFont="1" applyAlignment="1" applyProtection="1">
      <alignment vertical="center"/>
    </xf>
    <xf numFmtId="0" fontId="13" fillId="3" borderId="45" xfId="1" applyFont="1" applyFill="1" applyBorder="1" applyAlignment="1" applyProtection="1">
      <alignment vertical="center"/>
      <protection locked="0"/>
    </xf>
    <xf numFmtId="0" fontId="30" fillId="2" borderId="0" xfId="3" applyFont="1" applyFill="1" applyBorder="1" applyAlignment="1" applyProtection="1">
      <alignment vertical="center"/>
    </xf>
    <xf numFmtId="0" fontId="30" fillId="0" borderId="0" xfId="3" applyFont="1" applyFill="1" applyBorder="1" applyAlignment="1" applyProtection="1">
      <alignment vertical="center"/>
    </xf>
    <xf numFmtId="0" fontId="34" fillId="0" borderId="0" xfId="3" applyFont="1" applyFill="1" applyBorder="1" applyAlignment="1" applyProtection="1">
      <alignment horizontal="center" vertical="center"/>
    </xf>
    <xf numFmtId="3" fontId="22" fillId="0" borderId="0" xfId="1" applyNumberFormat="1" applyFont="1" applyFill="1" applyBorder="1" applyAlignment="1" applyProtection="1">
      <alignment vertical="center"/>
    </xf>
    <xf numFmtId="3" fontId="22" fillId="0" borderId="0" xfId="1" applyNumberFormat="1" applyFont="1" applyFill="1" applyBorder="1" applyAlignment="1" applyProtection="1">
      <alignment vertical="center" wrapText="1"/>
    </xf>
    <xf numFmtId="0" fontId="22" fillId="2" borderId="0" xfId="1" applyFont="1" applyFill="1" applyAlignment="1" applyProtection="1">
      <alignment vertical="top"/>
    </xf>
    <xf numFmtId="0" fontId="22" fillId="2" borderId="0" xfId="1" applyFont="1" applyFill="1" applyAlignment="1" applyProtection="1">
      <alignment vertical="center"/>
    </xf>
    <xf numFmtId="0" fontId="22" fillId="0" borderId="0" xfId="1" applyFont="1" applyFill="1" applyAlignment="1" applyProtection="1">
      <alignment horizontal="left" vertical="top" wrapText="1"/>
    </xf>
    <xf numFmtId="0" fontId="22" fillId="0" borderId="0" xfId="1" applyFont="1" applyFill="1" applyAlignment="1" applyProtection="1">
      <alignment horizontal="left" vertical="center" wrapText="1"/>
    </xf>
    <xf numFmtId="0" fontId="106" fillId="2" borderId="0" xfId="1" applyFont="1" applyFill="1" applyBorder="1" applyAlignment="1" applyProtection="1">
      <alignment vertical="center"/>
    </xf>
    <xf numFmtId="0" fontId="36" fillId="2" borderId="0" xfId="3" applyFont="1" applyFill="1" applyAlignment="1" applyProtection="1">
      <alignment vertical="center"/>
    </xf>
    <xf numFmtId="0" fontId="36" fillId="2" borderId="0" xfId="1" applyFont="1" applyFill="1" applyBorder="1" applyAlignment="1" applyProtection="1">
      <alignment vertical="center"/>
    </xf>
    <xf numFmtId="0" fontId="36" fillId="2" borderId="0" xfId="1" applyFont="1" applyFill="1" applyAlignment="1" applyProtection="1">
      <alignment vertical="center"/>
    </xf>
    <xf numFmtId="0" fontId="36" fillId="0" borderId="0" xfId="1" applyFont="1" applyFill="1" applyBorder="1" applyAlignment="1" applyProtection="1">
      <alignment vertical="center"/>
    </xf>
    <xf numFmtId="0" fontId="22" fillId="0" borderId="0" xfId="1" applyFont="1" applyFill="1" applyProtection="1"/>
    <xf numFmtId="0" fontId="36" fillId="0" borderId="0" xfId="1" applyFont="1" applyFill="1" applyProtection="1"/>
    <xf numFmtId="3" fontId="30" fillId="0" borderId="0" xfId="1" applyNumberFormat="1" applyFont="1" applyFill="1" applyBorder="1" applyAlignment="1" applyProtection="1"/>
    <xf numFmtId="0" fontId="22" fillId="0" borderId="0" xfId="3" applyFont="1" applyFill="1" applyBorder="1" applyProtection="1"/>
    <xf numFmtId="3" fontId="30" fillId="0" borderId="11" xfId="1" applyNumberFormat="1" applyFont="1" applyFill="1" applyBorder="1" applyAlignment="1" applyProtection="1">
      <alignment horizontal="left"/>
    </xf>
    <xf numFmtId="3" fontId="30" fillId="0" borderId="0" xfId="1" applyNumberFormat="1" applyFont="1" applyFill="1" applyBorder="1" applyAlignment="1" applyProtection="1">
      <alignment horizontal="left"/>
    </xf>
    <xf numFmtId="3" fontId="30" fillId="0" borderId="10" xfId="1" applyNumberFormat="1" applyFont="1" applyFill="1" applyBorder="1" applyAlignment="1" applyProtection="1">
      <alignment horizontal="left"/>
    </xf>
    <xf numFmtId="0" fontId="22" fillId="0" borderId="0" xfId="3" applyFont="1" applyFill="1" applyBorder="1" applyAlignment="1" applyProtection="1">
      <alignment horizontal="left" wrapText="1"/>
    </xf>
    <xf numFmtId="0" fontId="25" fillId="0" borderId="0" xfId="10" applyFont="1"/>
    <xf numFmtId="0" fontId="22" fillId="0" borderId="0" xfId="10" applyFont="1" applyAlignment="1">
      <alignment vertical="center"/>
    </xf>
    <xf numFmtId="0" fontId="22" fillId="0" borderId="0" xfId="10" applyFont="1" applyAlignment="1">
      <alignment horizontal="left" vertical="center"/>
    </xf>
    <xf numFmtId="0" fontId="22" fillId="0" borderId="0" xfId="10" applyFont="1" applyAlignment="1">
      <alignment horizontal="right" vertical="center"/>
    </xf>
    <xf numFmtId="0" fontId="44" fillId="0" borderId="0" xfId="10" applyFont="1" applyAlignment="1">
      <alignment vertical="center"/>
    </xf>
    <xf numFmtId="0" fontId="25" fillId="0" borderId="0" xfId="10" applyFont="1" applyAlignment="1">
      <alignment horizontal="center"/>
    </xf>
    <xf numFmtId="0" fontId="27" fillId="0" borderId="0" xfId="10" applyFont="1" applyAlignment="1">
      <alignment vertical="top" wrapText="1"/>
    </xf>
    <xf numFmtId="0" fontId="25" fillId="0" borderId="0" xfId="10" applyFont="1" applyAlignment="1">
      <alignment vertical="center"/>
    </xf>
    <xf numFmtId="0" fontId="25" fillId="0" borderId="1" xfId="10" applyFont="1" applyBorder="1" applyAlignment="1">
      <alignment vertical="center"/>
    </xf>
    <xf numFmtId="0" fontId="27" fillId="0" borderId="0" xfId="10" applyFont="1" applyAlignment="1">
      <alignment vertical="center" wrapText="1"/>
    </xf>
    <xf numFmtId="0" fontId="27" fillId="0" borderId="0" xfId="10" applyFont="1" applyAlignment="1">
      <alignment vertical="center"/>
    </xf>
    <xf numFmtId="0" fontId="110" fillId="0" borderId="0" xfId="10" applyFont="1" applyAlignment="1">
      <alignment vertical="center"/>
    </xf>
    <xf numFmtId="0" fontId="111" fillId="0" borderId="0" xfId="0" applyFont="1"/>
    <xf numFmtId="0" fontId="112" fillId="0" borderId="0" xfId="0" applyFont="1" applyAlignment="1">
      <alignment vertical="center" wrapText="1"/>
    </xf>
    <xf numFmtId="0" fontId="10" fillId="0" borderId="0" xfId="10" applyFont="1" applyAlignment="1">
      <alignment horizontal="center" vertical="center"/>
    </xf>
    <xf numFmtId="0" fontId="111" fillId="0" borderId="0" xfId="0" applyFont="1" applyAlignment="1">
      <alignment vertical="center"/>
    </xf>
    <xf numFmtId="0" fontId="1" fillId="0" borderId="0" xfId="0" applyFont="1" applyFill="1" applyAlignment="1" applyProtection="1">
      <alignment vertical="center"/>
    </xf>
    <xf numFmtId="0" fontId="2" fillId="0" borderId="0" xfId="0" applyFont="1" applyFill="1" applyAlignment="1" applyProtection="1">
      <alignment vertical="center"/>
    </xf>
    <xf numFmtId="0" fontId="13" fillId="0" borderId="0" xfId="0" applyFont="1" applyFill="1" applyBorder="1" applyAlignment="1" applyProtection="1">
      <alignment horizontal="left" vertical="top" wrapText="1"/>
    </xf>
    <xf numFmtId="165" fontId="24" fillId="3" borderId="15" xfId="10" applyNumberFormat="1" applyFont="1" applyFill="1" applyBorder="1" applyAlignment="1" applyProtection="1">
      <alignment horizontal="center" vertical="center"/>
      <protection locked="0"/>
    </xf>
    <xf numFmtId="3" fontId="24" fillId="3" borderId="15" xfId="10" applyNumberFormat="1" applyFont="1" applyFill="1" applyBorder="1" applyAlignment="1" applyProtection="1">
      <alignment horizontal="center" vertical="center"/>
      <protection locked="0"/>
    </xf>
    <xf numFmtId="0" fontId="89" fillId="0" borderId="0" xfId="0" applyFont="1" applyFill="1" applyBorder="1" applyAlignment="1" applyProtection="1"/>
    <xf numFmtId="0" fontId="114" fillId="0" borderId="0" xfId="0" applyFont="1" applyFill="1" applyBorder="1" applyAlignment="1" applyProtection="1"/>
    <xf numFmtId="0" fontId="114" fillId="0" borderId="0" xfId="0" applyFont="1" applyFill="1" applyBorder="1" applyProtection="1"/>
    <xf numFmtId="0" fontId="114" fillId="0" borderId="0" xfId="0" applyFont="1" applyFill="1" applyBorder="1" applyAlignment="1" applyProtection="1">
      <alignment horizontal="right" vertical="center"/>
    </xf>
    <xf numFmtId="0" fontId="116" fillId="0" borderId="0" xfId="0" applyFont="1" applyFill="1" applyBorder="1" applyAlignment="1" applyProtection="1">
      <alignment vertical="center"/>
    </xf>
    <xf numFmtId="0" fontId="89" fillId="0" borderId="0" xfId="0" applyFont="1" applyFill="1" applyBorder="1" applyAlignment="1" applyProtection="1">
      <alignment horizontal="center"/>
    </xf>
    <xf numFmtId="0" fontId="79" fillId="0" borderId="0" xfId="0" applyFont="1" applyFill="1" applyBorder="1" applyAlignment="1" applyProtection="1">
      <alignment vertical="center" wrapText="1"/>
    </xf>
    <xf numFmtId="0" fontId="79" fillId="0" borderId="0" xfId="0" applyFont="1" applyFill="1" applyBorder="1" applyAlignment="1" applyProtection="1">
      <alignment wrapText="1"/>
    </xf>
    <xf numFmtId="0" fontId="79" fillId="0" borderId="0" xfId="0" applyFont="1" applyFill="1" applyBorder="1" applyAlignment="1" applyProtection="1">
      <alignment horizontal="center" vertical="center" wrapText="1"/>
    </xf>
    <xf numFmtId="0" fontId="40" fillId="0" borderId="0" xfId="0" applyFont="1" applyFill="1" applyBorder="1" applyAlignment="1" applyProtection="1">
      <alignment vertical="center"/>
    </xf>
    <xf numFmtId="0" fontId="114" fillId="0" borderId="0" xfId="0" applyFont="1" applyFill="1" applyBorder="1" applyAlignment="1" applyProtection="1">
      <alignment vertical="center"/>
    </xf>
    <xf numFmtId="0" fontId="89" fillId="0" borderId="0" xfId="0" applyFont="1" applyFill="1" applyBorder="1" applyAlignment="1" applyProtection="1">
      <alignment horizontal="left"/>
    </xf>
    <xf numFmtId="0" fontId="87" fillId="0" borderId="0" xfId="0" applyFont="1" applyFill="1" applyBorder="1" applyAlignment="1" applyProtection="1">
      <alignment vertical="center"/>
    </xf>
    <xf numFmtId="0" fontId="40" fillId="0" borderId="0" xfId="1" applyFont="1" applyFill="1" applyBorder="1" applyAlignment="1" applyProtection="1">
      <alignment vertical="center"/>
    </xf>
    <xf numFmtId="0" fontId="119" fillId="0" borderId="0" xfId="0" applyFont="1" applyFill="1" applyBorder="1" applyAlignment="1" applyProtection="1">
      <alignment vertical="center"/>
    </xf>
    <xf numFmtId="0" fontId="114" fillId="0" borderId="0" xfId="1" applyFont="1" applyFill="1" applyBorder="1" applyAlignment="1" applyProtection="1">
      <alignment horizontal="center" vertical="center"/>
    </xf>
    <xf numFmtId="1" fontId="40" fillId="0" borderId="0" xfId="0" applyNumberFormat="1" applyFont="1" applyFill="1" applyBorder="1" applyAlignment="1" applyProtection="1">
      <alignment horizontal="center" vertical="center"/>
    </xf>
    <xf numFmtId="1" fontId="87" fillId="0" borderId="0" xfId="0" applyNumberFormat="1" applyFont="1" applyFill="1" applyBorder="1" applyAlignment="1" applyProtection="1">
      <alignment horizontal="center" vertical="center"/>
    </xf>
    <xf numFmtId="3" fontId="40" fillId="0" borderId="0" xfId="0" applyNumberFormat="1" applyFont="1" applyFill="1" applyBorder="1" applyAlignment="1" applyProtection="1">
      <alignment horizontal="center" vertical="center"/>
    </xf>
    <xf numFmtId="0" fontId="114" fillId="0" borderId="0" xfId="0" applyFont="1" applyFill="1" applyBorder="1" applyAlignment="1" applyProtection="1">
      <alignment horizontal="center" vertical="top"/>
    </xf>
    <xf numFmtId="0" fontId="114" fillId="0" borderId="0" xfId="0" applyFont="1" applyFill="1" applyBorder="1" applyAlignment="1" applyProtection="1">
      <alignment horizontal="center"/>
    </xf>
    <xf numFmtId="0" fontId="90" fillId="0" borderId="0" xfId="3" applyFont="1" applyFill="1" applyBorder="1" applyAlignment="1" applyProtection="1">
      <alignment vertical="top" wrapText="1"/>
    </xf>
    <xf numFmtId="38" fontId="52" fillId="0" borderId="0" xfId="6" applyNumberFormat="1" applyFont="1" applyFill="1" applyBorder="1" applyAlignment="1" applyProtection="1">
      <alignment horizontal="center" vertical="center"/>
    </xf>
    <xf numFmtId="37" fontId="52" fillId="0" borderId="0" xfId="6" applyNumberFormat="1" applyFont="1" applyFill="1" applyBorder="1" applyAlignment="1" applyProtection="1">
      <alignment horizontal="center" vertical="center"/>
    </xf>
    <xf numFmtId="37" fontId="79" fillId="0" borderId="0" xfId="6" applyNumberFormat="1" applyFont="1" applyFill="1" applyBorder="1" applyAlignment="1" applyProtection="1">
      <alignment horizontal="center" vertical="center"/>
    </xf>
    <xf numFmtId="172" fontId="79" fillId="0" borderId="0" xfId="6" applyNumberFormat="1" applyFont="1" applyFill="1" applyBorder="1" applyAlignment="1" applyProtection="1">
      <alignment horizontal="center" vertical="center"/>
    </xf>
    <xf numFmtId="172" fontId="52" fillId="0" borderId="0" xfId="6" applyNumberFormat="1" applyFont="1" applyFill="1" applyBorder="1" applyAlignment="1" applyProtection="1">
      <alignment horizontal="center" vertical="center"/>
    </xf>
    <xf numFmtId="38" fontId="50" fillId="0" borderId="0" xfId="6" applyNumberFormat="1" applyFont="1" applyFill="1" applyBorder="1" applyAlignment="1" applyProtection="1">
      <alignment horizontal="right" vertical="center"/>
    </xf>
    <xf numFmtId="38" fontId="130" fillId="0" borderId="0" xfId="6" applyNumberFormat="1" applyFont="1" applyFill="1" applyBorder="1" applyAlignment="1" applyProtection="1">
      <alignment horizontal="right" vertical="center"/>
    </xf>
    <xf numFmtId="38" fontId="49" fillId="0" borderId="0" xfId="6" applyNumberFormat="1" applyFont="1" applyFill="1" applyBorder="1" applyAlignment="1" applyProtection="1">
      <alignment horizontal="right" vertical="center"/>
    </xf>
    <xf numFmtId="38" fontId="50" fillId="0" borderId="0" xfId="6" applyNumberFormat="1" applyFont="1" applyFill="1" applyBorder="1" applyAlignment="1" applyProtection="1">
      <alignment vertical="center"/>
    </xf>
    <xf numFmtId="38" fontId="49" fillId="0" borderId="0" xfId="6" applyNumberFormat="1" applyFont="1" applyFill="1" applyBorder="1" applyAlignment="1" applyProtection="1">
      <alignment vertical="center"/>
    </xf>
    <xf numFmtId="0" fontId="90" fillId="0" borderId="0" xfId="3" applyFont="1" applyFill="1" applyBorder="1" applyProtection="1"/>
    <xf numFmtId="0" fontId="87" fillId="0" borderId="0" xfId="1" applyFont="1" applyFill="1" applyBorder="1" applyAlignment="1" applyProtection="1">
      <alignment vertical="center"/>
    </xf>
    <xf numFmtId="0" fontId="116" fillId="0" borderId="0" xfId="3" applyFont="1" applyFill="1" applyBorder="1" applyProtection="1"/>
    <xf numFmtId="0" fontId="89" fillId="0" borderId="0" xfId="1" applyFont="1" applyFill="1" applyBorder="1" applyAlignment="1" applyProtection="1">
      <alignment horizontal="left" vertical="center"/>
    </xf>
    <xf numFmtId="0" fontId="124" fillId="0" borderId="0" xfId="1" applyFont="1" applyFill="1" applyBorder="1" applyAlignment="1" applyProtection="1">
      <alignment horizontal="right"/>
    </xf>
    <xf numFmtId="0" fontId="116" fillId="0" borderId="0" xfId="3" quotePrefix="1" applyFont="1" applyFill="1" applyBorder="1" applyAlignment="1" applyProtection="1">
      <alignment horizontal="right" vertical="top"/>
    </xf>
    <xf numFmtId="0" fontId="90" fillId="0" borderId="0" xfId="3" quotePrefix="1" applyFont="1" applyFill="1" applyBorder="1" applyAlignment="1" applyProtection="1">
      <alignment vertical="center"/>
    </xf>
    <xf numFmtId="0" fontId="90" fillId="0" borderId="0" xfId="3" applyFont="1" applyFill="1" applyBorder="1" applyAlignment="1" applyProtection="1"/>
    <xf numFmtId="0" fontId="90" fillId="0" borderId="0" xfId="3" quotePrefix="1" applyFont="1" applyFill="1" applyBorder="1" applyAlignment="1" applyProtection="1"/>
    <xf numFmtId="0" fontId="90" fillId="0" borderId="0" xfId="3" applyFont="1" applyFill="1" applyBorder="1" applyAlignment="1" applyProtection="1">
      <alignment horizontal="center" vertical="center"/>
    </xf>
    <xf numFmtId="0" fontId="90" fillId="0" borderId="0" xfId="3" quotePrefix="1" applyFont="1" applyFill="1" applyBorder="1" applyProtection="1"/>
    <xf numFmtId="0" fontId="90" fillId="0" borderId="0" xfId="3" quotePrefix="1" applyFont="1" applyFill="1" applyBorder="1" applyAlignment="1" applyProtection="1">
      <alignment wrapText="1"/>
    </xf>
    <xf numFmtId="0" fontId="90" fillId="0" borderId="0" xfId="3" applyFont="1" applyFill="1" applyBorder="1" applyAlignment="1" applyProtection="1">
      <alignment vertical="top"/>
    </xf>
    <xf numFmtId="0" fontId="90" fillId="0" borderId="0" xfId="3" quotePrefix="1" applyFont="1" applyFill="1" applyBorder="1" applyAlignment="1" applyProtection="1">
      <alignment horizontal="left" wrapText="1"/>
    </xf>
    <xf numFmtId="0" fontId="90" fillId="0" borderId="0" xfId="3" quotePrefix="1" applyFont="1" applyFill="1" applyBorder="1" applyAlignment="1" applyProtection="1">
      <alignment horizontal="left" vertical="center"/>
    </xf>
    <xf numFmtId="0" fontId="90" fillId="0" borderId="0" xfId="3" applyFont="1" applyFill="1" applyBorder="1" applyAlignment="1" applyProtection="1">
      <alignment horizontal="left" vertical="center" wrapText="1"/>
    </xf>
    <xf numFmtId="0" fontId="90" fillId="0" borderId="0" xfId="3" applyFont="1" applyFill="1" applyBorder="1" applyAlignment="1" applyProtection="1">
      <alignment vertical="center"/>
    </xf>
    <xf numFmtId="0" fontId="116" fillId="0" borderId="0" xfId="3" quotePrefix="1" applyFont="1" applyFill="1" applyBorder="1" applyAlignment="1" applyProtection="1">
      <alignment horizontal="right" vertical="center"/>
    </xf>
    <xf numFmtId="0" fontId="90" fillId="0" borderId="0" xfId="3" applyNumberFormat="1" applyFont="1" applyFill="1" applyBorder="1" applyAlignment="1" applyProtection="1">
      <alignment horizontal="left" vertical="center"/>
    </xf>
    <xf numFmtId="0" fontId="90" fillId="0" borderId="0" xfId="1" applyFont="1" applyFill="1" applyBorder="1" applyAlignment="1" applyProtection="1">
      <alignment vertical="center"/>
    </xf>
    <xf numFmtId="0" fontId="138" fillId="0" borderId="0" xfId="3" quotePrefix="1" applyFont="1" applyFill="1" applyBorder="1" applyAlignment="1" applyProtection="1">
      <alignment horizontal="right" vertical="top"/>
    </xf>
    <xf numFmtId="0" fontId="90" fillId="0" borderId="0" xfId="3" quotePrefix="1" applyFont="1" applyFill="1" applyBorder="1" applyAlignment="1" applyProtection="1">
      <alignment horizontal="left" vertical="top"/>
    </xf>
    <xf numFmtId="0" fontId="90" fillId="0" borderId="0" xfId="3" applyFont="1" applyFill="1" applyBorder="1" applyAlignment="1" applyProtection="1">
      <alignment horizontal="left" vertical="center"/>
    </xf>
    <xf numFmtId="0" fontId="90" fillId="0" borderId="0" xfId="3" applyFont="1" applyFill="1" applyBorder="1" applyAlignment="1" applyProtection="1">
      <alignment horizontal="right" vertical="top"/>
    </xf>
    <xf numFmtId="0" fontId="90" fillId="0" borderId="0" xfId="3" applyFont="1" applyFill="1" applyBorder="1" applyAlignment="1" applyProtection="1">
      <alignment horizontal="left" vertical="top"/>
    </xf>
    <xf numFmtId="0" fontId="114" fillId="0" borderId="0" xfId="1" applyFont="1" applyFill="1" applyBorder="1" applyProtection="1"/>
    <xf numFmtId="0" fontId="125" fillId="0" borderId="0" xfId="1" applyFont="1" applyFill="1" applyBorder="1" applyProtection="1"/>
    <xf numFmtId="0" fontId="125" fillId="0" borderId="0" xfId="3" applyFont="1" applyFill="1" applyBorder="1" applyProtection="1"/>
    <xf numFmtId="0" fontId="125" fillId="0" borderId="0" xfId="1" applyFont="1" applyFill="1" applyBorder="1" applyAlignment="1" applyProtection="1">
      <alignment horizontal="justify"/>
    </xf>
    <xf numFmtId="0" fontId="125" fillId="0" borderId="0" xfId="3" applyFont="1" applyFill="1" applyBorder="1" applyAlignment="1" applyProtection="1">
      <alignment horizontal="justify"/>
    </xf>
    <xf numFmtId="0" fontId="141" fillId="0" borderId="0" xfId="3" applyFont="1" applyFill="1" applyBorder="1" applyAlignment="1" applyProtection="1">
      <alignment horizontal="justify" vertical="center"/>
    </xf>
    <xf numFmtId="0" fontId="125" fillId="0" borderId="0" xfId="3" applyFont="1" applyFill="1" applyBorder="1" applyAlignment="1" applyProtection="1">
      <alignment vertical="center"/>
    </xf>
    <xf numFmtId="0" fontId="90" fillId="0" borderId="0" xfId="1" applyFont="1" applyFill="1" applyBorder="1" applyAlignment="1" applyProtection="1">
      <alignment horizontal="left" vertical="top" wrapText="1"/>
    </xf>
    <xf numFmtId="0" fontId="116" fillId="0" borderId="0" xfId="1" applyFont="1" applyFill="1" applyBorder="1" applyProtection="1"/>
    <xf numFmtId="0" fontId="90" fillId="0" borderId="0" xfId="1" applyFont="1" applyFill="1" applyBorder="1" applyProtection="1"/>
    <xf numFmtId="165" fontId="2" fillId="0" borderId="1"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1" fillId="0" borderId="0" xfId="10" applyFont="1" applyAlignment="1">
      <alignment vertical="center"/>
    </xf>
    <xf numFmtId="0" fontId="11" fillId="0" borderId="0" xfId="10" applyFont="1"/>
    <xf numFmtId="0" fontId="142" fillId="0" borderId="0" xfId="10" applyFont="1" applyAlignment="1">
      <alignment horizontal="right"/>
    </xf>
    <xf numFmtId="0" fontId="142" fillId="0" borderId="0" xfId="10" applyFont="1" applyAlignment="1">
      <alignment horizontal="right" vertical="top"/>
    </xf>
    <xf numFmtId="0" fontId="22" fillId="0" borderId="0" xfId="0" applyFont="1" applyFill="1" applyAlignment="1" applyProtection="1">
      <alignment vertical="center"/>
    </xf>
    <xf numFmtId="0" fontId="11" fillId="0" borderId="0" xfId="0" applyFont="1" applyFill="1" applyAlignment="1" applyProtection="1">
      <alignment vertical="center"/>
    </xf>
    <xf numFmtId="0" fontId="11" fillId="0" borderId="0" xfId="0" applyFont="1" applyAlignment="1" applyProtection="1">
      <alignment vertical="center"/>
    </xf>
    <xf numFmtId="0" fontId="39" fillId="0" borderId="0" xfId="0" applyFont="1" applyFill="1" applyAlignment="1" applyProtection="1">
      <alignment vertical="center" wrapText="1"/>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center"/>
    </xf>
    <xf numFmtId="0" fontId="143" fillId="0" borderId="0" xfId="0" applyFont="1" applyFill="1" applyAlignment="1" applyProtection="1">
      <alignment vertical="top" wrapText="1"/>
    </xf>
    <xf numFmtId="0" fontId="11" fillId="2" borderId="0" xfId="1" applyFont="1" applyFill="1" applyBorder="1" applyAlignment="1" applyProtection="1">
      <alignment horizontal="left" vertical="center"/>
    </xf>
    <xf numFmtId="0" fontId="22" fillId="2" borderId="0" xfId="0" applyFont="1" applyFill="1" applyBorder="1" applyAlignment="1" applyProtection="1">
      <alignment vertical="center"/>
    </xf>
    <xf numFmtId="0" fontId="22" fillId="0" borderId="0" xfId="0" applyFont="1" applyAlignment="1" applyProtection="1">
      <alignment vertical="center"/>
    </xf>
    <xf numFmtId="0" fontId="11" fillId="2" borderId="0" xfId="1" applyFont="1" applyFill="1" applyBorder="1" applyAlignment="1" applyProtection="1">
      <alignment horizontal="center" vertical="center"/>
    </xf>
    <xf numFmtId="0" fontId="22" fillId="0" borderId="0" xfId="0" applyFont="1" applyBorder="1" applyAlignment="1" applyProtection="1">
      <alignment horizontal="center" vertical="center"/>
    </xf>
    <xf numFmtId="0" fontId="22" fillId="0" borderId="0" xfId="0" applyFont="1" applyAlignment="1" applyProtection="1">
      <alignment horizontal="center" vertical="center"/>
    </xf>
    <xf numFmtId="0" fontId="11" fillId="0" borderId="0" xfId="0" applyFont="1" applyAlignment="1" applyProtection="1">
      <alignment horizontal="center" vertical="center"/>
    </xf>
    <xf numFmtId="1" fontId="11" fillId="0" borderId="31" xfId="1" applyNumberFormat="1" applyFont="1" applyFill="1" applyBorder="1" applyAlignment="1" applyProtection="1">
      <alignment horizontal="center" vertical="center"/>
    </xf>
    <xf numFmtId="1" fontId="11" fillId="0" borderId="32" xfId="1" applyNumberFormat="1" applyFont="1" applyFill="1" applyBorder="1" applyAlignment="1" applyProtection="1">
      <alignment horizontal="center" vertical="center"/>
    </xf>
    <xf numFmtId="1" fontId="11" fillId="0" borderId="33" xfId="1" applyNumberFormat="1" applyFont="1" applyFill="1" applyBorder="1" applyAlignment="1" applyProtection="1">
      <alignment horizontal="center" vertical="center"/>
    </xf>
    <xf numFmtId="1" fontId="22" fillId="0" borderId="34" xfId="0" applyNumberFormat="1" applyFont="1" applyFill="1" applyBorder="1" applyAlignment="1" applyProtection="1">
      <alignment horizontal="center" vertical="center"/>
    </xf>
    <xf numFmtId="1" fontId="11" fillId="0" borderId="35" xfId="1" applyNumberFormat="1" applyFont="1" applyFill="1" applyBorder="1" applyAlignment="1" applyProtection="1">
      <alignment horizontal="center" vertical="center"/>
    </xf>
    <xf numFmtId="1" fontId="11" fillId="0" borderId="24" xfId="1" applyNumberFormat="1" applyFont="1" applyFill="1" applyBorder="1" applyAlignment="1" applyProtection="1">
      <alignment horizontal="center" vertical="center"/>
    </xf>
    <xf numFmtId="1" fontId="11" fillId="0" borderId="26" xfId="1" applyNumberFormat="1" applyFont="1" applyFill="1" applyBorder="1" applyAlignment="1" applyProtection="1">
      <alignment horizontal="center" vertical="center"/>
    </xf>
    <xf numFmtId="1" fontId="22" fillId="0" borderId="36" xfId="0" applyNumberFormat="1" applyFont="1" applyFill="1" applyBorder="1" applyAlignment="1" applyProtection="1">
      <alignment horizontal="center" vertical="center"/>
    </xf>
    <xf numFmtId="1" fontId="11" fillId="0" borderId="37" xfId="1" applyNumberFormat="1" applyFont="1" applyFill="1" applyBorder="1" applyAlignment="1" applyProtection="1">
      <alignment horizontal="center" vertical="center"/>
    </xf>
    <xf numFmtId="1" fontId="11" fillId="0" borderId="27" xfId="1" applyNumberFormat="1" applyFont="1" applyFill="1" applyBorder="1" applyAlignment="1" applyProtection="1">
      <alignment horizontal="center" vertical="center"/>
    </xf>
    <xf numFmtId="1" fontId="11" fillId="0" borderId="28" xfId="1" applyNumberFormat="1" applyFont="1" applyFill="1" applyBorder="1" applyAlignment="1" applyProtection="1">
      <alignment horizontal="center" vertical="center"/>
    </xf>
    <xf numFmtId="1" fontId="22" fillId="0" borderId="38" xfId="0" applyNumberFormat="1" applyFont="1" applyFill="1" applyBorder="1" applyAlignment="1" applyProtection="1">
      <alignment horizontal="center" vertical="center"/>
    </xf>
    <xf numFmtId="1" fontId="11" fillId="0" borderId="39" xfId="1" applyNumberFormat="1" applyFont="1" applyFill="1" applyBorder="1" applyAlignment="1" applyProtection="1">
      <alignment horizontal="center" vertical="center"/>
    </xf>
    <xf numFmtId="1" fontId="11" fillId="0" borderId="40" xfId="1" applyNumberFormat="1" applyFont="1" applyFill="1" applyBorder="1" applyAlignment="1" applyProtection="1">
      <alignment horizontal="center" vertical="center"/>
    </xf>
    <xf numFmtId="1" fontId="30" fillId="0" borderId="25" xfId="0" applyNumberFormat="1" applyFont="1" applyFill="1" applyBorder="1" applyAlignment="1" applyProtection="1">
      <alignment horizontal="center" vertical="center"/>
    </xf>
    <xf numFmtId="1" fontId="11" fillId="0" borderId="70" xfId="1" applyNumberFormat="1" applyFont="1" applyFill="1" applyBorder="1" applyAlignment="1" applyProtection="1">
      <alignment horizontal="center" vertical="center"/>
    </xf>
    <xf numFmtId="0" fontId="25" fillId="0" borderId="0" xfId="10" applyFont="1" applyAlignment="1">
      <alignment horizontal="left" vertical="top"/>
    </xf>
    <xf numFmtId="0" fontId="30" fillId="0" borderId="0" xfId="0" applyFont="1" applyBorder="1" applyAlignment="1" applyProtection="1">
      <alignment vertical="center"/>
    </xf>
    <xf numFmtId="0" fontId="29" fillId="0" borderId="0" xfId="0" applyFont="1" applyAlignment="1" applyProtection="1">
      <alignment vertical="center"/>
    </xf>
    <xf numFmtId="0" fontId="6" fillId="0" borderId="0" xfId="0" applyFont="1" applyBorder="1" applyAlignment="1" applyProtection="1">
      <alignment vertical="center" wrapText="1"/>
    </xf>
    <xf numFmtId="0" fontId="39" fillId="0" borderId="0" xfId="0" applyFont="1" applyAlignment="1" applyProtection="1">
      <alignment vertical="center"/>
    </xf>
    <xf numFmtId="0" fontId="90" fillId="0" borderId="0" xfId="3" applyFont="1" applyFill="1" applyBorder="1" applyAlignment="1" applyProtection="1">
      <alignment horizontal="left" vertical="top" wrapText="1"/>
    </xf>
    <xf numFmtId="3" fontId="87" fillId="0" borderId="0" xfId="0" applyNumberFormat="1" applyFont="1" applyFill="1" applyBorder="1" applyAlignment="1" applyProtection="1">
      <alignment horizontal="center" vertical="center"/>
    </xf>
    <xf numFmtId="1" fontId="40" fillId="0" borderId="0" xfId="1" applyNumberFormat="1" applyFont="1" applyFill="1" applyBorder="1" applyAlignment="1" applyProtection="1">
      <alignment horizontal="center" vertical="center"/>
    </xf>
    <xf numFmtId="0" fontId="40" fillId="0" borderId="0" xfId="0" applyFont="1" applyFill="1" applyBorder="1" applyAlignment="1" applyProtection="1">
      <alignment horizontal="left" vertical="top" wrapText="1"/>
    </xf>
    <xf numFmtId="0" fontId="40" fillId="0" borderId="0" xfId="0" applyFont="1" applyFill="1" applyBorder="1" applyAlignment="1" applyProtection="1">
      <alignment horizontal="left" vertical="center"/>
    </xf>
    <xf numFmtId="0" fontId="114"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114" fillId="0" borderId="0" xfId="1" applyFont="1" applyFill="1" applyBorder="1" applyAlignment="1" applyProtection="1">
      <alignment horizontal="left" vertical="center"/>
    </xf>
    <xf numFmtId="165" fontId="40" fillId="0" borderId="0" xfId="0" applyNumberFormat="1" applyFont="1" applyFill="1" applyBorder="1" applyAlignment="1" applyProtection="1">
      <alignment horizontal="center" vertical="center"/>
    </xf>
    <xf numFmtId="0" fontId="2" fillId="0" borderId="0" xfId="10" applyFont="1" applyAlignment="1">
      <alignment vertical="center"/>
    </xf>
    <xf numFmtId="1" fontId="2" fillId="0" borderId="29" xfId="1" applyNumberFormat="1" applyFont="1" applyFill="1" applyBorder="1" applyAlignment="1" applyProtection="1">
      <alignment horizontal="center" vertical="center"/>
    </xf>
    <xf numFmtId="1" fontId="11" fillId="3" borderId="107" xfId="1" applyNumberFormat="1" applyFont="1" applyFill="1" applyBorder="1" applyAlignment="1" applyProtection="1">
      <alignment horizontal="center" vertical="center"/>
      <protection locked="0"/>
    </xf>
    <xf numFmtId="1" fontId="11" fillId="3" borderId="74" xfId="1" applyNumberFormat="1" applyFont="1" applyFill="1" applyBorder="1" applyAlignment="1" applyProtection="1">
      <alignment horizontal="center" vertical="center"/>
      <protection locked="0"/>
    </xf>
    <xf numFmtId="1" fontId="11" fillId="3" borderId="108" xfId="1" applyNumberFormat="1" applyFont="1" applyFill="1" applyBorder="1" applyAlignment="1" applyProtection="1">
      <alignment horizontal="center" vertical="center"/>
      <protection locked="0"/>
    </xf>
    <xf numFmtId="1" fontId="11" fillId="3" borderId="76" xfId="1" applyNumberFormat="1" applyFont="1" applyFill="1" applyBorder="1" applyAlignment="1" applyProtection="1">
      <alignment horizontal="center" vertical="center"/>
      <protection locked="0"/>
    </xf>
    <xf numFmtId="1" fontId="11" fillId="3" borderId="37" xfId="1" applyNumberFormat="1" applyFont="1" applyFill="1" applyBorder="1" applyAlignment="1" applyProtection="1">
      <alignment horizontal="center" vertical="center"/>
      <protection locked="0"/>
    </xf>
    <xf numFmtId="1" fontId="11" fillId="3" borderId="28" xfId="1" applyNumberFormat="1" applyFont="1" applyFill="1" applyBorder="1" applyAlignment="1" applyProtection="1">
      <alignment horizontal="center" vertical="center"/>
      <protection locked="0"/>
    </xf>
    <xf numFmtId="1" fontId="11" fillId="0" borderId="45" xfId="1" applyNumberFormat="1" applyFont="1" applyFill="1" applyBorder="1" applyAlignment="1" applyProtection="1">
      <alignment horizontal="center" vertical="center"/>
    </xf>
    <xf numFmtId="0" fontId="147" fillId="0" borderId="0" xfId="0" applyFont="1"/>
    <xf numFmtId="0" fontId="149" fillId="0" borderId="0" xfId="0" applyFont="1"/>
    <xf numFmtId="0" fontId="148" fillId="0" borderId="0" xfId="0" applyFont="1"/>
    <xf numFmtId="0" fontId="149" fillId="0" borderId="0" xfId="0" applyFont="1" applyAlignment="1">
      <alignment vertical="top"/>
    </xf>
    <xf numFmtId="0" fontId="22" fillId="0" borderId="0" xfId="0" applyFont="1" applyAlignment="1">
      <alignment horizontal="justify" vertical="top" wrapText="1"/>
    </xf>
    <xf numFmtId="0" fontId="150" fillId="0" borderId="0" xfId="0" applyFont="1"/>
    <xf numFmtId="0" fontId="153" fillId="0" borderId="0" xfId="0" applyFont="1"/>
    <xf numFmtId="0" fontId="157" fillId="0" borderId="0" xfId="0" applyFont="1" applyAlignment="1">
      <alignment vertical="top"/>
    </xf>
    <xf numFmtId="0" fontId="149" fillId="0" borderId="0" xfId="0" applyFont="1" applyAlignment="1">
      <alignment horizontal="justify" vertical="top"/>
    </xf>
    <xf numFmtId="0" fontId="149" fillId="0" borderId="0" xfId="0" applyFont="1" applyAlignment="1">
      <alignment vertical="center"/>
    </xf>
    <xf numFmtId="0" fontId="148" fillId="0" borderId="0" xfId="0" applyFont="1" applyAlignment="1"/>
    <xf numFmtId="0" fontId="34" fillId="0" borderId="0" xfId="0" applyFont="1" applyAlignment="1"/>
    <xf numFmtId="0" fontId="147" fillId="0" borderId="0" xfId="0" applyFont="1" applyAlignment="1"/>
    <xf numFmtId="0" fontId="149" fillId="0" borderId="0" xfId="0" applyFont="1" applyAlignment="1"/>
    <xf numFmtId="0" fontId="152" fillId="0" borderId="0" xfId="0" applyFont="1" applyAlignment="1"/>
    <xf numFmtId="0" fontId="150" fillId="0" borderId="0" xfId="0" applyFont="1" applyAlignment="1"/>
    <xf numFmtId="0" fontId="154" fillId="0" borderId="0" xfId="0" applyFont="1" applyAlignment="1"/>
    <xf numFmtId="0" fontId="149" fillId="0" borderId="0" xfId="0" applyFont="1" applyAlignment="1">
      <alignment horizontal="left"/>
    </xf>
    <xf numFmtId="0" fontId="150" fillId="0" borderId="0" xfId="0" applyFont="1" applyAlignment="1">
      <alignment vertical="center"/>
    </xf>
    <xf numFmtId="0" fontId="149" fillId="0" borderId="0" xfId="0" applyFont="1" applyAlignment="1">
      <alignment horizontal="left" vertical="center"/>
    </xf>
    <xf numFmtId="0" fontId="151" fillId="0" borderId="0" xfId="0" applyFont="1" applyAlignment="1"/>
    <xf numFmtId="0" fontId="149" fillId="0" borderId="0" xfId="0" applyFont="1" applyAlignment="1">
      <alignment vertical="top" wrapText="1"/>
    </xf>
    <xf numFmtId="0" fontId="158" fillId="0" borderId="0" xfId="0" applyFont="1" applyAlignment="1"/>
    <xf numFmtId="0" fontId="2" fillId="0" borderId="0" xfId="8" applyFont="1" applyAlignment="1"/>
    <xf numFmtId="0" fontId="89" fillId="0" borderId="0" xfId="0" applyFont="1" applyFill="1" applyBorder="1" applyAlignment="1" applyProtection="1">
      <alignment vertical="center" wrapText="1"/>
    </xf>
    <xf numFmtId="0" fontId="79" fillId="0" borderId="0" xfId="0" applyFont="1" applyFill="1" applyBorder="1" applyAlignment="1" applyProtection="1">
      <alignment vertical="center"/>
    </xf>
    <xf numFmtId="0" fontId="90" fillId="0" borderId="0" xfId="0" applyFont="1" applyFill="1" applyBorder="1" applyAlignment="1" applyProtection="1">
      <alignment vertical="center"/>
    </xf>
    <xf numFmtId="0" fontId="90" fillId="0" borderId="0" xfId="0" applyFont="1" applyFill="1" applyBorder="1" applyAlignment="1" applyProtection="1">
      <alignment horizontal="left" vertical="center"/>
    </xf>
    <xf numFmtId="0" fontId="138" fillId="0" borderId="0" xfId="0" applyFont="1" applyFill="1" applyBorder="1" applyAlignment="1" applyProtection="1">
      <alignment vertical="center"/>
    </xf>
    <xf numFmtId="0" fontId="90" fillId="0" borderId="0" xfId="1"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0" fontId="90" fillId="0" borderId="0" xfId="1" applyFont="1" applyFill="1" applyBorder="1" applyAlignment="1" applyProtection="1">
      <alignment horizontal="left" vertical="center"/>
    </xf>
    <xf numFmtId="1" fontId="90" fillId="0" borderId="0" xfId="1" applyNumberFormat="1" applyFont="1" applyFill="1" applyBorder="1" applyAlignment="1" applyProtection="1">
      <alignment horizontal="center" vertical="center"/>
    </xf>
    <xf numFmtId="1" fontId="90" fillId="0" borderId="0" xfId="0" applyNumberFormat="1" applyFont="1" applyFill="1" applyBorder="1" applyAlignment="1" applyProtection="1">
      <alignment horizontal="center" vertical="center"/>
    </xf>
    <xf numFmtId="1" fontId="116" fillId="0" borderId="0" xfId="0" applyNumberFormat="1" applyFont="1" applyFill="1" applyBorder="1" applyAlignment="1" applyProtection="1">
      <alignment horizontal="center" vertical="center"/>
    </xf>
    <xf numFmtId="0" fontId="115" fillId="0" borderId="0" xfId="0" applyFont="1" applyFill="1" applyBorder="1" applyProtection="1"/>
    <xf numFmtId="0" fontId="50" fillId="0" borderId="0" xfId="9" applyFont="1" applyFill="1" applyBorder="1" applyAlignment="1" applyProtection="1">
      <alignment vertical="center"/>
    </xf>
    <xf numFmtId="0" fontId="49" fillId="0" borderId="0" xfId="9" applyFont="1" applyFill="1" applyBorder="1" applyAlignment="1" applyProtection="1">
      <alignment vertical="center"/>
    </xf>
    <xf numFmtId="0" fontId="50" fillId="0" borderId="0" xfId="9" applyFont="1" applyFill="1" applyBorder="1" applyAlignment="1" applyProtection="1">
      <alignment horizontal="center" vertical="center"/>
    </xf>
    <xf numFmtId="0" fontId="50" fillId="0" borderId="0" xfId="9" applyFont="1" applyFill="1" applyBorder="1" applyProtection="1"/>
    <xf numFmtId="0" fontId="52" fillId="0" borderId="0" xfId="9" applyFont="1" applyFill="1" applyBorder="1" applyProtection="1"/>
    <xf numFmtId="0" fontId="52" fillId="0" borderId="0" xfId="9" applyFont="1" applyFill="1" applyBorder="1" applyAlignment="1" applyProtection="1">
      <alignment horizontal="center"/>
    </xf>
    <xf numFmtId="0" fontId="114" fillId="0" borderId="0" xfId="9" applyFont="1" applyFill="1" applyBorder="1" applyAlignment="1" applyProtection="1">
      <alignment vertical="top"/>
    </xf>
    <xf numFmtId="0" fontId="126" fillId="0" borderId="0" xfId="9" applyFont="1" applyFill="1" applyBorder="1" applyAlignment="1" applyProtection="1">
      <alignment horizontal="left" vertical="center"/>
    </xf>
    <xf numFmtId="0" fontId="52" fillId="0" borderId="0" xfId="9" applyFont="1" applyFill="1" applyBorder="1" applyAlignment="1" applyProtection="1">
      <alignment vertical="center"/>
    </xf>
    <xf numFmtId="0" fontId="52" fillId="0" borderId="0" xfId="9" applyFont="1" applyFill="1" applyBorder="1" applyAlignment="1" applyProtection="1">
      <alignment horizontal="center" vertical="center"/>
    </xf>
    <xf numFmtId="3" fontId="114" fillId="0" borderId="0" xfId="9" applyNumberFormat="1" applyFont="1" applyFill="1" applyBorder="1" applyAlignment="1" applyProtection="1">
      <alignment vertical="top"/>
    </xf>
    <xf numFmtId="0" fontId="126" fillId="0" borderId="0" xfId="9" applyFont="1" applyFill="1" applyBorder="1" applyAlignment="1" applyProtection="1">
      <alignment horizontal="center" wrapText="1"/>
    </xf>
    <xf numFmtId="0" fontId="50" fillId="0" borderId="0" xfId="9" applyFont="1" applyFill="1" applyBorder="1" applyAlignment="1" applyProtection="1">
      <alignment vertical="center" wrapText="1"/>
    </xf>
    <xf numFmtId="0" fontId="126" fillId="0" borderId="0" xfId="9" applyFont="1" applyFill="1" applyBorder="1" applyAlignment="1" applyProtection="1">
      <alignment vertical="center"/>
    </xf>
    <xf numFmtId="0" fontId="126" fillId="0" borderId="0" xfId="9" applyFont="1" applyFill="1" applyBorder="1" applyAlignment="1" applyProtection="1">
      <alignment horizontal="center" vertical="center"/>
    </xf>
    <xf numFmtId="0" fontId="117" fillId="0" borderId="0" xfId="9" applyFont="1" applyFill="1" applyBorder="1" applyAlignment="1" applyProtection="1">
      <alignment horizontal="left" vertical="center"/>
    </xf>
    <xf numFmtId="3" fontId="49" fillId="0" borderId="0" xfId="9" applyNumberFormat="1" applyFont="1" applyFill="1" applyBorder="1" applyAlignment="1" applyProtection="1">
      <alignment horizontal="center" vertical="center"/>
    </xf>
    <xf numFmtId="0" fontId="49" fillId="0" borderId="0" xfId="9" applyFont="1" applyFill="1" applyBorder="1" applyAlignment="1" applyProtection="1">
      <alignment horizontal="left"/>
    </xf>
    <xf numFmtId="3" fontId="79" fillId="0" borderId="0" xfId="9" applyNumberFormat="1" applyFont="1" applyFill="1" applyBorder="1" applyAlignment="1" applyProtection="1">
      <alignment vertical="top"/>
    </xf>
    <xf numFmtId="165" fontId="52" fillId="0" borderId="0" xfId="9" applyNumberFormat="1" applyFont="1" applyFill="1" applyBorder="1" applyAlignment="1" applyProtection="1">
      <alignment horizontal="center" vertical="center"/>
    </xf>
    <xf numFmtId="0" fontId="126" fillId="0" borderId="0" xfId="9" applyFont="1" applyFill="1" applyBorder="1" applyAlignment="1" applyProtection="1">
      <alignment horizontal="center" vertical="center" wrapText="1"/>
    </xf>
    <xf numFmtId="3" fontId="79" fillId="0" borderId="0" xfId="9" applyNumberFormat="1" applyFont="1" applyFill="1" applyBorder="1" applyAlignment="1" applyProtection="1">
      <alignment horizontal="right" vertical="top"/>
    </xf>
    <xf numFmtId="0" fontId="49" fillId="0" borderId="0" xfId="9" applyFont="1" applyFill="1" applyBorder="1" applyAlignment="1" applyProtection="1">
      <alignment vertical="center" wrapText="1"/>
    </xf>
    <xf numFmtId="0" fontId="49" fillId="0" borderId="0" xfId="9" applyFont="1" applyFill="1" applyBorder="1" applyAlignment="1" applyProtection="1">
      <alignment horizontal="center" vertical="center" wrapText="1"/>
    </xf>
    <xf numFmtId="0" fontId="50" fillId="0" borderId="0" xfId="9" applyFont="1" applyFill="1" applyBorder="1" applyAlignment="1" applyProtection="1">
      <alignment horizontal="center"/>
    </xf>
    <xf numFmtId="0" fontId="128" fillId="0" borderId="0" xfId="9" applyFont="1" applyFill="1" applyBorder="1" applyAlignment="1" applyProtection="1">
      <alignment horizontal="center" vertical="center" wrapText="1"/>
    </xf>
    <xf numFmtId="0" fontId="122" fillId="0" borderId="0" xfId="9" applyFont="1" applyFill="1" applyBorder="1" applyAlignment="1" applyProtection="1">
      <alignment horizontal="center" vertical="center"/>
    </xf>
    <xf numFmtId="0" fontId="49" fillId="0" borderId="0" xfId="9" applyFont="1" applyFill="1" applyBorder="1" applyProtection="1"/>
    <xf numFmtId="0" fontId="49" fillId="0" borderId="0" xfId="9" applyFont="1" applyFill="1" applyBorder="1" applyAlignment="1" applyProtection="1">
      <alignment horizontal="center" vertical="center"/>
    </xf>
    <xf numFmtId="3" fontId="52" fillId="0" borderId="0" xfId="5" applyNumberFormat="1" applyFont="1" applyFill="1" applyBorder="1" applyAlignment="1" applyProtection="1">
      <alignment horizontal="center" vertical="center"/>
    </xf>
    <xf numFmtId="1" fontId="52" fillId="0" borderId="0" xfId="6" applyNumberFormat="1" applyFont="1" applyFill="1" applyBorder="1" applyAlignment="1" applyProtection="1">
      <alignment horizontal="center" vertical="center"/>
    </xf>
    <xf numFmtId="3" fontId="40" fillId="0" borderId="0" xfId="6" applyNumberFormat="1" applyFont="1" applyFill="1" applyBorder="1" applyAlignment="1" applyProtection="1">
      <alignment horizontal="center" vertical="center"/>
    </xf>
    <xf numFmtId="0" fontId="40" fillId="0" borderId="0" xfId="9" applyFont="1" applyFill="1" applyBorder="1" applyAlignment="1" applyProtection="1">
      <alignment horizontal="center" vertical="center"/>
    </xf>
    <xf numFmtId="3" fontId="52" fillId="0" borderId="0" xfId="9" applyNumberFormat="1" applyFont="1" applyFill="1" applyBorder="1" applyAlignment="1" applyProtection="1">
      <alignment horizontal="center" vertical="center"/>
    </xf>
    <xf numFmtId="10" fontId="52" fillId="0" borderId="0" xfId="9" applyNumberFormat="1" applyFont="1" applyFill="1" applyBorder="1" applyAlignment="1" applyProtection="1">
      <alignment horizontal="center" vertical="center"/>
    </xf>
    <xf numFmtId="3" fontId="50" fillId="0" borderId="0" xfId="9" applyNumberFormat="1" applyFont="1" applyFill="1" applyBorder="1" applyAlignment="1" applyProtection="1">
      <alignment horizontal="center"/>
    </xf>
    <xf numFmtId="0" fontId="49" fillId="0" borderId="0" xfId="9" applyFont="1" applyFill="1" applyBorder="1" applyAlignment="1" applyProtection="1">
      <alignment horizontal="center"/>
    </xf>
    <xf numFmtId="0" fontId="126" fillId="0" borderId="0" xfId="9" applyFont="1" applyFill="1" applyBorder="1" applyAlignment="1" applyProtection="1">
      <alignment horizontal="right" vertical="center"/>
    </xf>
    <xf numFmtId="0" fontId="79" fillId="0" borderId="0" xfId="9" applyFont="1" applyFill="1" applyBorder="1" applyAlignment="1" applyProtection="1">
      <alignment horizontal="center" vertical="center"/>
    </xf>
    <xf numFmtId="0" fontId="52" fillId="0" borderId="0" xfId="9" applyFont="1" applyFill="1" applyBorder="1" applyAlignment="1" applyProtection="1">
      <alignment horizontal="right" vertical="center"/>
    </xf>
    <xf numFmtId="3" fontId="49" fillId="0" borderId="0" xfId="9" applyNumberFormat="1" applyFont="1" applyFill="1" applyBorder="1" applyAlignment="1" applyProtection="1">
      <alignment horizontal="center"/>
    </xf>
    <xf numFmtId="0" fontId="79" fillId="0" borderId="0" xfId="9" applyFont="1" applyFill="1" applyBorder="1" applyAlignment="1" applyProtection="1">
      <alignment vertical="center"/>
    </xf>
    <xf numFmtId="0" fontId="49" fillId="0" borderId="0" xfId="9" applyFont="1" applyFill="1" applyBorder="1" applyAlignment="1" applyProtection="1">
      <alignment horizontal="right" vertical="center"/>
    </xf>
    <xf numFmtId="0" fontId="114" fillId="0" borderId="0" xfId="9" applyFont="1" applyFill="1" applyBorder="1" applyAlignment="1" applyProtection="1">
      <alignment horizontal="left" vertical="center" wrapText="1"/>
    </xf>
    <xf numFmtId="0" fontId="86" fillId="0" borderId="0" xfId="9" applyFont="1" applyFill="1" applyBorder="1" applyAlignment="1" applyProtection="1">
      <alignment horizontal="right"/>
    </xf>
    <xf numFmtId="0" fontId="79" fillId="0" borderId="0" xfId="9" applyFont="1" applyFill="1" applyBorder="1" applyAlignment="1" applyProtection="1">
      <alignment horizontal="left" vertical="center" wrapText="1"/>
    </xf>
    <xf numFmtId="0" fontId="79" fillId="0" borderId="0" xfId="9" applyFont="1" applyFill="1" applyBorder="1" applyProtection="1"/>
    <xf numFmtId="0" fontId="130" fillId="0" borderId="0" xfId="9" applyFont="1" applyFill="1" applyBorder="1" applyAlignment="1" applyProtection="1">
      <alignment vertical="center"/>
    </xf>
    <xf numFmtId="0" fontId="130" fillId="0" borderId="0" xfId="9" applyFont="1" applyFill="1" applyBorder="1" applyProtection="1"/>
    <xf numFmtId="0" fontId="131" fillId="0" borderId="0" xfId="9" applyFont="1" applyFill="1" applyBorder="1" applyAlignment="1" applyProtection="1">
      <alignment vertical="center"/>
    </xf>
    <xf numFmtId="0" fontId="132" fillId="0" borderId="0" xfId="9" applyFont="1" applyFill="1" applyBorder="1" applyAlignment="1" applyProtection="1">
      <alignment vertical="center"/>
    </xf>
    <xf numFmtId="0" fontId="114" fillId="0" borderId="0" xfId="9" applyFont="1" applyFill="1" applyBorder="1" applyAlignment="1" applyProtection="1">
      <alignment vertical="center"/>
    </xf>
    <xf numFmtId="0" fontId="49" fillId="0" borderId="0" xfId="9" applyFont="1" applyFill="1" applyBorder="1" applyAlignment="1" applyProtection="1">
      <alignment vertical="top" wrapText="1"/>
    </xf>
    <xf numFmtId="0" fontId="126" fillId="0" borderId="0" xfId="9" applyFont="1" applyFill="1" applyBorder="1" applyAlignment="1" applyProtection="1">
      <alignment vertical="top" wrapText="1"/>
    </xf>
    <xf numFmtId="0" fontId="40" fillId="0" borderId="0" xfId="9" applyFont="1" applyFill="1" applyBorder="1" applyAlignment="1" applyProtection="1">
      <alignment vertical="center"/>
    </xf>
    <xf numFmtId="0" fontId="126" fillId="0" borderId="0" xfId="9" applyFont="1" applyFill="1" applyBorder="1" applyAlignment="1" applyProtection="1">
      <alignment horizontal="center"/>
    </xf>
    <xf numFmtId="0" fontId="133" fillId="0" borderId="0" xfId="9" applyFont="1" applyFill="1" applyBorder="1" applyAlignment="1" applyProtection="1">
      <alignment vertical="center"/>
    </xf>
    <xf numFmtId="10" fontId="50" fillId="0" borderId="0" xfId="9" applyNumberFormat="1" applyFont="1" applyFill="1" applyBorder="1" applyAlignment="1" applyProtection="1">
      <alignment horizontal="center" vertical="center"/>
    </xf>
    <xf numFmtId="0" fontId="79" fillId="0" borderId="0" xfId="9" applyFont="1" applyFill="1" applyBorder="1" applyAlignment="1" applyProtection="1">
      <alignment horizontal="left" vertical="center"/>
    </xf>
    <xf numFmtId="3" fontId="50" fillId="0" borderId="0" xfId="9" applyNumberFormat="1" applyFont="1" applyFill="1" applyBorder="1" applyAlignment="1" applyProtection="1">
      <alignment horizontal="center" vertical="center"/>
    </xf>
    <xf numFmtId="4" fontId="50" fillId="0" borderId="0" xfId="9" applyNumberFormat="1" applyFont="1" applyFill="1" applyBorder="1" applyAlignment="1" applyProtection="1">
      <alignment horizontal="center" vertical="center"/>
    </xf>
    <xf numFmtId="0" fontId="49" fillId="0" borderId="0" xfId="9" applyFont="1" applyFill="1" applyBorder="1" applyAlignment="1" applyProtection="1">
      <alignment wrapText="1"/>
    </xf>
    <xf numFmtId="38" fontId="50" fillId="0" borderId="0" xfId="9" applyNumberFormat="1" applyFont="1" applyFill="1" applyBorder="1" applyAlignment="1" applyProtection="1">
      <alignment horizontal="right" vertical="center"/>
    </xf>
    <xf numFmtId="38" fontId="50" fillId="0" borderId="0" xfId="9" applyNumberFormat="1" applyFont="1" applyFill="1" applyBorder="1" applyProtection="1"/>
    <xf numFmtId="0" fontId="126" fillId="0" borderId="0" xfId="9" applyFont="1" applyFill="1" applyBorder="1" applyAlignment="1" applyProtection="1">
      <alignment vertical="center" wrapText="1"/>
    </xf>
    <xf numFmtId="0" fontId="117" fillId="0" borderId="0" xfId="9" applyFont="1" applyFill="1" applyBorder="1" applyAlignment="1" applyProtection="1">
      <alignment vertical="center"/>
    </xf>
    <xf numFmtId="0" fontId="50" fillId="0" borderId="0" xfId="9" applyFont="1" applyFill="1" applyBorder="1" applyAlignment="1" applyProtection="1">
      <alignment vertical="top"/>
    </xf>
    <xf numFmtId="0" fontId="52" fillId="0" borderId="0" xfId="9" applyFont="1" applyFill="1" applyBorder="1" applyAlignment="1" applyProtection="1">
      <alignment vertical="top" wrapText="1"/>
    </xf>
    <xf numFmtId="0" fontId="126" fillId="0" borderId="0" xfId="9" applyFont="1" applyFill="1" applyBorder="1" applyAlignment="1" applyProtection="1">
      <alignment horizontal="left"/>
    </xf>
    <xf numFmtId="0" fontId="52" fillId="0" borderId="0" xfId="9" applyFont="1" applyFill="1" applyBorder="1" applyAlignment="1" applyProtection="1">
      <alignment horizontal="left" vertical="center"/>
    </xf>
    <xf numFmtId="0" fontId="131" fillId="0" borderId="0" xfId="9" applyFont="1" applyFill="1" applyBorder="1" applyAlignment="1" applyProtection="1">
      <alignment horizontal="left" vertical="center"/>
    </xf>
    <xf numFmtId="0" fontId="132" fillId="0" borderId="0" xfId="9" applyFont="1" applyFill="1" applyBorder="1" applyAlignment="1" applyProtection="1">
      <alignment horizontal="left" vertical="center"/>
    </xf>
    <xf numFmtId="0" fontId="50" fillId="0" borderId="0" xfId="9" applyFont="1" applyFill="1" applyBorder="1" applyAlignment="1" applyProtection="1">
      <alignment horizontal="left" vertical="top" wrapText="1"/>
    </xf>
    <xf numFmtId="0" fontId="52" fillId="0" borderId="0" xfId="9" applyFont="1" applyFill="1" applyBorder="1" applyAlignment="1" applyProtection="1">
      <alignment horizontal="left"/>
    </xf>
    <xf numFmtId="0" fontId="50" fillId="0" borderId="0" xfId="9" applyFont="1" applyFill="1" applyBorder="1" applyAlignment="1" applyProtection="1">
      <alignment horizontal="left"/>
    </xf>
    <xf numFmtId="0" fontId="90" fillId="0" borderId="0" xfId="9" applyFont="1" applyFill="1" applyBorder="1" applyAlignment="1" applyProtection="1">
      <alignment vertical="center"/>
    </xf>
    <xf numFmtId="0" fontId="114" fillId="0" borderId="0" xfId="9" applyFont="1" applyFill="1" applyBorder="1" applyProtection="1"/>
    <xf numFmtId="0" fontId="90" fillId="0" borderId="0" xfId="9" applyFont="1" applyFill="1" applyBorder="1" applyProtection="1"/>
    <xf numFmtId="38" fontId="50" fillId="0" borderId="0" xfId="9" applyNumberFormat="1" applyFont="1" applyFill="1" applyBorder="1" applyAlignment="1" applyProtection="1">
      <alignment vertical="center"/>
    </xf>
    <xf numFmtId="3" fontId="50" fillId="0" borderId="0" xfId="9" applyNumberFormat="1" applyFont="1" applyFill="1" applyBorder="1" applyAlignment="1" applyProtection="1">
      <alignment vertical="center"/>
    </xf>
    <xf numFmtId="0" fontId="136" fillId="0" borderId="0" xfId="9" applyFont="1" applyFill="1" applyBorder="1" applyAlignment="1" applyProtection="1">
      <alignment horizontal="right" vertical="center"/>
    </xf>
    <xf numFmtId="3" fontId="49" fillId="0" borderId="0" xfId="3" applyNumberFormat="1" applyFont="1" applyFill="1" applyBorder="1" applyAlignment="1" applyProtection="1">
      <alignment horizontal="left" vertical="center"/>
    </xf>
    <xf numFmtId="0" fontId="49" fillId="0" borderId="0" xfId="3" applyFont="1" applyFill="1" applyBorder="1" applyAlignment="1" applyProtection="1">
      <alignment horizontal="left" vertical="center" wrapText="1"/>
    </xf>
    <xf numFmtId="0" fontId="125" fillId="0" borderId="0" xfId="10" applyFont="1" applyFill="1" applyBorder="1" applyAlignment="1" applyProtection="1">
      <alignment vertical="center"/>
    </xf>
    <xf numFmtId="0" fontId="90" fillId="0" borderId="0" xfId="10" applyFont="1" applyFill="1" applyBorder="1" applyAlignment="1" applyProtection="1">
      <alignment vertical="center"/>
    </xf>
    <xf numFmtId="0" fontId="40" fillId="0" borderId="0" xfId="10" applyFont="1" applyFill="1" applyBorder="1" applyAlignment="1" applyProtection="1">
      <alignment vertical="center"/>
    </xf>
    <xf numFmtId="0" fontId="124" fillId="0" borderId="0" xfId="10" applyFont="1" applyFill="1" applyBorder="1" applyAlignment="1" applyProtection="1">
      <alignment horizontal="center" vertical="center"/>
    </xf>
    <xf numFmtId="0" fontId="161" fillId="0" borderId="0" xfId="10" applyFont="1" applyFill="1" applyBorder="1" applyAlignment="1" applyProtection="1">
      <alignment vertical="center"/>
    </xf>
    <xf numFmtId="0" fontId="124" fillId="0" borderId="0" xfId="10" applyFont="1" applyFill="1" applyBorder="1" applyAlignment="1" applyProtection="1">
      <alignment vertical="center"/>
    </xf>
    <xf numFmtId="0" fontId="125" fillId="0" borderId="0" xfId="10" applyFont="1" applyFill="1" applyBorder="1" applyAlignment="1" applyProtection="1">
      <alignment horizontal="left" vertical="center"/>
    </xf>
    <xf numFmtId="0" fontId="90" fillId="0" borderId="0" xfId="10" applyFont="1" applyFill="1" applyBorder="1" applyAlignment="1" applyProtection="1">
      <alignment horizontal="right" vertical="center"/>
    </xf>
    <xf numFmtId="0" fontId="125" fillId="0" borderId="0" xfId="10" applyFont="1" applyFill="1" applyBorder="1" applyAlignment="1" applyProtection="1">
      <alignment horizontal="center" vertical="center"/>
    </xf>
    <xf numFmtId="0" fontId="90" fillId="0" borderId="0" xfId="10" applyFont="1" applyFill="1" applyBorder="1" applyAlignment="1" applyProtection="1">
      <alignment horizontal="left" vertical="center"/>
    </xf>
    <xf numFmtId="0" fontId="125" fillId="0" borderId="0" xfId="10" applyFont="1" applyFill="1" applyBorder="1" applyAlignment="1" applyProtection="1">
      <alignment horizontal="left" vertical="top"/>
    </xf>
    <xf numFmtId="0" fontId="161" fillId="0" borderId="0" xfId="0" applyFont="1" applyFill="1" applyBorder="1" applyAlignment="1" applyProtection="1">
      <alignment vertical="center"/>
    </xf>
    <xf numFmtId="0" fontId="162" fillId="0" borderId="0" xfId="0" applyFont="1" applyFill="1" applyBorder="1" applyAlignment="1" applyProtection="1">
      <alignment vertical="center"/>
    </xf>
    <xf numFmtId="0" fontId="141" fillId="0" borderId="0" xfId="0" applyFont="1" applyFill="1" applyBorder="1" applyAlignment="1" applyProtection="1">
      <alignment vertical="center" wrapText="1"/>
    </xf>
    <xf numFmtId="0" fontId="125" fillId="0" borderId="0" xfId="10" applyFont="1" applyFill="1" applyBorder="1" applyProtection="1"/>
    <xf numFmtId="0" fontId="162" fillId="0" borderId="0" xfId="0" applyFont="1" applyFill="1" applyBorder="1" applyProtection="1"/>
    <xf numFmtId="0" fontId="139" fillId="0" borderId="0" xfId="10" applyFont="1" applyFill="1" applyBorder="1" applyAlignment="1" applyProtection="1">
      <alignment vertical="center"/>
    </xf>
    <xf numFmtId="0" fontId="139" fillId="0" borderId="0" xfId="10" applyFont="1" applyFill="1" applyBorder="1" applyAlignment="1" applyProtection="1">
      <alignment vertical="center" wrapText="1"/>
    </xf>
    <xf numFmtId="0" fontId="139" fillId="0" borderId="0" xfId="10" applyFont="1" applyFill="1" applyBorder="1" applyAlignment="1" applyProtection="1">
      <alignment vertical="top" wrapText="1"/>
    </xf>
    <xf numFmtId="165" fontId="125" fillId="0" borderId="0" xfId="10" applyNumberFormat="1" applyFont="1" applyFill="1" applyBorder="1" applyAlignment="1" applyProtection="1">
      <alignment horizontal="center" vertical="center"/>
    </xf>
    <xf numFmtId="0" fontId="164" fillId="0" borderId="0" xfId="10" applyFont="1" applyFill="1" applyBorder="1" applyProtection="1"/>
    <xf numFmtId="0" fontId="125" fillId="0" borderId="0" xfId="10" applyFont="1" applyFill="1" applyBorder="1" applyAlignment="1" applyProtection="1">
      <alignment vertical="top"/>
    </xf>
    <xf numFmtId="3" fontId="125" fillId="0" borderId="0" xfId="10" applyNumberFormat="1" applyFont="1" applyFill="1" applyBorder="1" applyAlignment="1" applyProtection="1">
      <alignment horizontal="center" vertical="center"/>
    </xf>
    <xf numFmtId="0" fontId="89" fillId="0" borderId="0" xfId="10" applyFont="1" applyFill="1" applyBorder="1" applyAlignment="1" applyProtection="1">
      <alignment vertical="center"/>
    </xf>
    <xf numFmtId="0" fontId="125" fillId="0" borderId="0" xfId="10" applyFont="1" applyFill="1" applyBorder="1" applyAlignment="1" applyProtection="1">
      <alignment horizontal="center"/>
    </xf>
    <xf numFmtId="0" fontId="161" fillId="0" borderId="0" xfId="10" applyFont="1" applyFill="1" applyBorder="1" applyAlignment="1" applyProtection="1">
      <alignment horizontal="left" vertical="top" wrapText="1"/>
    </xf>
    <xf numFmtId="0" fontId="90" fillId="0" borderId="0" xfId="10" applyFont="1" applyFill="1" applyBorder="1" applyProtection="1"/>
    <xf numFmtId="0" fontId="50" fillId="0" borderId="0" xfId="10" applyFont="1" applyFill="1" applyBorder="1" applyAlignment="1" applyProtection="1">
      <alignment horizontal="right"/>
    </xf>
    <xf numFmtId="0" fontId="50" fillId="0" borderId="0" xfId="10" applyFont="1" applyFill="1" applyBorder="1" applyAlignment="1" applyProtection="1">
      <alignment horizontal="right" vertical="top"/>
    </xf>
    <xf numFmtId="0" fontId="45" fillId="3" borderId="72" xfId="1" applyFont="1" applyFill="1" applyBorder="1" applyAlignment="1" applyProtection="1">
      <alignment horizontal="center" vertical="center"/>
      <protection locked="0"/>
    </xf>
    <xf numFmtId="0" fontId="45" fillId="3" borderId="16" xfId="1" applyFont="1" applyFill="1" applyBorder="1" applyAlignment="1" applyProtection="1">
      <alignment horizontal="center" vertical="center"/>
      <protection locked="0"/>
    </xf>
    <xf numFmtId="0" fontId="45" fillId="3" borderId="15" xfId="1" applyFont="1" applyFill="1" applyBorder="1" applyAlignment="1" applyProtection="1">
      <alignment horizontal="center" vertical="center"/>
      <protection locked="0"/>
    </xf>
    <xf numFmtId="0" fontId="149" fillId="0" borderId="0" xfId="0" applyFont="1"/>
    <xf numFmtId="0" fontId="146" fillId="0" borderId="0" xfId="0" applyFont="1" applyAlignment="1">
      <alignment horizontal="center" vertical="center" wrapText="1"/>
    </xf>
    <xf numFmtId="0" fontId="147" fillId="0" borderId="0" xfId="0" applyFont="1" applyAlignment="1">
      <alignment horizontal="justify" vertical="center" wrapText="1"/>
    </xf>
    <xf numFmtId="0" fontId="148" fillId="0" borderId="0" xfId="0" applyFont="1" applyAlignment="1">
      <alignment horizontal="center" wrapText="1"/>
    </xf>
    <xf numFmtId="0" fontId="149" fillId="0" borderId="0" xfId="0" applyFont="1" applyAlignment="1">
      <alignment horizontal="justify" vertical="center" wrapText="1"/>
    </xf>
    <xf numFmtId="0" fontId="102" fillId="0" borderId="0" xfId="0" applyFont="1" applyAlignment="1">
      <alignment horizontal="justify" vertical="center" wrapText="1"/>
    </xf>
    <xf numFmtId="0" fontId="147" fillId="0" borderId="0" xfId="0" applyFont="1"/>
    <xf numFmtId="0" fontId="0" fillId="0" borderId="0" xfId="0" applyAlignment="1">
      <alignment horizontal="justify" vertical="center" wrapText="1"/>
    </xf>
    <xf numFmtId="0" fontId="150" fillId="0" borderId="0" xfId="0" applyFont="1" applyAlignment="1">
      <alignment horizontal="justify" vertical="center" wrapText="1"/>
    </xf>
    <xf numFmtId="0" fontId="148" fillId="0" borderId="0" xfId="0" applyFont="1"/>
    <xf numFmtId="0" fontId="151" fillId="0" borderId="0" xfId="0" applyFont="1" applyAlignment="1">
      <alignment horizontal="justify" vertical="center" wrapText="1"/>
    </xf>
    <xf numFmtId="0" fontId="22" fillId="0" borderId="0" xfId="0" applyFont="1" applyAlignment="1">
      <alignment horizontal="justify" vertical="top" wrapText="1"/>
    </xf>
    <xf numFmtId="0" fontId="150" fillId="0" borderId="0" xfId="0" applyFont="1" applyAlignment="1">
      <alignment horizontal="left" vertical="top" wrapText="1"/>
    </xf>
    <xf numFmtId="0" fontId="149" fillId="0" borderId="0" xfId="0" applyFont="1" applyAlignment="1">
      <alignment horizontal="center" vertical="top" wrapText="1"/>
    </xf>
    <xf numFmtId="0" fontId="45" fillId="10" borderId="0" xfId="0" applyFont="1" applyFill="1" applyAlignment="1">
      <alignment horizontal="center"/>
    </xf>
    <xf numFmtId="0" fontId="149" fillId="0" borderId="0" xfId="0" applyFont="1" applyAlignment="1">
      <alignment vertical="top"/>
    </xf>
    <xf numFmtId="0" fontId="152" fillId="0" borderId="0" xfId="0" applyFont="1" applyAlignment="1">
      <alignment horizontal="justify" vertical="top" wrapText="1"/>
    </xf>
    <xf numFmtId="0" fontId="149" fillId="0" borderId="0" xfId="0" applyFont="1" applyAlignment="1">
      <alignment horizontal="justify" vertical="top" wrapText="1"/>
    </xf>
    <xf numFmtId="0" fontId="151" fillId="0" borderId="0" xfId="0" applyFont="1" applyAlignment="1">
      <alignment horizontal="justify" vertical="top" wrapText="1"/>
    </xf>
    <xf numFmtId="0" fontId="148" fillId="0" borderId="0" xfId="0" applyFont="1" applyAlignment="1">
      <alignment horizontal="center" vertical="center"/>
    </xf>
    <xf numFmtId="0" fontId="149" fillId="0" borderId="0" xfId="0" applyFont="1" applyAlignment="1">
      <alignment horizontal="left" vertical="top" wrapText="1"/>
    </xf>
    <xf numFmtId="0" fontId="149" fillId="0" borderId="0" xfId="0" applyFont="1" applyAlignment="1">
      <alignment vertical="center"/>
    </xf>
    <xf numFmtId="0" fontId="31" fillId="0" borderId="0" xfId="4" applyAlignment="1" applyProtection="1">
      <alignment horizontal="center" vertical="center"/>
    </xf>
    <xf numFmtId="0" fontId="22" fillId="0" borderId="0" xfId="0" applyFont="1" applyAlignment="1">
      <alignment horizontal="left" vertical="center"/>
    </xf>
    <xf numFmtId="0" fontId="2" fillId="3" borderId="14" xfId="0" applyFont="1" applyFill="1" applyBorder="1" applyAlignment="1" applyProtection="1">
      <alignment horizontal="left" vertical="center" wrapText="1"/>
      <protection locked="0"/>
    </xf>
    <xf numFmtId="0" fontId="10" fillId="0" borderId="101" xfId="0" applyFont="1" applyBorder="1" applyAlignment="1" applyProtection="1">
      <alignment horizontal="center" vertical="center" wrapText="1"/>
    </xf>
    <xf numFmtId="0" fontId="10" fillId="0" borderId="101" xfId="0" applyFont="1" applyBorder="1" applyAlignment="1" applyProtection="1">
      <alignment horizontal="center" vertical="center"/>
    </xf>
    <xf numFmtId="0" fontId="20" fillId="3" borderId="41" xfId="0" applyFont="1" applyFill="1" applyBorder="1" applyAlignment="1" applyProtection="1">
      <alignment horizontal="left" vertical="top" wrapText="1"/>
      <protection locked="0"/>
    </xf>
    <xf numFmtId="0" fontId="20" fillId="3" borderId="7" xfId="0" applyFont="1" applyFill="1" applyBorder="1" applyAlignment="1" applyProtection="1">
      <alignment horizontal="left" vertical="top" wrapText="1"/>
      <protection locked="0"/>
    </xf>
    <xf numFmtId="0" fontId="20" fillId="3" borderId="29" xfId="0" applyFont="1" applyFill="1" applyBorder="1" applyAlignment="1" applyProtection="1">
      <alignment horizontal="left" vertical="top" wrapText="1"/>
      <protection locked="0"/>
    </xf>
    <xf numFmtId="0" fontId="2" fillId="3" borderId="14" xfId="1" applyFont="1" applyFill="1" applyBorder="1" applyAlignment="1" applyProtection="1">
      <alignment horizontal="left" vertical="top"/>
      <protection locked="0"/>
    </xf>
    <xf numFmtId="0" fontId="2" fillId="3" borderId="14"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top"/>
      <protection locked="0"/>
    </xf>
    <xf numFmtId="164" fontId="2" fillId="3" borderId="7" xfId="0" applyNumberFormat="1" applyFont="1" applyFill="1" applyBorder="1" applyAlignment="1" applyProtection="1">
      <alignment horizontal="left" vertical="center" wrapText="1"/>
      <protection locked="0"/>
    </xf>
    <xf numFmtId="164" fontId="2" fillId="3" borderId="7" xfId="0" applyNumberFormat="1" applyFont="1" applyFill="1" applyBorder="1" applyAlignment="1" applyProtection="1">
      <alignment horizontal="right" vertical="center"/>
      <protection locked="0"/>
    </xf>
    <xf numFmtId="0" fontId="10" fillId="0" borderId="0" xfId="0" applyFont="1" applyAlignment="1" applyProtection="1">
      <alignment horizontal="left"/>
    </xf>
    <xf numFmtId="0" fontId="6" fillId="0" borderId="0" xfId="0" applyFont="1" applyBorder="1" applyAlignment="1" applyProtection="1">
      <alignment horizontal="left" vertical="center" wrapText="1"/>
    </xf>
    <xf numFmtId="173" fontId="10" fillId="3" borderId="102" xfId="0" applyNumberFormat="1" applyFont="1" applyFill="1" applyBorder="1" applyAlignment="1" applyProtection="1">
      <alignment horizontal="center" vertical="center"/>
      <protection locked="0"/>
    </xf>
    <xf numFmtId="173" fontId="10" fillId="3" borderId="104" xfId="0" applyNumberFormat="1" applyFont="1" applyFill="1" applyBorder="1" applyAlignment="1" applyProtection="1">
      <alignment horizontal="center" vertical="center"/>
      <protection locked="0"/>
    </xf>
    <xf numFmtId="173" fontId="10" fillId="3" borderId="105" xfId="0" applyNumberFormat="1" applyFont="1" applyFill="1" applyBorder="1" applyAlignment="1" applyProtection="1">
      <alignment horizontal="center" vertical="center"/>
      <protection locked="0"/>
    </xf>
    <xf numFmtId="173" fontId="10" fillId="3" borderId="106"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wrapText="1"/>
    </xf>
    <xf numFmtId="49" fontId="23" fillId="3" borderId="102" xfId="0" applyNumberFormat="1" applyFont="1" applyFill="1" applyBorder="1" applyAlignment="1" applyProtection="1">
      <alignment horizontal="center" vertical="center" wrapText="1"/>
      <protection locked="0"/>
    </xf>
    <xf numFmtId="49" fontId="23" fillId="3" borderId="103" xfId="0" applyNumberFormat="1" applyFont="1" applyFill="1" applyBorder="1" applyAlignment="1" applyProtection="1">
      <alignment horizontal="center" vertical="center" wrapText="1"/>
      <protection locked="0"/>
    </xf>
    <xf numFmtId="49" fontId="23" fillId="3" borderId="104" xfId="0" applyNumberFormat="1" applyFont="1" applyFill="1" applyBorder="1" applyAlignment="1" applyProtection="1">
      <alignment horizontal="center" vertical="center" wrapText="1"/>
      <protection locked="0"/>
    </xf>
    <xf numFmtId="49" fontId="23" fillId="3" borderId="105" xfId="0" applyNumberFormat="1" applyFont="1" applyFill="1" applyBorder="1" applyAlignment="1" applyProtection="1">
      <alignment horizontal="center" vertical="center" wrapText="1"/>
      <protection locked="0"/>
    </xf>
    <xf numFmtId="49" fontId="23" fillId="3" borderId="88" xfId="0" applyNumberFormat="1" applyFont="1" applyFill="1" applyBorder="1" applyAlignment="1" applyProtection="1">
      <alignment horizontal="center" vertical="center" wrapText="1"/>
      <protection locked="0"/>
    </xf>
    <xf numFmtId="49" fontId="23" fillId="3" borderId="106" xfId="0" applyNumberFormat="1" applyFont="1" applyFill="1" applyBorder="1" applyAlignment="1" applyProtection="1">
      <alignment horizontal="center" vertical="center" wrapText="1"/>
      <protection locked="0"/>
    </xf>
    <xf numFmtId="0" fontId="2" fillId="3" borderId="14" xfId="0" applyFont="1" applyFill="1" applyBorder="1" applyAlignment="1" applyProtection="1">
      <alignment horizontal="left" vertical="top" wrapText="1"/>
      <protection locked="0"/>
    </xf>
    <xf numFmtId="0" fontId="84" fillId="0" borderId="14" xfId="0" applyFont="1" applyFill="1" applyBorder="1" applyAlignment="1" applyProtection="1">
      <alignment horizontal="center" vertical="center"/>
    </xf>
    <xf numFmtId="0" fontId="6" fillId="0" borderId="0" xfId="0" applyFont="1" applyAlignment="1" applyProtection="1">
      <alignment horizontal="center"/>
    </xf>
    <xf numFmtId="0" fontId="37" fillId="0" borderId="0" xfId="0" applyFont="1" applyAlignment="1" applyProtection="1">
      <alignment horizontal="center" vertical="center" wrapText="1"/>
    </xf>
    <xf numFmtId="0" fontId="45" fillId="8" borderId="41" xfId="0" applyFont="1" applyFill="1" applyBorder="1" applyAlignment="1" applyProtection="1">
      <alignment horizontal="center" vertical="center"/>
      <protection locked="0"/>
    </xf>
    <xf numFmtId="0" fontId="45" fillId="8" borderId="29" xfId="0" applyFont="1" applyFill="1" applyBorder="1" applyAlignment="1" applyProtection="1">
      <alignment horizontal="center" vertical="center"/>
      <protection locked="0"/>
    </xf>
    <xf numFmtId="0" fontId="47" fillId="6" borderId="43" xfId="3" applyFont="1" applyFill="1" applyBorder="1" applyAlignment="1" applyProtection="1">
      <alignment horizontal="center" vertical="center"/>
    </xf>
    <xf numFmtId="0" fontId="47" fillId="6" borderId="44" xfId="3" applyFont="1" applyFill="1" applyBorder="1" applyAlignment="1" applyProtection="1">
      <alignment horizontal="center" vertical="center"/>
    </xf>
    <xf numFmtId="0" fontId="47" fillId="6" borderId="13" xfId="3" applyFont="1" applyFill="1" applyBorder="1" applyAlignment="1" applyProtection="1">
      <alignment horizontal="center" vertical="center"/>
    </xf>
    <xf numFmtId="0" fontId="49" fillId="7" borderId="0" xfId="3" applyFont="1" applyFill="1" applyAlignment="1" applyProtection="1">
      <alignment horizontal="center" vertical="center"/>
    </xf>
    <xf numFmtId="0" fontId="50" fillId="0" borderId="0" xfId="3" applyFont="1" applyFill="1" applyAlignment="1" applyProtection="1">
      <alignment horizontal="center" wrapText="1"/>
    </xf>
    <xf numFmtId="0" fontId="52" fillId="0" borderId="0" xfId="3" applyFont="1" applyFill="1" applyAlignment="1" applyProtection="1">
      <alignment horizontal="center" wrapText="1"/>
    </xf>
    <xf numFmtId="0" fontId="56" fillId="0" borderId="0" xfId="3" applyFont="1" applyFill="1" applyAlignment="1" applyProtection="1">
      <alignment horizontal="center" wrapText="1"/>
    </xf>
    <xf numFmtId="0" fontId="56" fillId="0" borderId="1" xfId="3" applyFont="1" applyFill="1" applyBorder="1" applyAlignment="1" applyProtection="1">
      <alignment horizontal="center" wrapText="1"/>
    </xf>
    <xf numFmtId="0" fontId="58" fillId="0" borderId="0" xfId="3" applyFont="1" applyFill="1" applyAlignment="1" applyProtection="1">
      <alignment horizontal="center" textRotation="90" wrapText="1"/>
    </xf>
    <xf numFmtId="49" fontId="59" fillId="4" borderId="0" xfId="3" quotePrefix="1" applyNumberFormat="1" applyFont="1" applyFill="1" applyBorder="1" applyAlignment="1" applyProtection="1">
      <alignment horizontal="center" vertical="center" wrapText="1"/>
    </xf>
    <xf numFmtId="0" fontId="59" fillId="4" borderId="0" xfId="3" applyNumberFormat="1" applyFont="1" applyFill="1" applyBorder="1" applyAlignment="1" applyProtection="1">
      <alignment horizontal="center" vertical="center" wrapText="1"/>
    </xf>
    <xf numFmtId="0" fontId="50" fillId="0" borderId="0" xfId="3" applyFont="1" applyFill="1" applyAlignment="1" applyProtection="1">
      <alignment horizontal="center" vertical="center" wrapText="1"/>
    </xf>
    <xf numFmtId="3" fontId="59" fillId="3" borderId="8" xfId="3" applyNumberFormat="1" applyFont="1" applyFill="1" applyBorder="1" applyAlignment="1" applyProtection="1">
      <alignment horizontal="left" vertical="top" wrapText="1"/>
      <protection locked="0"/>
    </xf>
    <xf numFmtId="3" fontId="59" fillId="3" borderId="9" xfId="3" applyNumberFormat="1" applyFont="1" applyFill="1" applyBorder="1" applyAlignment="1" applyProtection="1">
      <alignment horizontal="left" vertical="top" wrapText="1"/>
      <protection locked="0"/>
    </xf>
    <xf numFmtId="3" fontId="59" fillId="3" borderId="10" xfId="3" applyNumberFormat="1" applyFont="1" applyFill="1" applyBorder="1" applyAlignment="1" applyProtection="1">
      <alignment horizontal="left" vertical="top" wrapText="1"/>
      <protection locked="0"/>
    </xf>
    <xf numFmtId="3" fontId="59" fillId="3" borderId="23" xfId="3" applyNumberFormat="1" applyFont="1" applyFill="1" applyBorder="1" applyAlignment="1" applyProtection="1">
      <alignment horizontal="left" vertical="top" wrapText="1"/>
      <protection locked="0"/>
    </xf>
    <xf numFmtId="0" fontId="53" fillId="0" borderId="0" xfId="3" applyFont="1" applyFill="1" applyAlignment="1" applyProtection="1">
      <alignment horizontal="center" vertical="center"/>
    </xf>
    <xf numFmtId="0" fontId="56" fillId="0" borderId="0" xfId="3" applyFont="1" applyFill="1" applyAlignment="1" applyProtection="1">
      <alignment horizontal="center" vertical="center"/>
    </xf>
    <xf numFmtId="0" fontId="53" fillId="0" borderId="0" xfId="3" applyFont="1" applyFill="1" applyAlignment="1" applyProtection="1">
      <alignment horizontal="left"/>
    </xf>
    <xf numFmtId="0" fontId="21" fillId="8" borderId="2" xfId="3" applyFont="1" applyFill="1" applyBorder="1" applyAlignment="1" applyProtection="1">
      <alignment horizontal="left" vertical="top" wrapText="1"/>
      <protection locked="0"/>
    </xf>
    <xf numFmtId="0" fontId="21" fillId="8" borderId="63" xfId="3" applyFont="1" applyFill="1" applyBorder="1" applyAlignment="1" applyProtection="1">
      <alignment horizontal="left" vertical="top" wrapText="1"/>
      <protection locked="0"/>
    </xf>
    <xf numFmtId="0" fontId="21" fillId="8" borderId="6" xfId="3" applyFont="1" applyFill="1" applyBorder="1" applyAlignment="1" applyProtection="1">
      <alignment horizontal="left" vertical="top" wrapText="1"/>
      <protection locked="0"/>
    </xf>
    <xf numFmtId="0" fontId="21" fillId="8" borderId="64" xfId="3" applyFont="1" applyFill="1" applyBorder="1" applyAlignment="1" applyProtection="1">
      <alignment horizontal="left" vertical="top" wrapText="1"/>
      <protection locked="0"/>
    </xf>
    <xf numFmtId="0" fontId="21" fillId="8" borderId="4" xfId="3" applyFont="1" applyFill="1" applyBorder="1" applyAlignment="1" applyProtection="1">
      <alignment horizontal="left" vertical="top" wrapText="1"/>
      <protection locked="0"/>
    </xf>
    <xf numFmtId="0" fontId="21" fillId="8" borderId="19" xfId="3" applyFont="1" applyFill="1" applyBorder="1" applyAlignment="1" applyProtection="1">
      <alignment horizontal="left" vertical="top" wrapText="1"/>
      <protection locked="0"/>
    </xf>
    <xf numFmtId="0" fontId="66" fillId="0" borderId="8" xfId="3" applyFont="1" applyFill="1" applyBorder="1" applyAlignment="1" applyProtection="1">
      <alignment horizontal="center" vertical="center"/>
    </xf>
    <xf numFmtId="0" fontId="66" fillId="0" borderId="9" xfId="3" applyFont="1" applyFill="1" applyBorder="1" applyAlignment="1" applyProtection="1">
      <alignment horizontal="center" vertical="center"/>
    </xf>
    <xf numFmtId="172" fontId="66" fillId="0" borderId="17" xfId="6" applyNumberFormat="1" applyFont="1" applyFill="1" applyBorder="1" applyAlignment="1" applyProtection="1">
      <alignment horizontal="right" vertical="center" wrapText="1"/>
    </xf>
    <xf numFmtId="172" fontId="66" fillId="0" borderId="0" xfId="6" applyNumberFormat="1" applyFont="1" applyFill="1" applyBorder="1" applyAlignment="1" applyProtection="1">
      <alignment horizontal="right" vertical="center" wrapText="1"/>
    </xf>
    <xf numFmtId="2" fontId="68" fillId="0" borderId="10" xfId="3" applyNumberFormat="1" applyFont="1" applyFill="1" applyBorder="1" applyAlignment="1" applyProtection="1">
      <alignment horizontal="center" vertical="top"/>
    </xf>
    <xf numFmtId="2" fontId="68" fillId="0" borderId="23" xfId="3" applyNumberFormat="1" applyFont="1" applyFill="1" applyBorder="1" applyAlignment="1" applyProtection="1">
      <alignment horizontal="center" vertical="top"/>
    </xf>
    <xf numFmtId="0" fontId="70" fillId="0" borderId="0" xfId="3" applyFont="1" applyFill="1" applyAlignment="1" applyProtection="1">
      <alignment horizontal="left" vertical="center" wrapText="1"/>
    </xf>
    <xf numFmtId="0" fontId="36" fillId="0" borderId="0" xfId="3" applyFont="1" applyAlignment="1">
      <alignment horizontal="left" vertical="center" wrapText="1"/>
    </xf>
    <xf numFmtId="38" fontId="72" fillId="0" borderId="48" xfId="3" applyNumberFormat="1" applyFont="1" applyFill="1" applyBorder="1" applyAlignment="1" applyProtection="1">
      <alignment horizontal="center" vertical="center"/>
    </xf>
    <xf numFmtId="38" fontId="72" fillId="0" borderId="47" xfId="3" applyNumberFormat="1" applyFont="1" applyFill="1" applyBorder="1" applyAlignment="1" applyProtection="1">
      <alignment horizontal="center" vertical="center"/>
    </xf>
    <xf numFmtId="38" fontId="72" fillId="0" borderId="46" xfId="3" applyNumberFormat="1" applyFont="1" applyFill="1" applyBorder="1" applyAlignment="1" applyProtection="1">
      <alignment horizontal="center" vertical="center"/>
    </xf>
    <xf numFmtId="0" fontId="53" fillId="0" borderId="0" xfId="3" applyFont="1" applyFill="1" applyAlignment="1" applyProtection="1">
      <alignment horizontal="left" vertical="center"/>
    </xf>
    <xf numFmtId="0" fontId="21" fillId="8" borderId="7" xfId="3" applyFont="1" applyFill="1" applyBorder="1" applyAlignment="1" applyProtection="1">
      <alignment horizontal="left" vertical="top" wrapText="1"/>
      <protection locked="0"/>
    </xf>
    <xf numFmtId="0" fontId="21" fillId="8" borderId="5" xfId="3" applyFont="1" applyFill="1" applyBorder="1" applyAlignment="1" applyProtection="1">
      <alignment horizontal="left" vertical="top" wrapText="1"/>
      <protection locked="0"/>
    </xf>
    <xf numFmtId="0" fontId="53" fillId="0" borderId="42" xfId="3" applyFont="1" applyFill="1" applyBorder="1" applyAlignment="1" applyProtection="1">
      <alignment horizontal="left" vertical="top" wrapText="1"/>
    </xf>
    <xf numFmtId="0" fontId="53" fillId="0" borderId="21" xfId="3" applyFont="1" applyFill="1" applyBorder="1" applyAlignment="1" applyProtection="1">
      <alignment horizontal="left" vertical="top" wrapText="1"/>
    </xf>
    <xf numFmtId="0" fontId="53" fillId="0" borderId="50" xfId="3" applyFont="1" applyFill="1" applyBorder="1" applyAlignment="1" applyProtection="1">
      <alignment horizontal="left" vertical="top" wrapText="1"/>
    </xf>
    <xf numFmtId="0" fontId="53" fillId="0" borderId="0" xfId="3" applyFont="1" applyFill="1" applyBorder="1" applyAlignment="1" applyProtection="1">
      <alignment horizontal="left" vertical="top" wrapText="1"/>
    </xf>
    <xf numFmtId="0" fontId="21" fillId="8" borderId="3" xfId="3" applyFont="1" applyFill="1" applyBorder="1" applyAlignment="1" applyProtection="1">
      <alignment horizontal="left" vertical="top" wrapText="1"/>
      <protection locked="0"/>
    </xf>
    <xf numFmtId="0" fontId="58" fillId="0" borderId="0" xfId="3" applyFont="1" applyFill="1" applyAlignment="1" applyProtection="1">
      <alignment horizontal="center" vertical="top" wrapText="1"/>
    </xf>
    <xf numFmtId="0" fontId="36" fillId="0" borderId="11" xfId="3" applyFont="1" applyFill="1" applyBorder="1" applyAlignment="1" applyProtection="1">
      <alignment horizontal="left" vertical="center" wrapText="1"/>
    </xf>
    <xf numFmtId="0" fontId="36" fillId="0" borderId="0" xfId="3" applyFont="1" applyFill="1" applyBorder="1" applyAlignment="1" applyProtection="1">
      <alignment horizontal="left" vertical="center" wrapText="1"/>
    </xf>
    <xf numFmtId="0" fontId="51" fillId="0" borderId="0" xfId="3" applyFont="1" applyFill="1" applyBorder="1" applyAlignment="1" applyProtection="1">
      <alignment horizontal="left" vertical="top" wrapText="1"/>
    </xf>
    <xf numFmtId="0" fontId="68" fillId="0" borderId="0" xfId="3" applyFont="1" applyFill="1" applyAlignment="1" applyProtection="1">
      <alignment horizontal="right"/>
    </xf>
    <xf numFmtId="0" fontId="21" fillId="0" borderId="0" xfId="3" applyFont="1" applyFill="1" applyAlignment="1" applyProtection="1">
      <alignment horizontal="left" vertical="top" wrapText="1"/>
    </xf>
    <xf numFmtId="0" fontId="21" fillId="0" borderId="21" xfId="3" applyFont="1" applyFill="1" applyBorder="1" applyAlignment="1" applyProtection="1">
      <alignment horizontal="left" vertical="top" wrapText="1"/>
    </xf>
    <xf numFmtId="0" fontId="21" fillId="0" borderId="0" xfId="3" applyFont="1" applyFill="1" applyBorder="1" applyAlignment="1" applyProtection="1">
      <alignment horizontal="left" vertical="top" wrapText="1"/>
    </xf>
    <xf numFmtId="0" fontId="21" fillId="0" borderId="0" xfId="3" applyFont="1" applyFill="1" applyAlignment="1" applyProtection="1">
      <alignment horizontal="center" vertical="center" wrapText="1"/>
    </xf>
    <xf numFmtId="0" fontId="22" fillId="0" borderId="1" xfId="3" applyFont="1" applyFill="1" applyBorder="1" applyAlignment="1" applyProtection="1">
      <alignment horizontal="left"/>
    </xf>
    <xf numFmtId="0" fontId="13" fillId="5" borderId="45" xfId="3" applyFont="1" applyFill="1" applyBorder="1" applyAlignment="1" applyProtection="1">
      <alignment horizontal="left" vertical="top" wrapText="1"/>
      <protection locked="0"/>
    </xf>
    <xf numFmtId="0" fontId="13" fillId="9" borderId="45" xfId="3" applyFont="1" applyFill="1" applyBorder="1" applyAlignment="1" applyProtection="1">
      <alignment horizontal="left" vertical="top" wrapText="1"/>
      <protection locked="0"/>
    </xf>
    <xf numFmtId="0" fontId="35" fillId="0" borderId="11" xfId="3" applyFont="1" applyFill="1" applyBorder="1" applyAlignment="1" applyProtection="1">
      <alignment horizontal="center" vertical="center" wrapText="1"/>
    </xf>
    <xf numFmtId="0" fontId="35" fillId="0" borderId="0" xfId="3" applyFont="1" applyFill="1" applyAlignment="1" applyProtection="1">
      <alignment horizontal="center" vertical="center" wrapText="1"/>
    </xf>
    <xf numFmtId="0" fontId="52" fillId="0" borderId="0" xfId="9" applyFont="1" applyAlignment="1">
      <alignment horizontal="center" wrapText="1"/>
    </xf>
    <xf numFmtId="3" fontId="42" fillId="3" borderId="43" xfId="9" applyNumberFormat="1" applyFont="1" applyFill="1" applyBorder="1" applyAlignment="1" applyProtection="1">
      <alignment horizontal="left" vertical="top"/>
      <protection locked="0"/>
    </xf>
    <xf numFmtId="3" fontId="42" fillId="3" borderId="13" xfId="9" applyNumberFormat="1" applyFont="1" applyFill="1" applyBorder="1" applyAlignment="1" applyProtection="1">
      <alignment horizontal="left" vertical="top"/>
      <protection locked="0"/>
    </xf>
    <xf numFmtId="0" fontId="50" fillId="0" borderId="0" xfId="9" applyFont="1" applyAlignment="1">
      <alignment horizontal="center" wrapText="1"/>
    </xf>
    <xf numFmtId="0" fontId="56" fillId="0" borderId="0" xfId="9" applyFont="1" applyAlignment="1">
      <alignment horizontal="center" wrapText="1"/>
    </xf>
    <xf numFmtId="0" fontId="56" fillId="0" borderId="1" xfId="9" applyFont="1" applyBorder="1" applyAlignment="1">
      <alignment horizontal="center" wrapText="1"/>
    </xf>
    <xf numFmtId="0" fontId="58" fillId="0" borderId="0" xfId="9" applyFont="1" applyAlignment="1">
      <alignment horizontal="center" textRotation="90" wrapText="1"/>
    </xf>
    <xf numFmtId="49" fontId="59" fillId="4" borderId="0" xfId="9" quotePrefix="1" applyNumberFormat="1" applyFont="1" applyFill="1" applyAlignment="1">
      <alignment horizontal="center" vertical="center" wrapText="1"/>
    </xf>
    <xf numFmtId="0" fontId="59" fillId="4" borderId="0" xfId="9" applyFont="1" applyFill="1" applyAlignment="1">
      <alignment horizontal="center" vertical="center" wrapText="1"/>
    </xf>
    <xf numFmtId="0" fontId="56" fillId="0" borderId="0" xfId="9" applyFont="1" applyAlignment="1">
      <alignment horizontal="center" vertical="center" wrapText="1"/>
    </xf>
    <xf numFmtId="0" fontId="56" fillId="0" borderId="1" xfId="9" applyFont="1" applyBorder="1" applyAlignment="1">
      <alignment horizontal="center" vertical="center" wrapText="1"/>
    </xf>
    <xf numFmtId="0" fontId="53" fillId="0" borderId="0" xfId="9" applyFont="1" applyAlignment="1">
      <alignment horizontal="center" vertical="center"/>
    </xf>
    <xf numFmtId="0" fontId="92" fillId="0" borderId="0" xfId="9" applyFont="1" applyAlignment="1">
      <alignment horizontal="center" vertical="center" wrapText="1"/>
    </xf>
    <xf numFmtId="0" fontId="92" fillId="0" borderId="1" xfId="9" applyFont="1" applyBorder="1" applyAlignment="1">
      <alignment horizontal="center" vertical="center" wrapText="1"/>
    </xf>
    <xf numFmtId="0" fontId="56" fillId="0" borderId="41" xfId="9" applyFont="1" applyBorder="1" applyAlignment="1">
      <alignment horizontal="center" vertical="center"/>
    </xf>
    <xf numFmtId="0" fontId="56" fillId="0" borderId="29" xfId="9" applyFont="1" applyBorder="1" applyAlignment="1">
      <alignment horizontal="center" vertical="center"/>
    </xf>
    <xf numFmtId="0" fontId="56" fillId="0" borderId="17" xfId="9" applyFont="1" applyBorder="1" applyAlignment="1">
      <alignment horizontal="center"/>
    </xf>
    <xf numFmtId="0" fontId="56" fillId="0" borderId="1" xfId="9" applyFont="1" applyBorder="1" applyAlignment="1">
      <alignment horizontal="center"/>
    </xf>
    <xf numFmtId="0" fontId="50" fillId="0" borderId="0" xfId="9" applyFont="1" applyAlignment="1">
      <alignment horizontal="center" vertical="center" wrapText="1"/>
    </xf>
    <xf numFmtId="0" fontId="21" fillId="8" borderId="2" xfId="9" applyFont="1" applyFill="1" applyBorder="1" applyAlignment="1" applyProtection="1">
      <alignment horizontal="left" vertical="top" wrapText="1"/>
      <protection locked="0"/>
    </xf>
    <xf numFmtId="0" fontId="21" fillId="8" borderId="3" xfId="9" applyFont="1" applyFill="1" applyBorder="1" applyAlignment="1" applyProtection="1">
      <alignment horizontal="left" vertical="top" wrapText="1"/>
      <protection locked="0"/>
    </xf>
    <xf numFmtId="0" fontId="21" fillId="8" borderId="63" xfId="9" applyFont="1" applyFill="1" applyBorder="1" applyAlignment="1" applyProtection="1">
      <alignment horizontal="left" vertical="top" wrapText="1"/>
      <protection locked="0"/>
    </xf>
    <xf numFmtId="0" fontId="21" fillId="8" borderId="6" xfId="9" applyFont="1" applyFill="1" applyBorder="1" applyAlignment="1" applyProtection="1">
      <alignment horizontal="left" vertical="top" wrapText="1"/>
      <protection locked="0"/>
    </xf>
    <xf numFmtId="0" fontId="21" fillId="8" borderId="7" xfId="9" applyFont="1" applyFill="1" applyBorder="1" applyAlignment="1" applyProtection="1">
      <alignment horizontal="left" vertical="top" wrapText="1"/>
      <protection locked="0"/>
    </xf>
    <xf numFmtId="0" fontId="21" fillId="8" borderId="64" xfId="9" applyFont="1" applyFill="1" applyBorder="1" applyAlignment="1" applyProtection="1">
      <alignment horizontal="left" vertical="top" wrapText="1"/>
      <protection locked="0"/>
    </xf>
    <xf numFmtId="0" fontId="21" fillId="8" borderId="4" xfId="9" applyFont="1" applyFill="1" applyBorder="1" applyAlignment="1" applyProtection="1">
      <alignment horizontal="left" vertical="top" wrapText="1"/>
      <protection locked="0"/>
    </xf>
    <xf numFmtId="0" fontId="21" fillId="8" borderId="5" xfId="9" applyFont="1" applyFill="1" applyBorder="1" applyAlignment="1" applyProtection="1">
      <alignment horizontal="left" vertical="top" wrapText="1"/>
      <protection locked="0"/>
    </xf>
    <xf numFmtId="0" fontId="21" fillId="8" borderId="19" xfId="9" applyFont="1" applyFill="1" applyBorder="1" applyAlignment="1" applyProtection="1">
      <alignment horizontal="left" vertical="top" wrapText="1"/>
      <protection locked="0"/>
    </xf>
    <xf numFmtId="0" fontId="66" fillId="0" borderId="8" xfId="9" applyFont="1" applyBorder="1" applyAlignment="1">
      <alignment horizontal="center" vertical="center"/>
    </xf>
    <xf numFmtId="0" fontId="66" fillId="0" borderId="9" xfId="9" applyFont="1" applyBorder="1" applyAlignment="1">
      <alignment horizontal="center" vertical="center"/>
    </xf>
    <xf numFmtId="2" fontId="68" fillId="0" borderId="10" xfId="9" applyNumberFormat="1" applyFont="1" applyBorder="1" applyAlignment="1">
      <alignment horizontal="center" vertical="top"/>
    </xf>
    <xf numFmtId="2" fontId="68" fillId="0" borderId="23" xfId="9" applyNumberFormat="1" applyFont="1" applyBorder="1" applyAlignment="1">
      <alignment horizontal="center" vertical="top"/>
    </xf>
    <xf numFmtId="0" fontId="70" fillId="0" borderId="0" xfId="9" applyFont="1" applyAlignment="1">
      <alignment horizontal="left" vertical="center" wrapText="1"/>
    </xf>
    <xf numFmtId="0" fontId="36" fillId="0" borderId="0" xfId="9" applyFont="1" applyAlignment="1">
      <alignment horizontal="left" vertical="center" wrapText="1"/>
    </xf>
    <xf numFmtId="38" fontId="72" fillId="0" borderId="48" xfId="9" applyNumberFormat="1" applyFont="1" applyBorder="1" applyAlignment="1">
      <alignment horizontal="center" vertical="center"/>
    </xf>
    <xf numFmtId="38" fontId="72" fillId="0" borderId="47" xfId="9" applyNumberFormat="1" applyFont="1" applyBorder="1" applyAlignment="1">
      <alignment horizontal="center" vertical="center"/>
    </xf>
    <xf numFmtId="38" fontId="72" fillId="0" borderId="46" xfId="9" applyNumberFormat="1" applyFont="1" applyBorder="1" applyAlignment="1">
      <alignment horizontal="center" vertical="center"/>
    </xf>
    <xf numFmtId="0" fontId="53" fillId="0" borderId="0" xfId="9" applyFont="1" applyAlignment="1">
      <alignment horizontal="left" vertical="center"/>
    </xf>
    <xf numFmtId="0" fontId="58" fillId="0" borderId="0" xfId="9" applyFont="1" applyAlignment="1">
      <alignment horizontal="left" vertical="top" wrapText="1"/>
    </xf>
    <xf numFmtId="0" fontId="36" fillId="0" borderId="11" xfId="9" applyFont="1" applyBorder="1" applyAlignment="1">
      <alignment horizontal="left" vertical="center" wrapText="1"/>
    </xf>
    <xf numFmtId="0" fontId="53" fillId="0" borderId="0" xfId="9" applyFont="1" applyAlignment="1">
      <alignment horizontal="left" vertical="top" wrapText="1"/>
    </xf>
    <xf numFmtId="0" fontId="21" fillId="0" borderId="0" xfId="9" applyFont="1" applyAlignment="1">
      <alignment horizontal="left" vertical="center" wrapText="1"/>
    </xf>
    <xf numFmtId="0" fontId="51" fillId="0" borderId="0" xfId="9" applyFont="1" applyAlignment="1">
      <alignment horizontal="left" vertical="top" wrapText="1"/>
    </xf>
    <xf numFmtId="0" fontId="68" fillId="0" borderId="0" xfId="9" applyFont="1" applyAlignment="1">
      <alignment horizontal="right"/>
    </xf>
    <xf numFmtId="0" fontId="21" fillId="0" borderId="0" xfId="9" applyFont="1" applyAlignment="1">
      <alignment horizontal="left" vertical="top" wrapText="1"/>
    </xf>
    <xf numFmtId="0" fontId="21" fillId="0" borderId="21" xfId="9" applyFont="1" applyBorder="1" applyAlignment="1">
      <alignment horizontal="left" vertical="top" wrapText="1"/>
    </xf>
    <xf numFmtId="0" fontId="36" fillId="3" borderId="45" xfId="9" applyNumberFormat="1" applyFont="1" applyFill="1" applyBorder="1" applyAlignment="1" applyProtection="1">
      <alignment horizontal="left" vertical="center"/>
      <protection locked="0"/>
    </xf>
    <xf numFmtId="0" fontId="47" fillId="6" borderId="43" xfId="9" applyFont="1" applyFill="1" applyBorder="1" applyAlignment="1">
      <alignment horizontal="center" vertical="center"/>
    </xf>
    <xf numFmtId="0" fontId="47" fillId="6" borderId="44" xfId="9" applyFont="1" applyFill="1" applyBorder="1" applyAlignment="1">
      <alignment horizontal="center" vertical="center"/>
    </xf>
    <xf numFmtId="0" fontId="47" fillId="6" borderId="13" xfId="9" applyFont="1" applyFill="1" applyBorder="1" applyAlignment="1">
      <alignment horizontal="center" vertical="center"/>
    </xf>
    <xf numFmtId="0" fontId="54" fillId="0" borderId="11" xfId="9" applyFont="1" applyBorder="1" applyAlignment="1">
      <alignment horizontal="center" vertical="top"/>
    </xf>
    <xf numFmtId="0" fontId="54" fillId="0" borderId="0" xfId="9" applyFont="1" applyAlignment="1">
      <alignment horizontal="center" vertical="top"/>
    </xf>
    <xf numFmtId="0" fontId="13" fillId="5" borderId="45" xfId="9" applyFont="1" applyFill="1" applyBorder="1" applyAlignment="1" applyProtection="1">
      <alignment horizontal="left" vertical="top" wrapText="1"/>
      <protection locked="0"/>
    </xf>
    <xf numFmtId="0" fontId="13" fillId="9" borderId="45" xfId="9" applyFont="1" applyFill="1" applyBorder="1" applyAlignment="1" applyProtection="1">
      <alignment horizontal="left" vertical="top" wrapText="1"/>
      <protection locked="0"/>
    </xf>
    <xf numFmtId="0" fontId="35" fillId="0" borderId="11" xfId="9" applyFont="1" applyBorder="1" applyAlignment="1">
      <alignment horizontal="center" vertical="center" wrapText="1"/>
    </xf>
    <xf numFmtId="0" fontId="35" fillId="0" borderId="0" xfId="9" applyFont="1" applyAlignment="1">
      <alignment horizontal="center" vertical="center" wrapText="1"/>
    </xf>
    <xf numFmtId="0" fontId="21" fillId="0" borderId="0" xfId="9" applyFont="1" applyAlignment="1">
      <alignment horizontal="center" vertical="center" wrapText="1"/>
    </xf>
    <xf numFmtId="0" fontId="22" fillId="0" borderId="1" xfId="9" applyFont="1" applyBorder="1" applyAlignment="1">
      <alignment horizontal="left" vertical="center"/>
    </xf>
    <xf numFmtId="0" fontId="44" fillId="2" borderId="0" xfId="3" applyFont="1" applyFill="1" applyBorder="1" applyAlignment="1" applyProtection="1">
      <alignment horizontal="center" vertical="center" wrapText="1"/>
    </xf>
    <xf numFmtId="3" fontId="10" fillId="3" borderId="48" xfId="1" applyNumberFormat="1" applyFont="1" applyFill="1" applyBorder="1" applyAlignment="1" applyProtection="1">
      <alignment horizontal="left" vertical="center"/>
      <protection locked="0"/>
    </xf>
    <xf numFmtId="3" fontId="10" fillId="3" borderId="47" xfId="1" applyNumberFormat="1" applyFont="1" applyFill="1" applyBorder="1" applyAlignment="1" applyProtection="1">
      <alignment horizontal="left" vertical="center"/>
      <protection locked="0"/>
    </xf>
    <xf numFmtId="3" fontId="10" fillId="3" borderId="46" xfId="1" applyNumberFormat="1" applyFont="1" applyFill="1" applyBorder="1" applyAlignment="1" applyProtection="1">
      <alignment horizontal="left" vertical="center"/>
      <protection locked="0"/>
    </xf>
    <xf numFmtId="0" fontId="21" fillId="3" borderId="1" xfId="3" quotePrefix="1" applyFont="1" applyFill="1" applyBorder="1" applyAlignment="1" applyProtection="1">
      <alignment horizontal="left" vertical="center" wrapText="1"/>
      <protection locked="0"/>
    </xf>
    <xf numFmtId="0" fontId="22" fillId="2" borderId="0" xfId="3" applyFont="1" applyFill="1" applyAlignment="1" applyProtection="1">
      <alignment horizontal="justify" vertical="top" wrapText="1"/>
    </xf>
    <xf numFmtId="0" fontId="33" fillId="2" borderId="0" xfId="3" applyFont="1" applyFill="1" applyBorder="1" applyAlignment="1" applyProtection="1">
      <alignment horizontal="center"/>
    </xf>
    <xf numFmtId="0" fontId="45" fillId="0" borderId="43" xfId="3" applyFont="1" applyFill="1" applyBorder="1" applyAlignment="1" applyProtection="1">
      <alignment horizontal="justify" vertical="center" wrapText="1"/>
    </xf>
    <xf numFmtId="0" fontId="45" fillId="0" borderId="44" xfId="3" applyFont="1" applyFill="1" applyBorder="1" applyAlignment="1" applyProtection="1">
      <alignment horizontal="justify" vertical="center" wrapText="1"/>
    </xf>
    <xf numFmtId="0" fontId="45" fillId="0" borderId="13" xfId="3" applyFont="1" applyFill="1" applyBorder="1" applyAlignment="1" applyProtection="1">
      <alignment horizontal="justify" vertical="center" wrapText="1"/>
    </xf>
    <xf numFmtId="0" fontId="13" fillId="0" borderId="14" xfId="0" applyFont="1" applyFill="1" applyBorder="1" applyAlignment="1" applyProtection="1">
      <alignment horizontal="left" vertical="top" wrapText="1"/>
    </xf>
    <xf numFmtId="1" fontId="2" fillId="0" borderId="41" xfId="1" applyNumberFormat="1" applyFont="1" applyFill="1" applyBorder="1" applyAlignment="1" applyProtection="1">
      <alignment horizontal="center" vertical="center"/>
    </xf>
    <xf numFmtId="1" fontId="2" fillId="0" borderId="29" xfId="1" applyNumberFormat="1" applyFont="1" applyFill="1" applyBorder="1" applyAlignment="1" applyProtection="1">
      <alignment horizontal="center" vertical="center"/>
    </xf>
    <xf numFmtId="0" fontId="41" fillId="3" borderId="43" xfId="1" applyFont="1" applyFill="1" applyBorder="1" applyAlignment="1" applyProtection="1">
      <alignment horizontal="center" vertical="center"/>
      <protection locked="0"/>
    </xf>
    <xf numFmtId="0" fontId="41" fillId="3" borderId="13" xfId="1" applyFont="1" applyFill="1" applyBorder="1" applyAlignment="1" applyProtection="1">
      <alignment horizontal="center" vertical="center"/>
      <protection locked="0"/>
    </xf>
    <xf numFmtId="1" fontId="2" fillId="0" borderId="43" xfId="1" applyNumberFormat="1" applyFont="1" applyFill="1" applyBorder="1" applyAlignment="1" applyProtection="1">
      <alignment horizontal="center" vertical="center"/>
    </xf>
    <xf numFmtId="1" fontId="2" fillId="0" borderId="13" xfId="1" applyNumberFormat="1" applyFont="1" applyFill="1" applyBorder="1" applyAlignment="1" applyProtection="1">
      <alignment horizontal="center" vertical="center"/>
    </xf>
    <xf numFmtId="0" fontId="13" fillId="0" borderId="0" xfId="0" applyFont="1" applyBorder="1" applyAlignment="1" applyProtection="1">
      <alignment horizontal="left" vertical="center" wrapText="1"/>
    </xf>
    <xf numFmtId="0" fontId="13" fillId="0" borderId="1" xfId="0" applyFont="1" applyBorder="1" applyAlignment="1" applyProtection="1">
      <alignment horizontal="left" vertical="center" wrapText="1"/>
    </xf>
    <xf numFmtId="0" fontId="22" fillId="2" borderId="0" xfId="3" applyFont="1" applyFill="1" applyBorder="1" applyAlignment="1" applyProtection="1">
      <alignment horizontal="center" vertical="center" wrapText="1"/>
    </xf>
    <xf numFmtId="164" fontId="13" fillId="0" borderId="7" xfId="0" applyNumberFormat="1" applyFont="1" applyFill="1" applyBorder="1" applyAlignment="1" applyProtection="1">
      <alignment horizontal="left" vertical="top" wrapText="1"/>
    </xf>
    <xf numFmtId="164" fontId="13" fillId="0" borderId="7" xfId="0" applyNumberFormat="1" applyFont="1" applyFill="1" applyBorder="1" applyAlignment="1" applyProtection="1">
      <alignment horizontal="center" vertical="center"/>
    </xf>
    <xf numFmtId="0" fontId="13" fillId="0" borderId="7" xfId="0" applyFont="1" applyFill="1" applyBorder="1" applyAlignment="1" applyProtection="1">
      <alignment horizontal="left" vertical="top"/>
    </xf>
    <xf numFmtId="0" fontId="30" fillId="0" borderId="0" xfId="0" applyFont="1" applyFill="1" applyBorder="1" applyAlignment="1" applyProtection="1">
      <alignment horizontal="left" vertical="center"/>
    </xf>
    <xf numFmtId="165" fontId="145" fillId="3" borderId="14" xfId="0" applyNumberFormat="1" applyFont="1" applyFill="1" applyBorder="1" applyAlignment="1" applyProtection="1">
      <alignment horizontal="center" vertical="center" wrapText="1"/>
      <protection locked="0"/>
    </xf>
    <xf numFmtId="0" fontId="13" fillId="0" borderId="7" xfId="0" applyFont="1" applyFill="1" applyBorder="1" applyAlignment="1" applyProtection="1">
      <alignment horizontal="left" vertical="top" wrapText="1"/>
    </xf>
    <xf numFmtId="0" fontId="14" fillId="2" borderId="0" xfId="1" applyFont="1" applyFill="1" applyBorder="1" applyAlignment="1" applyProtection="1">
      <alignment horizontal="center" vertical="center"/>
    </xf>
    <xf numFmtId="0" fontId="1" fillId="0" borderId="0" xfId="0" applyFont="1" applyAlignment="1" applyProtection="1">
      <alignment horizontal="center" vertical="center"/>
    </xf>
    <xf numFmtId="0" fontId="11" fillId="2" borderId="1" xfId="1" applyFont="1" applyFill="1" applyBorder="1" applyAlignment="1" applyProtection="1">
      <alignment horizontal="left"/>
      <protection locked="0"/>
    </xf>
    <xf numFmtId="0" fontId="23" fillId="2" borderId="1" xfId="1" applyFont="1" applyFill="1" applyBorder="1" applyAlignment="1" applyProtection="1">
      <alignment horizontal="left"/>
      <protection locked="0"/>
    </xf>
    <xf numFmtId="0" fontId="25" fillId="2" borderId="0" xfId="1" applyFont="1" applyFill="1" applyAlignment="1" applyProtection="1">
      <alignment horizontal="justify" vertical="top" wrapText="1"/>
    </xf>
    <xf numFmtId="0" fontId="25" fillId="2" borderId="0" xfId="1" applyFont="1" applyFill="1" applyAlignment="1" applyProtection="1">
      <alignment horizontal="left" vertical="top" wrapText="1"/>
    </xf>
    <xf numFmtId="0" fontId="25" fillId="2" borderId="0" xfId="1" applyFont="1" applyFill="1" applyAlignment="1" applyProtection="1">
      <alignment horizontal="left" vertical="center" wrapText="1"/>
    </xf>
    <xf numFmtId="0" fontId="8" fillId="0" borderId="17" xfId="0" applyFont="1" applyBorder="1" applyAlignment="1" applyProtection="1">
      <alignment horizontal="center" vertical="center"/>
    </xf>
    <xf numFmtId="3" fontId="8" fillId="0" borderId="48" xfId="0" applyNumberFormat="1" applyFont="1" applyFill="1" applyBorder="1" applyAlignment="1" applyProtection="1">
      <alignment horizontal="center" vertical="center"/>
    </xf>
    <xf numFmtId="3" fontId="8" fillId="0" borderId="46" xfId="0" applyNumberFormat="1" applyFont="1" applyFill="1" applyBorder="1" applyAlignment="1" applyProtection="1">
      <alignment horizontal="center" vertical="center"/>
    </xf>
    <xf numFmtId="166" fontId="23" fillId="2" borderId="1" xfId="1" applyNumberFormat="1" applyFont="1" applyFill="1" applyBorder="1" applyAlignment="1" applyProtection="1">
      <alignment horizontal="left"/>
      <protection locked="0"/>
    </xf>
    <xf numFmtId="0" fontId="32" fillId="2" borderId="1" xfId="3" applyFont="1" applyFill="1" applyBorder="1" applyAlignment="1" applyProtection="1">
      <alignment horizontal="left"/>
      <protection locked="0"/>
    </xf>
    <xf numFmtId="0" fontId="6" fillId="2" borderId="0" xfId="1" applyFont="1" applyFill="1" applyAlignment="1" applyProtection="1">
      <alignment horizontal="center" vertical="center"/>
    </xf>
    <xf numFmtId="0" fontId="22" fillId="3" borderId="43" xfId="3" applyFont="1" applyFill="1" applyBorder="1" applyAlignment="1" applyProtection="1">
      <alignment horizontal="left" vertical="top" wrapText="1"/>
      <protection locked="0"/>
    </xf>
    <xf numFmtId="0" fontId="22" fillId="3" borderId="44" xfId="3" applyFont="1" applyFill="1" applyBorder="1" applyAlignment="1" applyProtection="1">
      <alignment horizontal="left" vertical="top" wrapText="1"/>
      <protection locked="0"/>
    </xf>
    <xf numFmtId="0" fontId="22" fillId="3" borderId="13" xfId="3" applyFont="1" applyFill="1" applyBorder="1" applyAlignment="1" applyProtection="1">
      <alignment horizontal="left" vertical="top" wrapText="1"/>
      <protection locked="0"/>
    </xf>
    <xf numFmtId="49" fontId="21" fillId="3" borderId="1" xfId="3" applyNumberFormat="1" applyFont="1" applyFill="1" applyBorder="1" applyAlignment="1" applyProtection="1">
      <alignment horizontal="left" vertical="center"/>
      <protection locked="0"/>
    </xf>
    <xf numFmtId="0" fontId="31" fillId="2" borderId="0" xfId="4" applyFill="1" applyAlignment="1" applyProtection="1">
      <alignment horizontal="left" vertical="top"/>
    </xf>
    <xf numFmtId="0" fontId="22" fillId="2" borderId="0" xfId="3" applyFont="1" applyFill="1" applyAlignment="1" applyProtection="1">
      <alignment horizontal="left" vertical="top" wrapText="1"/>
    </xf>
    <xf numFmtId="0" fontId="2" fillId="0" borderId="14" xfId="1" applyFont="1" applyFill="1" applyBorder="1" applyAlignment="1" applyProtection="1">
      <alignment horizontal="left" vertical="top"/>
    </xf>
    <xf numFmtId="0" fontId="2" fillId="0" borderId="0" xfId="10" applyFont="1" applyAlignment="1">
      <alignment horizontal="left" vertical="top" wrapText="1"/>
    </xf>
    <xf numFmtId="0" fontId="142" fillId="8" borderId="48" xfId="0" applyFont="1" applyFill="1" applyBorder="1" applyAlignment="1">
      <alignment horizontal="left" vertical="center"/>
    </xf>
    <xf numFmtId="0" fontId="142" fillId="8" borderId="47" xfId="0" applyFont="1" applyFill="1" applyBorder="1" applyAlignment="1">
      <alignment horizontal="left" vertical="center"/>
    </xf>
    <xf numFmtId="0" fontId="142" fillId="8" borderId="46" xfId="0" applyFont="1" applyFill="1" applyBorder="1" applyAlignment="1">
      <alignment horizontal="left" vertical="center"/>
    </xf>
    <xf numFmtId="0" fontId="142" fillId="0" borderId="0" xfId="0" applyFont="1" applyAlignment="1">
      <alignment horizontal="left"/>
    </xf>
    <xf numFmtId="0" fontId="25" fillId="0" borderId="0" xfId="10" applyFont="1" applyAlignment="1">
      <alignment horizontal="center" vertical="top" wrapText="1"/>
    </xf>
    <xf numFmtId="0" fontId="25" fillId="0" borderId="12" xfId="10" applyFont="1" applyBorder="1" applyAlignment="1">
      <alignment horizontal="center" vertical="top" wrapText="1"/>
    </xf>
    <xf numFmtId="0" fontId="2" fillId="3" borderId="48" xfId="10" applyFont="1" applyFill="1" applyBorder="1" applyAlignment="1" applyProtection="1">
      <alignment horizontal="left" vertical="top" wrapText="1"/>
      <protection locked="0"/>
    </xf>
    <xf numFmtId="0" fontId="2" fillId="3" borderId="47" xfId="10" applyFont="1" applyFill="1" applyBorder="1" applyAlignment="1" applyProtection="1">
      <alignment horizontal="left" vertical="top" wrapText="1"/>
      <protection locked="0"/>
    </xf>
    <xf numFmtId="0" fontId="2" fillId="3" borderId="46" xfId="10" applyFont="1" applyFill="1" applyBorder="1" applyAlignment="1" applyProtection="1">
      <alignment horizontal="left" vertical="top" wrapText="1"/>
      <protection locked="0"/>
    </xf>
    <xf numFmtId="0" fontId="10" fillId="0" borderId="0" xfId="10" applyFont="1" applyAlignment="1">
      <alignment horizontal="center" vertical="center"/>
    </xf>
    <xf numFmtId="0" fontId="2" fillId="0" borderId="0" xfId="10" applyFont="1" applyAlignment="1">
      <alignment horizontal="left" vertical="center" wrapText="1"/>
    </xf>
    <xf numFmtId="0" fontId="2" fillId="0" borderId="0" xfId="10" applyFont="1" applyAlignment="1">
      <alignment horizontal="left" vertical="center"/>
    </xf>
    <xf numFmtId="0" fontId="25" fillId="0" borderId="0" xfId="10" applyFont="1" applyBorder="1" applyAlignment="1">
      <alignment horizontal="left" vertical="top" wrapText="1"/>
    </xf>
    <xf numFmtId="0" fontId="17" fillId="2" borderId="0" xfId="1" applyFont="1" applyFill="1" applyBorder="1" applyAlignment="1" applyProtection="1">
      <alignment horizontal="center" vertical="center"/>
    </xf>
    <xf numFmtId="0" fontId="33" fillId="0" borderId="1" xfId="0" applyFont="1" applyFill="1" applyBorder="1" applyAlignment="1" applyProtection="1">
      <alignment horizontal="left" vertical="center" wrapText="1"/>
    </xf>
    <xf numFmtId="0" fontId="40" fillId="0" borderId="0" xfId="0" applyFont="1" applyFill="1" applyBorder="1" applyAlignment="1" applyProtection="1">
      <alignment horizontal="left" vertical="center"/>
    </xf>
    <xf numFmtId="164" fontId="40" fillId="0" borderId="0" xfId="0" applyNumberFormat="1" applyFont="1" applyFill="1" applyBorder="1" applyAlignment="1" applyProtection="1">
      <alignment horizontal="left" vertical="center" wrapText="1"/>
    </xf>
    <xf numFmtId="164" fontId="40" fillId="0" borderId="0" xfId="0" applyNumberFormat="1" applyFont="1" applyFill="1" applyBorder="1" applyAlignment="1" applyProtection="1">
      <alignment horizontal="right" vertical="center"/>
    </xf>
    <xf numFmtId="0" fontId="40" fillId="0" borderId="0" xfId="0" applyFont="1" applyFill="1" applyBorder="1" applyAlignment="1" applyProtection="1">
      <alignment horizontal="left" vertical="top" wrapText="1"/>
    </xf>
    <xf numFmtId="0" fontId="40" fillId="0" borderId="0" xfId="0" applyFont="1" applyFill="1" applyBorder="1" applyAlignment="1" applyProtection="1">
      <alignment horizontal="left" vertical="top"/>
    </xf>
    <xf numFmtId="0" fontId="89" fillId="0" borderId="0" xfId="0" applyFont="1" applyFill="1" applyBorder="1" applyAlignment="1" applyProtection="1">
      <alignment horizontal="center"/>
    </xf>
    <xf numFmtId="0" fontId="113" fillId="0" borderId="0" xfId="0" applyFont="1" applyFill="1" applyBorder="1" applyAlignment="1" applyProtection="1">
      <alignment horizontal="center" vertical="center"/>
    </xf>
    <xf numFmtId="0" fontId="116" fillId="0" borderId="0" xfId="0" applyFont="1" applyFill="1" applyBorder="1" applyAlignment="1" applyProtection="1">
      <alignment horizontal="center" vertical="center"/>
    </xf>
    <xf numFmtId="0" fontId="79" fillId="0" borderId="0" xfId="0" applyFont="1" applyFill="1" applyBorder="1" applyAlignment="1" applyProtection="1">
      <alignment horizontal="center" vertical="center" wrapText="1"/>
    </xf>
    <xf numFmtId="0" fontId="40" fillId="0" borderId="0" xfId="0" applyFont="1" applyFill="1" applyBorder="1" applyAlignment="1" applyProtection="1">
      <alignment horizontal="left" vertical="center" wrapText="1"/>
    </xf>
    <xf numFmtId="0" fontId="52" fillId="0" borderId="0" xfId="9" applyFont="1" applyFill="1" applyBorder="1" applyAlignment="1" applyProtection="1">
      <alignment horizontal="center" wrapText="1"/>
    </xf>
    <xf numFmtId="0" fontId="40" fillId="0" borderId="0" xfId="1" applyFont="1" applyFill="1" applyBorder="1" applyAlignment="1" applyProtection="1">
      <alignment horizontal="left" vertical="top"/>
    </xf>
    <xf numFmtId="0" fontId="89" fillId="0" borderId="0" xfId="0" applyFont="1" applyFill="1" applyBorder="1" applyAlignment="1" applyProtection="1">
      <alignment horizontal="left" vertical="center" wrapText="1"/>
    </xf>
    <xf numFmtId="49" fontId="121" fillId="0" borderId="0" xfId="0" applyNumberFormat="1" applyFont="1" applyFill="1" applyBorder="1" applyAlignment="1" applyProtection="1">
      <alignment horizontal="center" vertical="center" wrapText="1"/>
    </xf>
    <xf numFmtId="0" fontId="121" fillId="0" borderId="0" xfId="0" applyNumberFormat="1"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wrapText="1"/>
    </xf>
    <xf numFmtId="173" fontId="124" fillId="0" borderId="0" xfId="0" applyNumberFormat="1" applyFont="1" applyFill="1" applyBorder="1" applyAlignment="1" applyProtection="1">
      <alignment horizontal="center" vertical="center"/>
    </xf>
    <xf numFmtId="0" fontId="124" fillId="0" borderId="0" xfId="0" applyFont="1" applyFill="1" applyBorder="1" applyAlignment="1" applyProtection="1">
      <alignment horizontal="left"/>
    </xf>
    <xf numFmtId="0" fontId="126" fillId="0" borderId="0" xfId="9" applyFont="1" applyFill="1" applyBorder="1" applyAlignment="1" applyProtection="1">
      <alignment horizontal="center" wrapText="1"/>
    </xf>
    <xf numFmtId="0" fontId="122" fillId="0" borderId="0" xfId="0" applyFont="1" applyFill="1" applyBorder="1" applyAlignment="1" applyProtection="1">
      <alignment horizontal="left" vertical="top" wrapText="1"/>
    </xf>
    <xf numFmtId="0" fontId="124" fillId="0" borderId="0" xfId="0" applyFont="1" applyFill="1" applyBorder="1" applyAlignment="1" applyProtection="1">
      <alignment horizontal="center" vertical="center" wrapText="1"/>
    </xf>
    <xf numFmtId="0" fontId="124" fillId="0" borderId="0" xfId="0" applyFont="1" applyFill="1" applyBorder="1" applyAlignment="1" applyProtection="1">
      <alignment horizontal="center" vertical="center"/>
    </xf>
    <xf numFmtId="0" fontId="49" fillId="0" borderId="0" xfId="9" applyFont="1" applyFill="1" applyBorder="1" applyAlignment="1" applyProtection="1">
      <alignment horizontal="center" vertical="center"/>
    </xf>
    <xf numFmtId="3" fontId="114" fillId="0" borderId="0" xfId="9" applyNumberFormat="1" applyFont="1" applyFill="1" applyBorder="1" applyAlignment="1" applyProtection="1">
      <alignment horizontal="left" vertical="top"/>
    </xf>
    <xf numFmtId="0" fontId="50" fillId="0" borderId="0" xfId="9" applyFont="1" applyFill="1" applyBorder="1" applyAlignment="1" applyProtection="1">
      <alignment horizontal="center" wrapText="1"/>
    </xf>
    <xf numFmtId="0" fontId="126" fillId="0" borderId="0" xfId="9" applyFont="1" applyFill="1" applyBorder="1" applyAlignment="1" applyProtection="1">
      <alignment horizontal="center" textRotation="90" wrapText="1"/>
    </xf>
    <xf numFmtId="0" fontId="114" fillId="0" borderId="0" xfId="9" applyFont="1" applyFill="1" applyBorder="1" applyAlignment="1" applyProtection="1">
      <alignment horizontal="center" vertical="top"/>
    </xf>
    <xf numFmtId="49" fontId="49" fillId="0" borderId="0" xfId="9" quotePrefix="1" applyNumberFormat="1" applyFont="1" applyFill="1" applyBorder="1" applyAlignment="1" applyProtection="1">
      <alignment horizontal="center" vertical="center" wrapText="1"/>
    </xf>
    <xf numFmtId="0" fontId="49" fillId="0" borderId="0" xfId="9" applyFont="1" applyFill="1" applyBorder="1" applyAlignment="1" applyProtection="1">
      <alignment horizontal="center" vertical="center" wrapText="1"/>
    </xf>
    <xf numFmtId="0" fontId="126" fillId="0" borderId="0" xfId="9" applyFont="1" applyFill="1" applyBorder="1" applyAlignment="1" applyProtection="1">
      <alignment horizontal="center" vertical="center" wrapText="1"/>
    </xf>
    <xf numFmtId="0" fontId="114" fillId="0" borderId="0" xfId="9" applyNumberFormat="1" applyFont="1" applyFill="1" applyBorder="1" applyAlignment="1" applyProtection="1">
      <alignment horizontal="left" vertical="center"/>
    </xf>
    <xf numFmtId="0" fontId="127" fillId="0" borderId="0" xfId="9" applyFont="1" applyFill="1" applyBorder="1" applyAlignment="1" applyProtection="1">
      <alignment horizontal="center" vertical="center" wrapText="1"/>
    </xf>
    <xf numFmtId="0" fontId="126" fillId="0" borderId="0" xfId="9" applyFont="1" applyFill="1" applyBorder="1" applyAlignment="1" applyProtection="1">
      <alignment horizontal="center" vertical="center"/>
    </xf>
    <xf numFmtId="0" fontId="126" fillId="0" borderId="0" xfId="9" applyFont="1" applyFill="1" applyBorder="1" applyAlignment="1" applyProtection="1">
      <alignment horizontal="center"/>
    </xf>
    <xf numFmtId="0" fontId="50" fillId="0" borderId="0" xfId="9" applyFont="1" applyFill="1" applyBorder="1" applyAlignment="1" applyProtection="1">
      <alignment horizontal="center" vertical="center" wrapText="1"/>
    </xf>
    <xf numFmtId="0" fontId="50" fillId="0" borderId="0" xfId="9" applyFont="1" applyFill="1" applyBorder="1" applyAlignment="1" applyProtection="1">
      <alignment horizontal="left" vertical="top" wrapText="1"/>
    </xf>
    <xf numFmtId="0" fontId="117" fillId="0" borderId="0" xfId="9" applyFont="1" applyFill="1" applyBorder="1" applyAlignment="1" applyProtection="1">
      <alignment horizontal="center" vertical="center"/>
    </xf>
    <xf numFmtId="172" fontId="117" fillId="0" borderId="0" xfId="6" applyNumberFormat="1" applyFont="1" applyFill="1" applyBorder="1" applyAlignment="1" applyProtection="1">
      <alignment horizontal="right" vertical="center" wrapText="1"/>
    </xf>
    <xf numFmtId="2" fontId="126" fillId="0" borderId="0" xfId="9" applyNumberFormat="1" applyFont="1" applyFill="1" applyBorder="1" applyAlignment="1" applyProtection="1">
      <alignment horizontal="center" vertical="top"/>
    </xf>
    <xf numFmtId="0" fontId="113" fillId="0" borderId="0" xfId="9" applyFont="1" applyFill="1" applyBorder="1" applyAlignment="1" applyProtection="1">
      <alignment horizontal="left" vertical="center" wrapText="1"/>
    </xf>
    <xf numFmtId="0" fontId="114" fillId="0" borderId="0" xfId="9" applyFont="1" applyFill="1" applyBorder="1" applyAlignment="1" applyProtection="1">
      <alignment horizontal="left" vertical="center" wrapText="1"/>
    </xf>
    <xf numFmtId="38" fontId="49" fillId="0" borderId="0" xfId="9" applyNumberFormat="1" applyFont="1" applyFill="1" applyBorder="1" applyAlignment="1" applyProtection="1">
      <alignment horizontal="center" vertical="center"/>
    </xf>
    <xf numFmtId="0" fontId="49" fillId="0" borderId="0" xfId="9" applyFont="1" applyFill="1" applyBorder="1" applyAlignment="1" applyProtection="1">
      <alignment horizontal="left" vertical="center"/>
    </xf>
    <xf numFmtId="0" fontId="126" fillId="0" borderId="0" xfId="9" applyFont="1" applyFill="1" applyBorder="1" applyAlignment="1" applyProtection="1">
      <alignment horizontal="left" vertical="top" wrapText="1"/>
    </xf>
    <xf numFmtId="0" fontId="49" fillId="0" borderId="0" xfId="9" applyFont="1" applyFill="1" applyBorder="1" applyAlignment="1" applyProtection="1">
      <alignment horizontal="left" vertical="top" wrapText="1"/>
    </xf>
    <xf numFmtId="0" fontId="50" fillId="0" borderId="0" xfId="9" applyFont="1" applyFill="1" applyBorder="1" applyAlignment="1" applyProtection="1">
      <alignment horizontal="left" vertical="center" wrapText="1"/>
    </xf>
    <xf numFmtId="0" fontId="52" fillId="0" borderId="0" xfId="9" applyFont="1" applyFill="1" applyBorder="1" applyAlignment="1" applyProtection="1">
      <alignment horizontal="left" vertical="top" wrapText="1"/>
    </xf>
    <xf numFmtId="0" fontId="126" fillId="0" borderId="0" xfId="9" applyFont="1" applyFill="1" applyBorder="1" applyAlignment="1" applyProtection="1">
      <alignment horizontal="right"/>
    </xf>
    <xf numFmtId="0" fontId="90" fillId="0" borderId="0" xfId="9" applyFont="1" applyFill="1" applyBorder="1" applyAlignment="1" applyProtection="1">
      <alignment horizontal="left" vertical="center"/>
    </xf>
    <xf numFmtId="0" fontId="124" fillId="0" borderId="0" xfId="3" applyFont="1" applyFill="1" applyBorder="1" applyAlignment="1" applyProtection="1">
      <alignment horizontal="center" vertical="center" wrapText="1"/>
    </xf>
    <xf numFmtId="0" fontId="90" fillId="0" borderId="0" xfId="3" applyFont="1" applyFill="1" applyBorder="1" applyAlignment="1" applyProtection="1">
      <alignment horizontal="center" vertical="center" wrapText="1"/>
    </xf>
    <xf numFmtId="0" fontId="123" fillId="0" borderId="0" xfId="3" applyFont="1" applyFill="1" applyBorder="1" applyAlignment="1" applyProtection="1">
      <alignment horizontal="center"/>
    </xf>
    <xf numFmtId="165" fontId="52" fillId="0" borderId="0" xfId="0" applyNumberFormat="1" applyFont="1" applyFill="1" applyBorder="1" applyAlignment="1" applyProtection="1">
      <alignment horizontal="center" vertical="center" wrapText="1"/>
    </xf>
    <xf numFmtId="0" fontId="116" fillId="0" borderId="0" xfId="0" applyFont="1" applyFill="1" applyBorder="1" applyAlignment="1" applyProtection="1">
      <alignment horizontal="left" vertical="center"/>
    </xf>
    <xf numFmtId="0" fontId="40" fillId="0" borderId="0" xfId="9" applyFont="1" applyFill="1" applyBorder="1" applyAlignment="1" applyProtection="1">
      <alignment horizontal="left" vertical="top" wrapText="1"/>
    </xf>
    <xf numFmtId="0" fontId="137" fillId="0" borderId="0" xfId="9" applyFont="1" applyFill="1" applyBorder="1" applyAlignment="1" applyProtection="1">
      <alignment horizontal="center" vertical="center" wrapText="1"/>
    </xf>
    <xf numFmtId="1" fontId="40" fillId="0" borderId="0" xfId="1" applyNumberFormat="1" applyFont="1" applyFill="1" applyBorder="1" applyAlignment="1" applyProtection="1">
      <alignment horizontal="center" vertical="center"/>
    </xf>
    <xf numFmtId="0" fontId="40" fillId="0" borderId="0" xfId="1" applyFont="1" applyFill="1" applyBorder="1" applyAlignment="1" applyProtection="1">
      <alignment horizontal="center" vertical="center"/>
    </xf>
    <xf numFmtId="164" fontId="40" fillId="0" borderId="0" xfId="0" applyNumberFormat="1" applyFont="1" applyFill="1" applyBorder="1" applyAlignment="1" applyProtection="1">
      <alignment horizontal="left" vertical="top" wrapText="1"/>
    </xf>
    <xf numFmtId="164" fontId="40" fillId="0" borderId="0" xfId="0" applyNumberFormat="1" applyFont="1" applyFill="1" applyBorder="1" applyAlignment="1" applyProtection="1">
      <alignment horizontal="center" vertical="center"/>
    </xf>
    <xf numFmtId="0" fontId="119" fillId="0" borderId="0" xfId="1" applyFont="1" applyFill="1" applyBorder="1" applyAlignment="1" applyProtection="1">
      <alignment horizontal="center" vertical="center"/>
    </xf>
    <xf numFmtId="0" fontId="114" fillId="0" borderId="0" xfId="0" applyFont="1" applyFill="1" applyBorder="1" applyAlignment="1" applyProtection="1">
      <alignment horizontal="center" vertical="center"/>
    </xf>
    <xf numFmtId="3" fontId="124" fillId="0" borderId="0" xfId="1" applyNumberFormat="1" applyFont="1" applyFill="1" applyBorder="1" applyAlignment="1" applyProtection="1">
      <alignment horizontal="left" vertical="center"/>
    </xf>
    <xf numFmtId="0" fontId="90" fillId="0" borderId="0" xfId="3" applyFont="1" applyFill="1" applyBorder="1" applyAlignment="1" applyProtection="1">
      <alignment horizontal="justify" vertical="top" wrapText="1"/>
    </xf>
    <xf numFmtId="0" fontId="90" fillId="0" borderId="0" xfId="3" applyFont="1" applyFill="1" applyBorder="1" applyAlignment="1" applyProtection="1">
      <alignment horizontal="left" vertical="top" wrapText="1"/>
    </xf>
    <xf numFmtId="49" fontId="50" fillId="0" borderId="0" xfId="3" quotePrefix="1" applyNumberFormat="1" applyFont="1" applyFill="1" applyBorder="1" applyAlignment="1" applyProtection="1">
      <alignment horizontal="left" vertical="center" wrapText="1"/>
    </xf>
    <xf numFmtId="0" fontId="50" fillId="0" borderId="0" xfId="3" quotePrefix="1" applyFont="1" applyFill="1" applyBorder="1" applyAlignment="1" applyProtection="1">
      <alignment horizontal="left" vertical="center" wrapText="1"/>
    </xf>
    <xf numFmtId="49" fontId="50" fillId="0" borderId="0" xfId="3" applyNumberFormat="1" applyFont="1" applyFill="1" applyBorder="1" applyAlignment="1" applyProtection="1">
      <alignment horizontal="left" vertical="center"/>
    </xf>
    <xf numFmtId="0" fontId="50" fillId="0" borderId="0" xfId="3" applyNumberFormat="1" applyFont="1" applyFill="1" applyBorder="1" applyAlignment="1" applyProtection="1">
      <alignment horizontal="left" vertical="center"/>
    </xf>
    <xf numFmtId="0" fontId="87" fillId="0" borderId="0" xfId="0" applyFont="1" applyFill="1" applyBorder="1" applyAlignment="1" applyProtection="1">
      <alignment horizontal="center" vertical="center"/>
    </xf>
    <xf numFmtId="3" fontId="87" fillId="0" borderId="0" xfId="0" applyNumberFormat="1" applyFont="1" applyFill="1" applyBorder="1" applyAlignment="1" applyProtection="1">
      <alignment horizontal="center" vertical="center"/>
    </xf>
    <xf numFmtId="0" fontId="116" fillId="0" borderId="0" xfId="3" applyFont="1" applyFill="1" applyBorder="1" applyAlignment="1" applyProtection="1">
      <alignment horizontal="justify" vertical="center" wrapText="1"/>
    </xf>
    <xf numFmtId="0" fontId="125" fillId="0" borderId="0" xfId="1" applyFont="1" applyFill="1" applyBorder="1" applyAlignment="1" applyProtection="1">
      <alignment horizontal="justify" vertical="top" wrapText="1"/>
    </xf>
    <xf numFmtId="0" fontId="125" fillId="0" borderId="0" xfId="1" applyFont="1" applyFill="1" applyBorder="1" applyAlignment="1" applyProtection="1">
      <alignment horizontal="left" vertical="top" wrapText="1"/>
    </xf>
    <xf numFmtId="0" fontId="118" fillId="0" borderId="0" xfId="4" applyFont="1" applyFill="1" applyBorder="1" applyAlignment="1" applyProtection="1">
      <alignment horizontal="left" vertical="top"/>
    </xf>
    <xf numFmtId="0" fontId="89" fillId="0" borderId="0" xfId="1" applyFont="1" applyFill="1" applyBorder="1" applyAlignment="1" applyProtection="1">
      <alignment horizontal="center" vertical="center"/>
    </xf>
    <xf numFmtId="0" fontId="124" fillId="0" borderId="0" xfId="10" applyFont="1" applyFill="1" applyBorder="1" applyAlignment="1" applyProtection="1">
      <alignment horizontal="center" vertical="center"/>
    </xf>
    <xf numFmtId="0" fontId="123" fillId="0" borderId="0" xfId="0" applyFont="1" applyFill="1" applyBorder="1" applyAlignment="1" applyProtection="1">
      <alignment horizontal="left" vertical="center" wrapText="1"/>
    </xf>
    <xf numFmtId="0" fontId="138" fillId="0" borderId="0" xfId="1" applyFont="1" applyFill="1" applyBorder="1" applyAlignment="1" applyProtection="1">
      <alignment horizontal="center" vertical="center"/>
    </xf>
    <xf numFmtId="0" fontId="125" fillId="0" borderId="0" xfId="10" applyFont="1" applyFill="1" applyBorder="1" applyAlignment="1" applyProtection="1">
      <alignment horizontal="center" vertical="center"/>
    </xf>
    <xf numFmtId="0" fontId="125" fillId="0" borderId="0" xfId="10" applyFont="1" applyFill="1" applyBorder="1" applyAlignment="1" applyProtection="1">
      <alignment horizontal="left" vertical="center"/>
    </xf>
    <xf numFmtId="0" fontId="125" fillId="0" borderId="0" xfId="10" applyFont="1" applyFill="1" applyBorder="1" applyAlignment="1" applyProtection="1">
      <alignment vertical="center"/>
    </xf>
    <xf numFmtId="0" fontId="125" fillId="0" borderId="0" xfId="1" applyFont="1" applyFill="1" applyBorder="1" applyAlignment="1" applyProtection="1">
      <alignment horizontal="left" vertical="center" wrapText="1"/>
    </xf>
    <xf numFmtId="0" fontId="121" fillId="0" borderId="0" xfId="3" applyFont="1" applyFill="1" applyBorder="1" applyAlignment="1" applyProtection="1">
      <alignment horizontal="left"/>
    </xf>
    <xf numFmtId="166" fontId="121" fillId="0" borderId="0" xfId="1" applyNumberFormat="1" applyFont="1" applyFill="1" applyBorder="1" applyAlignment="1" applyProtection="1">
      <alignment horizontal="left"/>
    </xf>
    <xf numFmtId="0" fontId="90" fillId="0" borderId="0" xfId="1" applyFont="1" applyFill="1" applyBorder="1" applyAlignment="1" applyProtection="1">
      <alignment horizontal="left"/>
    </xf>
    <xf numFmtId="0" fontId="121" fillId="0" borderId="0" xfId="1" applyFont="1" applyFill="1" applyBorder="1" applyAlignment="1" applyProtection="1">
      <alignment horizontal="left"/>
    </xf>
    <xf numFmtId="164" fontId="125" fillId="0" borderId="0" xfId="10" applyNumberFormat="1" applyFont="1" applyFill="1" applyBorder="1" applyAlignment="1" applyProtection="1">
      <alignment horizontal="left" vertical="center"/>
    </xf>
    <xf numFmtId="168" fontId="125" fillId="0" borderId="0" xfId="10" applyNumberFormat="1" applyFont="1" applyFill="1" applyBorder="1" applyAlignment="1" applyProtection="1">
      <alignment horizontal="left" vertical="center"/>
    </xf>
    <xf numFmtId="0" fontId="125" fillId="0" borderId="0" xfId="10" applyNumberFormat="1" applyFont="1" applyFill="1" applyBorder="1" applyAlignment="1" applyProtection="1">
      <alignment horizontal="left" vertical="center"/>
    </xf>
    <xf numFmtId="165" fontId="125" fillId="0" borderId="0" xfId="10" applyNumberFormat="1" applyFont="1" applyFill="1" applyBorder="1" applyAlignment="1" applyProtection="1">
      <alignment horizontal="center" vertical="center"/>
    </xf>
    <xf numFmtId="0" fontId="125" fillId="0" borderId="0" xfId="10" applyFont="1" applyFill="1" applyBorder="1" applyAlignment="1" applyProtection="1">
      <alignment horizontal="left" vertical="center" wrapText="1"/>
    </xf>
    <xf numFmtId="0" fontId="40" fillId="0" borderId="0" xfId="10" applyFont="1" applyFill="1" applyBorder="1" applyAlignment="1" applyProtection="1">
      <alignment horizontal="left" vertical="top" wrapText="1"/>
    </xf>
    <xf numFmtId="0" fontId="50" fillId="0" borderId="0" xfId="0" applyFont="1" applyFill="1" applyBorder="1" applyAlignment="1" applyProtection="1">
      <alignment horizontal="left" vertical="center"/>
    </xf>
    <xf numFmtId="0" fontId="50" fillId="0" borderId="0" xfId="0" applyFont="1" applyFill="1" applyBorder="1" applyAlignment="1" applyProtection="1">
      <alignment horizontal="left"/>
    </xf>
    <xf numFmtId="0" fontId="125" fillId="0" borderId="0" xfId="10" applyFont="1" applyFill="1" applyBorder="1" applyAlignment="1" applyProtection="1">
      <alignment horizontal="left" vertical="top" wrapText="1"/>
    </xf>
    <xf numFmtId="0" fontId="125" fillId="0" borderId="0" xfId="10" applyFont="1" applyFill="1" applyBorder="1" applyAlignment="1" applyProtection="1">
      <alignment horizontal="center" vertical="top" wrapText="1"/>
    </xf>
    <xf numFmtId="0" fontId="40" fillId="0" borderId="0" xfId="10" applyFont="1" applyFill="1" applyBorder="1" applyAlignment="1" applyProtection="1">
      <alignment horizontal="left" vertical="center" wrapText="1"/>
    </xf>
    <xf numFmtId="0" fontId="40" fillId="0" borderId="0" xfId="10" applyFont="1" applyFill="1" applyBorder="1" applyAlignment="1" applyProtection="1">
      <alignment horizontal="left" vertical="center"/>
    </xf>
    <xf numFmtId="0" fontId="22" fillId="2" borderId="1" xfId="1" applyFont="1" applyFill="1" applyBorder="1" applyAlignment="1" applyProtection="1">
      <alignment horizontal="left"/>
      <protection locked="0"/>
    </xf>
    <xf numFmtId="0" fontId="32" fillId="2" borderId="1" xfId="1" applyFont="1" applyFill="1" applyBorder="1" applyAlignment="1" applyProtection="1">
      <alignment horizontal="left"/>
      <protection locked="0"/>
    </xf>
    <xf numFmtId="0" fontId="34" fillId="2" borderId="0" xfId="1" applyFont="1" applyFill="1" applyAlignment="1" applyProtection="1">
      <alignment horizontal="center" vertical="center"/>
    </xf>
    <xf numFmtId="0" fontId="36" fillId="3" borderId="43" xfId="3" applyFont="1" applyFill="1" applyBorder="1" applyAlignment="1" applyProtection="1">
      <alignment horizontal="left" vertical="top" wrapText="1"/>
      <protection locked="0"/>
    </xf>
    <xf numFmtId="0" fontId="36" fillId="3" borderId="44" xfId="3" applyFont="1" applyFill="1" applyBorder="1" applyAlignment="1" applyProtection="1">
      <alignment horizontal="left" vertical="top" wrapText="1"/>
      <protection locked="0"/>
    </xf>
    <xf numFmtId="0" fontId="36" fillId="3" borderId="13" xfId="3" applyFont="1" applyFill="1" applyBorder="1" applyAlignment="1" applyProtection="1">
      <alignment horizontal="left" vertical="top" wrapText="1"/>
      <protection locked="0"/>
    </xf>
    <xf numFmtId="0" fontId="24" fillId="2" borderId="0" xfId="1" applyFont="1" applyFill="1" applyAlignment="1" applyProtection="1">
      <alignment horizontal="left" vertical="center" wrapText="1"/>
    </xf>
    <xf numFmtId="166" fontId="32" fillId="2" borderId="1" xfId="1" applyNumberFormat="1" applyFont="1" applyFill="1" applyBorder="1" applyAlignment="1" applyProtection="1">
      <alignment horizontal="left"/>
      <protection locked="0"/>
    </xf>
    <xf numFmtId="0" fontId="103" fillId="2" borderId="0" xfId="1" applyFont="1" applyFill="1" applyAlignment="1" applyProtection="1">
      <alignment horizontal="left" wrapText="1"/>
    </xf>
    <xf numFmtId="0" fontId="24" fillId="2" borderId="0" xfId="1" applyFont="1" applyFill="1" applyAlignment="1" applyProtection="1">
      <alignment horizontal="justify" vertical="top" wrapText="1"/>
    </xf>
    <xf numFmtId="0" fontId="24" fillId="2" borderId="0" xfId="1" applyFont="1" applyFill="1" applyAlignment="1" applyProtection="1">
      <alignment horizontal="left" vertical="top" wrapText="1"/>
    </xf>
    <xf numFmtId="167" fontId="44" fillId="0" borderId="48" xfId="7" applyNumberFormat="1" applyFont="1" applyFill="1" applyBorder="1" applyAlignment="1" applyProtection="1">
      <alignment horizontal="center"/>
    </xf>
    <xf numFmtId="167" fontId="44" fillId="0" borderId="47" xfId="7" applyNumberFormat="1" applyFont="1" applyFill="1" applyBorder="1" applyAlignment="1" applyProtection="1">
      <alignment horizontal="center"/>
    </xf>
    <xf numFmtId="167" fontId="44" fillId="0" borderId="46" xfId="7" applyNumberFormat="1" applyFont="1" applyFill="1" applyBorder="1" applyAlignment="1" applyProtection="1">
      <alignment horizontal="center"/>
    </xf>
    <xf numFmtId="3" fontId="30" fillId="3" borderId="45" xfId="3" applyNumberFormat="1" applyFont="1" applyFill="1" applyBorder="1" applyAlignment="1" applyProtection="1">
      <alignment horizontal="center" vertical="center"/>
      <protection locked="0"/>
    </xf>
    <xf numFmtId="0" fontId="34" fillId="2" borderId="0" xfId="1" applyFont="1" applyFill="1" applyAlignment="1" applyProtection="1">
      <alignment horizontal="center"/>
    </xf>
    <xf numFmtId="3" fontId="44" fillId="3" borderId="48" xfId="1" applyNumberFormat="1" applyFont="1" applyFill="1" applyBorder="1" applyAlignment="1" applyProtection="1">
      <alignment horizontal="center"/>
      <protection locked="0"/>
    </xf>
    <xf numFmtId="3" fontId="44" fillId="3" borderId="47" xfId="1" applyNumberFormat="1" applyFont="1" applyFill="1" applyBorder="1" applyAlignment="1" applyProtection="1">
      <alignment horizontal="center"/>
      <protection locked="0"/>
    </xf>
    <xf numFmtId="3" fontId="44" fillId="3" borderId="46" xfId="1" applyNumberFormat="1" applyFont="1" applyFill="1" applyBorder="1" applyAlignment="1" applyProtection="1">
      <alignment horizontal="center"/>
      <protection locked="0"/>
    </xf>
    <xf numFmtId="0" fontId="44" fillId="2" borderId="0" xfId="3" applyFont="1" applyFill="1" applyBorder="1" applyAlignment="1" applyProtection="1">
      <alignment horizontal="center" wrapText="1"/>
    </xf>
    <xf numFmtId="0" fontId="22" fillId="2" borderId="0" xfId="3" applyFont="1" applyFill="1" applyBorder="1" applyAlignment="1" applyProtection="1">
      <alignment horizontal="justify" vertical="top" wrapText="1"/>
    </xf>
    <xf numFmtId="0" fontId="13" fillId="0" borderId="1" xfId="1" applyFont="1" applyFill="1" applyBorder="1" applyAlignment="1" applyProtection="1">
      <alignment horizontal="left" vertical="center"/>
    </xf>
    <xf numFmtId="0" fontId="13" fillId="3" borderId="45" xfId="1" applyFont="1" applyFill="1" applyBorder="1" applyAlignment="1" applyProtection="1">
      <alignment horizontal="center" vertical="center"/>
      <protection locked="0"/>
    </xf>
    <xf numFmtId="0" fontId="30" fillId="0" borderId="43" xfId="3" applyFont="1" applyFill="1" applyBorder="1" applyAlignment="1" applyProtection="1">
      <alignment horizontal="justify" vertical="center" wrapText="1"/>
    </xf>
    <xf numFmtId="0" fontId="30" fillId="0" borderId="44" xfId="3" applyFont="1" applyFill="1" applyBorder="1" applyAlignment="1" applyProtection="1">
      <alignment horizontal="justify" vertical="center" wrapText="1"/>
    </xf>
    <xf numFmtId="0" fontId="30" fillId="0" borderId="13" xfId="3" applyFont="1" applyFill="1" applyBorder="1" applyAlignment="1" applyProtection="1">
      <alignment horizontal="justify" vertical="center" wrapText="1"/>
    </xf>
    <xf numFmtId="0" fontId="30" fillId="0" borderId="0" xfId="0" applyFont="1" applyFill="1" applyBorder="1" applyAlignment="1" applyProtection="1">
      <alignment horizontal="left" vertical="center"/>
      <protection locked="0"/>
    </xf>
    <xf numFmtId="170" fontId="34" fillId="3" borderId="43" xfId="1" applyNumberFormat="1" applyFont="1" applyFill="1" applyBorder="1" applyAlignment="1" applyProtection="1">
      <alignment horizontal="center" vertical="center"/>
      <protection locked="0"/>
    </xf>
    <xf numFmtId="170" fontId="34" fillId="3" borderId="44" xfId="1" applyNumberFormat="1" applyFont="1" applyFill="1" applyBorder="1" applyAlignment="1" applyProtection="1">
      <alignment horizontal="center" vertical="center"/>
      <protection locked="0"/>
    </xf>
    <xf numFmtId="170" fontId="34" fillId="3" borderId="13" xfId="1" applyNumberFormat="1" applyFont="1" applyFill="1" applyBorder="1" applyAlignment="1" applyProtection="1">
      <alignment horizontal="center" vertical="center"/>
      <protection locked="0"/>
    </xf>
    <xf numFmtId="0" fontId="33" fillId="0" borderId="8" xfId="3" applyFont="1" applyFill="1" applyBorder="1" applyAlignment="1" applyProtection="1">
      <alignment horizontal="center" vertical="center" wrapText="1"/>
    </xf>
    <xf numFmtId="0" fontId="33" fillId="0" borderId="17" xfId="3" applyFont="1" applyFill="1" applyBorder="1" applyAlignment="1" applyProtection="1">
      <alignment horizontal="center" vertical="center" wrapText="1"/>
    </xf>
    <xf numFmtId="0" fontId="33" fillId="0" borderId="9" xfId="3" applyFont="1" applyFill="1" applyBorder="1" applyAlignment="1" applyProtection="1">
      <alignment horizontal="center" vertical="center" wrapText="1"/>
    </xf>
    <xf numFmtId="0" fontId="33" fillId="0" borderId="11" xfId="3" applyFont="1" applyFill="1" applyBorder="1" applyAlignment="1" applyProtection="1">
      <alignment horizontal="center" vertical="center" wrapText="1"/>
    </xf>
    <xf numFmtId="0" fontId="33" fillId="0" borderId="0" xfId="3" applyFont="1" applyFill="1" applyBorder="1" applyAlignment="1" applyProtection="1">
      <alignment horizontal="center" vertical="center" wrapText="1"/>
    </xf>
    <xf numFmtId="0" fontId="33" fillId="0" borderId="12" xfId="3" applyFont="1" applyFill="1" applyBorder="1" applyAlignment="1" applyProtection="1">
      <alignment horizontal="center" vertical="center" wrapText="1"/>
    </xf>
    <xf numFmtId="0" fontId="33" fillId="0" borderId="10" xfId="3" applyFont="1" applyFill="1" applyBorder="1" applyAlignment="1" applyProtection="1">
      <alignment horizontal="center" vertical="center" wrapText="1"/>
    </xf>
    <xf numFmtId="0" fontId="33" fillId="0" borderId="1" xfId="3" applyFont="1" applyFill="1" applyBorder="1" applyAlignment="1" applyProtection="1">
      <alignment horizontal="center" vertical="center" wrapText="1"/>
    </xf>
    <xf numFmtId="0" fontId="33" fillId="0" borderId="23" xfId="3" applyFont="1" applyFill="1" applyBorder="1" applyAlignment="1" applyProtection="1">
      <alignment horizontal="center" vertical="center" wrapText="1"/>
    </xf>
    <xf numFmtId="0" fontId="13" fillId="3" borderId="43" xfId="3" applyFont="1" applyFill="1" applyBorder="1" applyAlignment="1" applyProtection="1">
      <alignment horizontal="left" vertical="top" wrapText="1"/>
      <protection locked="0"/>
    </xf>
    <xf numFmtId="0" fontId="13" fillId="3" borderId="44" xfId="3" applyFont="1" applyFill="1" applyBorder="1" applyAlignment="1" applyProtection="1">
      <alignment horizontal="left" vertical="top" wrapText="1"/>
      <protection locked="0"/>
    </xf>
    <xf numFmtId="0" fontId="13" fillId="3" borderId="13" xfId="3" applyFont="1" applyFill="1" applyBorder="1" applyAlignment="1" applyProtection="1">
      <alignment horizontal="left" vertical="top" wrapText="1"/>
      <protection locked="0"/>
    </xf>
    <xf numFmtId="0" fontId="36" fillId="0" borderId="7" xfId="1" applyFont="1" applyFill="1" applyBorder="1" applyAlignment="1" applyProtection="1">
      <alignment horizontal="left" vertical="center"/>
    </xf>
    <xf numFmtId="3" fontId="30" fillId="0" borderId="0" xfId="1" applyNumberFormat="1" applyFont="1" applyFill="1" applyBorder="1" applyAlignment="1" applyProtection="1">
      <alignment horizontal="left" wrapText="1"/>
    </xf>
    <xf numFmtId="3" fontId="36" fillId="0" borderId="45" xfId="1" applyNumberFormat="1" applyFont="1" applyFill="1" applyBorder="1" applyAlignment="1" applyProtection="1">
      <alignment horizontal="left" vertical="top" wrapText="1"/>
    </xf>
    <xf numFmtId="0" fontId="13" fillId="0" borderId="0" xfId="3" applyFont="1" applyAlignment="1" applyProtection="1">
      <alignment horizontal="left" vertical="center" wrapText="1"/>
    </xf>
    <xf numFmtId="3" fontId="36" fillId="3" borderId="45" xfId="1" applyNumberFormat="1" applyFont="1" applyFill="1" applyBorder="1" applyAlignment="1" applyProtection="1">
      <alignment horizontal="left" vertical="top" wrapText="1"/>
      <protection locked="0"/>
    </xf>
    <xf numFmtId="3" fontId="22" fillId="0" borderId="1" xfId="1" applyNumberFormat="1" applyFont="1" applyFill="1" applyBorder="1" applyAlignment="1" applyProtection="1">
      <alignment horizontal="left" vertical="center" wrapText="1"/>
    </xf>
    <xf numFmtId="0" fontId="13" fillId="0" borderId="14" xfId="1" applyFont="1" applyFill="1" applyBorder="1" applyAlignment="1" applyProtection="1">
      <alignment horizontal="left" vertical="center"/>
    </xf>
    <xf numFmtId="0" fontId="13" fillId="0" borderId="7" xfId="1" applyFont="1" applyFill="1" applyBorder="1" applyAlignment="1" applyProtection="1">
      <alignment horizontal="left" vertical="center"/>
    </xf>
    <xf numFmtId="0" fontId="13" fillId="0" borderId="8"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2" borderId="0" xfId="3" applyFont="1" applyFill="1" applyAlignment="1" applyProtection="1">
      <alignment vertical="top" wrapText="1"/>
    </xf>
    <xf numFmtId="169" fontId="13" fillId="3" borderId="43" xfId="3" applyNumberFormat="1" applyFont="1" applyFill="1" applyBorder="1" applyAlignment="1" applyProtection="1">
      <alignment horizontal="center" vertical="center" wrapText="1"/>
      <protection locked="0"/>
    </xf>
    <xf numFmtId="169" fontId="13" fillId="3" borderId="13" xfId="3" applyNumberFormat="1" applyFont="1" applyFill="1" applyBorder="1" applyAlignment="1" applyProtection="1">
      <alignment horizontal="center" vertical="center" wrapText="1"/>
      <protection locked="0"/>
    </xf>
    <xf numFmtId="10" fontId="13" fillId="3" borderId="43" xfId="3" applyNumberFormat="1" applyFont="1" applyFill="1" applyBorder="1" applyAlignment="1" applyProtection="1">
      <alignment horizontal="center" vertical="center" wrapText="1"/>
      <protection locked="0"/>
    </xf>
    <xf numFmtId="10" fontId="13" fillId="3" borderId="13" xfId="3" applyNumberFormat="1" applyFont="1" applyFill="1" applyBorder="1" applyAlignment="1" applyProtection="1">
      <alignment horizontal="center" vertical="center" wrapText="1"/>
      <protection locked="0"/>
    </xf>
    <xf numFmtId="169" fontId="13" fillId="2" borderId="48" xfId="3" applyNumberFormat="1" applyFont="1" applyFill="1" applyBorder="1" applyAlignment="1" applyProtection="1">
      <alignment horizontal="center" vertical="center" wrapText="1"/>
    </xf>
    <xf numFmtId="169" fontId="13" fillId="2" borderId="46" xfId="3" applyNumberFormat="1" applyFont="1" applyFill="1" applyBorder="1" applyAlignment="1" applyProtection="1">
      <alignment horizontal="center" vertical="center" wrapText="1"/>
    </xf>
    <xf numFmtId="10" fontId="13" fillId="2" borderId="48" xfId="3" applyNumberFormat="1" applyFont="1" applyFill="1" applyBorder="1" applyAlignment="1" applyProtection="1">
      <alignment horizontal="center" vertical="center" wrapText="1"/>
    </xf>
    <xf numFmtId="10" fontId="13" fillId="2" borderId="46" xfId="3" applyNumberFormat="1" applyFont="1" applyFill="1" applyBorder="1" applyAlignment="1" applyProtection="1">
      <alignment horizontal="center" vertical="center" wrapText="1"/>
    </xf>
    <xf numFmtId="0" fontId="13" fillId="0" borderId="7" xfId="0" applyFont="1" applyFill="1" applyBorder="1" applyAlignment="1" applyProtection="1">
      <alignment horizontal="left" vertical="center" wrapText="1"/>
    </xf>
    <xf numFmtId="1" fontId="16" fillId="0" borderId="48" xfId="0" applyNumberFormat="1" applyFont="1" applyFill="1" applyBorder="1" applyAlignment="1" applyProtection="1">
      <alignment horizontal="center" vertical="center"/>
    </xf>
    <xf numFmtId="1" fontId="16" fillId="0" borderId="47" xfId="0" applyNumberFormat="1" applyFont="1" applyFill="1" applyBorder="1" applyAlignment="1" applyProtection="1">
      <alignment horizontal="center" vertical="center"/>
    </xf>
    <xf numFmtId="0" fontId="22" fillId="0" borderId="0" xfId="3" applyFont="1" applyFill="1" applyBorder="1" applyAlignment="1" applyProtection="1">
      <alignment horizontal="left" wrapText="1"/>
    </xf>
    <xf numFmtId="3" fontId="22" fillId="0" borderId="44" xfId="1" applyNumberFormat="1" applyFont="1" applyFill="1" applyBorder="1" applyAlignment="1" applyProtection="1">
      <alignment horizontal="left" vertical="center" wrapText="1"/>
    </xf>
    <xf numFmtId="0" fontId="13" fillId="0" borderId="7" xfId="0" applyFont="1" applyFill="1" applyBorder="1" applyAlignment="1" applyProtection="1">
      <alignment horizontal="left" vertical="center"/>
    </xf>
    <xf numFmtId="168" fontId="13" fillId="0" borderId="7" xfId="0" applyNumberFormat="1" applyFont="1" applyFill="1" applyBorder="1" applyAlignment="1" applyProtection="1">
      <alignment horizontal="center" vertical="center"/>
    </xf>
    <xf numFmtId="167" fontId="13" fillId="2" borderId="56" xfId="5" applyNumberFormat="1" applyFont="1" applyFill="1" applyBorder="1" applyAlignment="1" applyProtection="1">
      <alignment horizontal="center" vertical="center"/>
    </xf>
    <xf numFmtId="167" fontId="13" fillId="2" borderId="55" xfId="5" applyNumberFormat="1" applyFont="1" applyFill="1" applyBorder="1" applyAlignment="1" applyProtection="1">
      <alignment horizontal="center" vertical="center"/>
    </xf>
    <xf numFmtId="0" fontId="13" fillId="0" borderId="50" xfId="3" applyFont="1" applyBorder="1" applyAlignment="1" applyProtection="1">
      <alignment horizontal="center" vertical="center"/>
    </xf>
    <xf numFmtId="0" fontId="13" fillId="0" borderId="54" xfId="3" applyFont="1" applyBorder="1" applyAlignment="1" applyProtection="1">
      <alignment horizontal="center" vertical="center"/>
    </xf>
    <xf numFmtId="0" fontId="13" fillId="0" borderId="14" xfId="0" applyFont="1" applyFill="1" applyBorder="1" applyAlignment="1" applyProtection="1">
      <alignment horizontal="left" vertical="center" wrapText="1"/>
    </xf>
    <xf numFmtId="0" fontId="13" fillId="0" borderId="54" xfId="0" applyFont="1" applyFill="1" applyBorder="1" applyAlignment="1" applyProtection="1">
      <alignment horizontal="left" vertical="center" wrapText="1"/>
    </xf>
    <xf numFmtId="0" fontId="13" fillId="0" borderId="56" xfId="0" applyFont="1" applyFill="1" applyBorder="1" applyAlignment="1" applyProtection="1">
      <alignment horizontal="left" vertical="center" wrapText="1"/>
    </xf>
    <xf numFmtId="0" fontId="13" fillId="0" borderId="26"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1" xfId="1" applyFont="1" applyFill="1" applyBorder="1" applyAlignment="1" applyProtection="1">
      <alignment horizontal="center" vertical="center"/>
    </xf>
    <xf numFmtId="0" fontId="13" fillId="0" borderId="7" xfId="1" applyFont="1" applyFill="1" applyBorder="1" applyAlignment="1" applyProtection="1">
      <alignment horizontal="center" vertical="center"/>
    </xf>
    <xf numFmtId="0" fontId="13" fillId="0" borderId="29" xfId="1" applyFont="1" applyFill="1" applyBorder="1" applyAlignment="1" applyProtection="1">
      <alignment horizontal="center" vertical="center"/>
    </xf>
    <xf numFmtId="1" fontId="13" fillId="0" borderId="20" xfId="0" applyNumberFormat="1" applyFont="1" applyFill="1" applyBorder="1" applyAlignment="1" applyProtection="1">
      <alignment horizontal="center" vertical="center"/>
    </xf>
    <xf numFmtId="1" fontId="13" fillId="0" borderId="49" xfId="0" applyNumberFormat="1" applyFont="1" applyFill="1" applyBorder="1" applyAlignment="1" applyProtection="1">
      <alignment horizontal="center" vertical="center"/>
    </xf>
    <xf numFmtId="0" fontId="13" fillId="0" borderId="57" xfId="0" applyFont="1" applyFill="1" applyBorder="1" applyAlignment="1" applyProtection="1">
      <alignment horizontal="left" vertical="center" wrapText="1"/>
    </xf>
    <xf numFmtId="0" fontId="13" fillId="0" borderId="5" xfId="0" applyFont="1" applyFill="1" applyBorder="1" applyAlignment="1" applyProtection="1">
      <alignment horizontal="left" vertical="center" wrapText="1"/>
    </xf>
    <xf numFmtId="0" fontId="13" fillId="0" borderId="58" xfId="0" applyFont="1" applyFill="1" applyBorder="1" applyAlignment="1" applyProtection="1">
      <alignment horizontal="left" vertical="center" wrapText="1"/>
    </xf>
    <xf numFmtId="0" fontId="15" fillId="2" borderId="0" xfId="1" applyFont="1" applyFill="1" applyBorder="1" applyAlignment="1" applyProtection="1">
      <alignment horizontal="center" vertical="center"/>
    </xf>
    <xf numFmtId="0" fontId="13" fillId="0" borderId="3" xfId="1" applyFont="1" applyFill="1" applyBorder="1" applyAlignment="1" applyProtection="1">
      <alignment horizontal="left" vertical="center"/>
    </xf>
    <xf numFmtId="0" fontId="36" fillId="0" borderId="0" xfId="0" applyFont="1" applyAlignment="1" applyProtection="1">
      <alignment horizontal="center" vertical="center"/>
    </xf>
    <xf numFmtId="164" fontId="13" fillId="0" borderId="14" xfId="1" applyNumberFormat="1" applyFont="1" applyFill="1" applyBorder="1" applyAlignment="1" applyProtection="1">
      <alignment horizontal="center" vertical="center"/>
    </xf>
    <xf numFmtId="1" fontId="13" fillId="0" borderId="2" xfId="0" applyNumberFormat="1" applyFont="1" applyFill="1" applyBorder="1" applyAlignment="1" applyProtection="1">
      <alignment horizontal="center" vertical="center"/>
    </xf>
    <xf numFmtId="1" fontId="13" fillId="0" borderId="63" xfId="0" applyNumberFormat="1" applyFont="1" applyFill="1" applyBorder="1" applyAlignment="1" applyProtection="1">
      <alignment horizontal="center" vertical="center"/>
    </xf>
    <xf numFmtId="0" fontId="105" fillId="2" borderId="0" xfId="3" applyFont="1" applyFill="1" applyAlignment="1" applyProtection="1">
      <alignment horizontal="left" vertical="center" wrapText="1"/>
    </xf>
    <xf numFmtId="164" fontId="13" fillId="0" borderId="7" xfId="1" applyNumberFormat="1" applyFont="1" applyFill="1" applyBorder="1" applyAlignment="1" applyProtection="1">
      <alignment horizontal="center" vertical="center"/>
    </xf>
    <xf numFmtId="1" fontId="13" fillId="0" borderId="6" xfId="0" applyNumberFormat="1" applyFont="1" applyFill="1" applyBorder="1" applyAlignment="1" applyProtection="1">
      <alignment horizontal="center" vertical="center"/>
    </xf>
    <xf numFmtId="1" fontId="13" fillId="0" borderId="64" xfId="0" applyNumberFormat="1" applyFont="1" applyFill="1" applyBorder="1" applyAlignment="1" applyProtection="1">
      <alignment horizontal="center" vertical="center"/>
    </xf>
    <xf numFmtId="0" fontId="13" fillId="0" borderId="0" xfId="1" applyFont="1" applyFill="1" applyBorder="1" applyAlignment="1" applyProtection="1">
      <alignment horizontal="left" vertical="center"/>
    </xf>
    <xf numFmtId="0" fontId="13" fillId="0" borderId="7" xfId="1" applyFont="1" applyFill="1" applyBorder="1" applyAlignment="1" applyProtection="1">
      <alignment horizontal="left" vertical="top"/>
    </xf>
    <xf numFmtId="1" fontId="13" fillId="0" borderId="41" xfId="1" applyNumberFormat="1" applyFont="1" applyFill="1" applyBorder="1" applyAlignment="1" applyProtection="1">
      <alignment horizontal="center" vertical="center"/>
    </xf>
    <xf numFmtId="1" fontId="13" fillId="0" borderId="29" xfId="1" applyNumberFormat="1" applyFont="1" applyFill="1" applyBorder="1" applyAlignment="1" applyProtection="1">
      <alignment horizontal="center" vertical="center"/>
    </xf>
    <xf numFmtId="0" fontId="13" fillId="0" borderId="55" xfId="0" applyFont="1" applyFill="1" applyBorder="1" applyAlignment="1" applyProtection="1">
      <alignment horizontal="left" vertical="center" wrapText="1"/>
    </xf>
    <xf numFmtId="0" fontId="13" fillId="0" borderId="67" xfId="0" applyFont="1" applyFill="1" applyBorder="1" applyAlignment="1" applyProtection="1">
      <alignment horizontal="left" vertical="center" wrapText="1"/>
    </xf>
    <xf numFmtId="0" fontId="13" fillId="0" borderId="50" xfId="0" applyFont="1" applyFill="1" applyBorder="1" applyAlignment="1" applyProtection="1">
      <alignment horizontal="left" vertical="center" wrapText="1"/>
    </xf>
    <xf numFmtId="0" fontId="36" fillId="0" borderId="0" xfId="0" applyFont="1" applyFill="1" applyAlignment="1" applyProtection="1">
      <alignment horizontal="left" vertical="center"/>
    </xf>
    <xf numFmtId="0" fontId="30" fillId="0" borderId="43" xfId="3" applyFont="1" applyFill="1" applyBorder="1" applyAlignment="1" applyProtection="1">
      <alignment horizontal="center" vertical="center" wrapText="1"/>
    </xf>
    <xf numFmtId="0" fontId="30" fillId="0" borderId="44" xfId="3" applyFont="1" applyFill="1" applyBorder="1" applyAlignment="1" applyProtection="1">
      <alignment horizontal="center" vertical="center" wrapText="1"/>
    </xf>
    <xf numFmtId="0" fontId="30" fillId="0" borderId="13" xfId="3"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xf>
    <xf numFmtId="3" fontId="13" fillId="0" borderId="7" xfId="0" applyNumberFormat="1" applyFont="1" applyFill="1" applyBorder="1" applyAlignment="1" applyProtection="1">
      <alignment horizontal="center" vertical="center" wrapText="1"/>
    </xf>
    <xf numFmtId="0" fontId="13" fillId="0" borderId="14" xfId="1" applyFont="1" applyFill="1" applyBorder="1" applyAlignment="1" applyProtection="1">
      <alignment horizontal="left" vertical="top"/>
    </xf>
    <xf numFmtId="168" fontId="13" fillId="0" borderId="14" xfId="0" applyNumberFormat="1"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21" xfId="0" applyFont="1" applyFill="1" applyBorder="1" applyAlignment="1" applyProtection="1">
      <alignment horizontal="left" vertical="center"/>
    </xf>
    <xf numFmtId="0" fontId="13" fillId="0" borderId="1"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164" fontId="13" fillId="0" borderId="1" xfId="0" applyNumberFormat="1" applyFont="1" applyFill="1" applyBorder="1" applyAlignment="1" applyProtection="1">
      <alignment horizontal="left" vertical="top" wrapText="1"/>
    </xf>
    <xf numFmtId="164" fontId="13" fillId="0" borderId="5" xfId="0" applyNumberFormat="1" applyFont="1" applyFill="1" applyBorder="1" applyAlignment="1" applyProtection="1">
      <alignment horizontal="center" vertical="center"/>
    </xf>
    <xf numFmtId="0" fontId="13" fillId="0" borderId="14" xfId="0" applyFont="1" applyFill="1" applyBorder="1" applyAlignment="1" applyProtection="1">
      <alignment horizontal="left" vertical="center"/>
    </xf>
    <xf numFmtId="168" fontId="13" fillId="0" borderId="67" xfId="0" applyNumberFormat="1" applyFont="1" applyFill="1" applyBorder="1" applyAlignment="1" applyProtection="1">
      <alignment horizontal="center" vertical="center"/>
    </xf>
    <xf numFmtId="168" fontId="13" fillId="0" borderId="56" xfId="0" applyNumberFormat="1" applyFont="1" applyFill="1" applyBorder="1" applyAlignment="1" applyProtection="1">
      <alignment horizontal="center" vertical="center"/>
    </xf>
    <xf numFmtId="0" fontId="16" fillId="0" borderId="17" xfId="0" applyFont="1" applyBorder="1" applyAlignment="1" applyProtection="1">
      <alignment horizontal="center" vertical="center"/>
    </xf>
    <xf numFmtId="164" fontId="13" fillId="0" borderId="5" xfId="1" applyNumberFormat="1" applyFont="1" applyFill="1" applyBorder="1" applyAlignment="1" applyProtection="1">
      <alignment horizontal="left" vertical="center"/>
    </xf>
    <xf numFmtId="164" fontId="13" fillId="0" borderId="5" xfId="1" applyNumberFormat="1" applyFont="1" applyFill="1" applyBorder="1" applyAlignment="1" applyProtection="1">
      <alignment horizontal="center" vertical="center"/>
    </xf>
    <xf numFmtId="3" fontId="16" fillId="0" borderId="48" xfId="0" applyNumberFormat="1" applyFont="1" applyFill="1" applyBorder="1" applyAlignment="1" applyProtection="1">
      <alignment horizontal="center" vertical="center"/>
    </xf>
    <xf numFmtId="3" fontId="16" fillId="0" borderId="46" xfId="0" applyNumberFormat="1" applyFont="1" applyFill="1" applyBorder="1" applyAlignment="1" applyProtection="1">
      <alignment horizontal="center" vertical="center"/>
    </xf>
    <xf numFmtId="1" fontId="13" fillId="0" borderId="43" xfId="1" applyNumberFormat="1" applyFont="1" applyFill="1" applyBorder="1" applyAlignment="1" applyProtection="1">
      <alignment horizontal="center" vertical="center"/>
    </xf>
    <xf numFmtId="1" fontId="13" fillId="0" borderId="13" xfId="1" applyNumberFormat="1" applyFont="1" applyFill="1" applyBorder="1" applyAlignment="1" applyProtection="1">
      <alignment horizontal="center" vertical="center"/>
    </xf>
    <xf numFmtId="0" fontId="33" fillId="0" borderId="0" xfId="0" applyFont="1" applyFill="1" applyBorder="1" applyAlignment="1" applyProtection="1">
      <alignment horizontal="left" vertical="center" wrapText="1"/>
    </xf>
    <xf numFmtId="0" fontId="11" fillId="0" borderId="24" xfId="0" applyFont="1" applyBorder="1" applyAlignment="1" applyProtection="1">
      <alignment horizontal="center" vertical="center"/>
    </xf>
    <xf numFmtId="0" fontId="30" fillId="0" borderId="67" xfId="0" applyFont="1" applyFill="1" applyBorder="1" applyAlignment="1" applyProtection="1">
      <alignment horizontal="center" vertical="center"/>
    </xf>
    <xf numFmtId="0" fontId="2" fillId="0" borderId="0" xfId="10" applyFont="1" applyBorder="1" applyAlignment="1">
      <alignment wrapText="1"/>
    </xf>
    <xf numFmtId="0" fontId="165" fillId="0" borderId="50" xfId="10" applyFont="1" applyBorder="1" applyAlignment="1">
      <alignment horizontal="center" wrapText="1"/>
    </xf>
    <xf numFmtId="0" fontId="165" fillId="0" borderId="1" xfId="10" applyFont="1" applyBorder="1" applyAlignment="1">
      <alignment horizontal="left" vertical="center"/>
    </xf>
    <xf numFmtId="164" fontId="165" fillId="0" borderId="50" xfId="10" applyNumberFormat="1" applyFont="1" applyBorder="1" applyAlignment="1">
      <alignment horizontal="center" wrapText="1"/>
    </xf>
    <xf numFmtId="0" fontId="22" fillId="3" borderId="2" xfId="10" applyFont="1" applyFill="1" applyBorder="1" applyAlignment="1" applyProtection="1">
      <alignment horizontal="left" vertical="center"/>
      <protection locked="0"/>
    </xf>
    <xf numFmtId="0" fontId="22" fillId="3" borderId="3" xfId="10" applyFont="1" applyFill="1" applyBorder="1" applyAlignment="1" applyProtection="1">
      <alignment vertical="center"/>
      <protection locked="0"/>
    </xf>
    <xf numFmtId="0" fontId="22" fillId="3" borderId="63" xfId="10" applyFont="1" applyFill="1" applyBorder="1" applyAlignment="1" applyProtection="1">
      <alignment vertical="center"/>
      <protection locked="0"/>
    </xf>
    <xf numFmtId="0" fontId="22" fillId="0" borderId="0" xfId="10" applyFont="1" applyAlignment="1" applyProtection="1">
      <alignment horizontal="left" vertical="center"/>
      <protection locked="0"/>
    </xf>
    <xf numFmtId="0" fontId="22" fillId="3" borderId="20" xfId="10" applyFont="1" applyFill="1" applyBorder="1" applyAlignment="1" applyProtection="1">
      <alignment horizontal="left" vertical="center"/>
      <protection locked="0"/>
    </xf>
    <xf numFmtId="0" fontId="22" fillId="3" borderId="21" xfId="10" applyFont="1" applyFill="1" applyBorder="1" applyAlignment="1" applyProtection="1">
      <alignment vertical="center"/>
      <protection locked="0"/>
    </xf>
    <xf numFmtId="0" fontId="22" fillId="3" borderId="5" xfId="10" applyFont="1" applyFill="1" applyBorder="1" applyAlignment="1" applyProtection="1">
      <alignment vertical="center"/>
      <protection locked="0"/>
    </xf>
    <xf numFmtId="0" fontId="22" fillId="3" borderId="49" xfId="10" applyFont="1" applyFill="1" applyBorder="1" applyAlignment="1" applyProtection="1">
      <alignment vertical="center"/>
      <protection locked="0"/>
    </xf>
    <xf numFmtId="0" fontId="22" fillId="0" borderId="0" xfId="10" applyFont="1" applyAlignment="1" applyProtection="1">
      <alignment vertical="center"/>
      <protection locked="0"/>
    </xf>
    <xf numFmtId="0" fontId="22" fillId="3" borderId="6" xfId="10" applyFont="1" applyFill="1" applyBorder="1" applyAlignment="1" applyProtection="1">
      <alignment horizontal="left" vertical="center"/>
      <protection locked="0"/>
    </xf>
    <xf numFmtId="0" fontId="22" fillId="3" borderId="7" xfId="10" applyFont="1" applyFill="1" applyBorder="1" applyAlignment="1" applyProtection="1">
      <alignment vertical="center"/>
      <protection locked="0"/>
    </xf>
    <xf numFmtId="0" fontId="22" fillId="3" borderId="64" xfId="10" applyFont="1" applyFill="1" applyBorder="1" applyAlignment="1" applyProtection="1">
      <alignment vertical="center"/>
      <protection locked="0"/>
    </xf>
    <xf numFmtId="0" fontId="22" fillId="3" borderId="19" xfId="10" applyFont="1" applyFill="1" applyBorder="1" applyAlignment="1" applyProtection="1">
      <alignment vertical="center"/>
      <protection locked="0"/>
    </xf>
    <xf numFmtId="0" fontId="22" fillId="0" borderId="0" xfId="10" applyFont="1" applyAlignment="1" applyProtection="1">
      <alignment horizontal="center" vertical="center"/>
      <protection locked="0"/>
    </xf>
    <xf numFmtId="0" fontId="22" fillId="3" borderId="21" xfId="10" applyFont="1" applyFill="1" applyBorder="1" applyAlignment="1" applyProtection="1">
      <alignment horizontal="left" vertical="center"/>
      <protection locked="0"/>
    </xf>
    <xf numFmtId="0" fontId="22" fillId="3" borderId="49" xfId="10" applyFont="1" applyFill="1" applyBorder="1" applyAlignment="1" applyProtection="1">
      <alignment horizontal="left" vertical="center"/>
      <protection locked="0"/>
    </xf>
    <xf numFmtId="164" fontId="22" fillId="3" borderId="6" xfId="10" applyNumberFormat="1" applyFont="1" applyFill="1" applyBorder="1" applyAlignment="1" applyProtection="1">
      <alignment horizontal="left" vertical="center"/>
      <protection locked="0"/>
    </xf>
    <xf numFmtId="164" fontId="22" fillId="3" borderId="7" xfId="10" applyNumberFormat="1" applyFont="1" applyFill="1" applyBorder="1" applyAlignment="1" applyProtection="1">
      <alignment horizontal="left" vertical="center"/>
      <protection locked="0"/>
    </xf>
    <xf numFmtId="164" fontId="22" fillId="3" borderId="64" xfId="10" applyNumberFormat="1" applyFont="1" applyFill="1" applyBorder="1" applyAlignment="1" applyProtection="1">
      <alignment horizontal="left" vertical="center"/>
      <protection locked="0"/>
    </xf>
    <xf numFmtId="0" fontId="22" fillId="3" borderId="16" xfId="10" applyFont="1" applyFill="1" applyBorder="1" applyAlignment="1" applyProtection="1">
      <alignment horizontal="left" vertical="center"/>
      <protection locked="0"/>
    </xf>
    <xf numFmtId="0" fontId="22" fillId="0" borderId="12" xfId="10" applyFont="1" applyBorder="1" applyAlignment="1" applyProtection="1">
      <alignment horizontal="center" vertical="center"/>
      <protection locked="0"/>
    </xf>
    <xf numFmtId="168" fontId="22" fillId="3" borderId="6" xfId="10" applyNumberFormat="1" applyFont="1" applyFill="1" applyBorder="1" applyAlignment="1" applyProtection="1">
      <alignment horizontal="left" vertical="center"/>
      <protection locked="0"/>
    </xf>
    <xf numFmtId="168" fontId="22" fillId="3" borderId="7" xfId="10" applyNumberFormat="1" applyFont="1" applyFill="1" applyBorder="1" applyAlignment="1" applyProtection="1">
      <alignment horizontal="left" vertical="center"/>
      <protection locked="0"/>
    </xf>
    <xf numFmtId="168" fontId="22" fillId="3" borderId="64" xfId="10" applyNumberFormat="1" applyFont="1" applyFill="1" applyBorder="1" applyAlignment="1" applyProtection="1">
      <alignment horizontal="left" vertical="center"/>
      <protection locked="0"/>
    </xf>
    <xf numFmtId="164" fontId="22" fillId="3" borderId="11" xfId="10" applyNumberFormat="1" applyFont="1" applyFill="1" applyBorder="1" applyAlignment="1" applyProtection="1">
      <alignment horizontal="left" vertical="center"/>
      <protection locked="0"/>
    </xf>
    <xf numFmtId="164" fontId="22" fillId="3" borderId="9" xfId="10" applyNumberFormat="1" applyFont="1" applyFill="1" applyBorder="1" applyAlignment="1" applyProtection="1">
      <alignment horizontal="left" vertical="center"/>
      <protection locked="0"/>
    </xf>
    <xf numFmtId="0" fontId="22" fillId="3" borderId="13" xfId="10" applyFont="1" applyFill="1" applyBorder="1" applyAlignment="1" applyProtection="1">
      <alignment horizontal="center" vertical="center"/>
      <protection locked="0"/>
    </xf>
    <xf numFmtId="0" fontId="22" fillId="3" borderId="10" xfId="10" applyFont="1" applyFill="1" applyBorder="1" applyAlignment="1" applyProtection="1">
      <alignment horizontal="left" vertical="center"/>
      <protection locked="0"/>
    </xf>
    <xf numFmtId="0" fontId="22" fillId="3" borderId="1" xfId="10" applyFont="1" applyFill="1" applyBorder="1" applyAlignment="1" applyProtection="1">
      <alignment horizontal="left" vertical="center"/>
      <protection locked="0"/>
    </xf>
    <xf numFmtId="0" fontId="22" fillId="3" borderId="44" xfId="10" applyFont="1" applyFill="1" applyBorder="1" applyAlignment="1" applyProtection="1">
      <alignment horizontal="left" vertical="center"/>
      <protection locked="0"/>
    </xf>
    <xf numFmtId="0" fontId="22" fillId="3" borderId="23" xfId="10" applyFont="1" applyFill="1" applyBorder="1" applyAlignment="1" applyProtection="1">
      <alignment horizontal="left" vertical="center"/>
      <protection locked="0"/>
    </xf>
    <xf numFmtId="168" fontId="22" fillId="3" borderId="4" xfId="10" applyNumberFormat="1" applyFont="1" applyFill="1" applyBorder="1" applyAlignment="1" applyProtection="1">
      <alignment horizontal="left" vertical="center"/>
      <protection locked="0"/>
    </xf>
    <xf numFmtId="0" fontId="22" fillId="3" borderId="19" xfId="10" applyFont="1" applyFill="1" applyBorder="1" applyAlignment="1" applyProtection="1">
      <alignment horizontal="left" vertical="center"/>
      <protection locked="0"/>
    </xf>
    <xf numFmtId="165" fontId="22" fillId="3" borderId="72" xfId="10" applyNumberFormat="1" applyFont="1" applyFill="1" applyBorder="1" applyAlignment="1" applyProtection="1">
      <alignment horizontal="center" vertical="center"/>
      <protection locked="0"/>
    </xf>
    <xf numFmtId="0" fontId="17" fillId="0" borderId="0" xfId="10" applyFont="1" applyAlignment="1">
      <alignment vertical="center"/>
    </xf>
    <xf numFmtId="0" fontId="18" fillId="0" borderId="0" xfId="10" applyFont="1"/>
    <xf numFmtId="0" fontId="17" fillId="0" borderId="0" xfId="10" applyFont="1" applyAlignment="1">
      <alignment vertical="top" wrapText="1"/>
    </xf>
    <xf numFmtId="0" fontId="11" fillId="0" borderId="0" xfId="10" applyFont="1" applyAlignment="1">
      <alignment vertical="top"/>
    </xf>
    <xf numFmtId="3" fontId="22" fillId="3" borderId="16" xfId="10" applyNumberFormat="1" applyFont="1" applyFill="1" applyBorder="1" applyAlignment="1" applyProtection="1">
      <alignment horizontal="center" vertical="center"/>
      <protection locked="0"/>
    </xf>
    <xf numFmtId="0" fontId="11" fillId="0" borderId="1" xfId="10" applyFont="1" applyBorder="1" applyAlignment="1">
      <alignment vertical="center"/>
    </xf>
    <xf numFmtId="165" fontId="22" fillId="3" borderId="15" xfId="10" applyNumberFormat="1" applyFont="1" applyFill="1" applyBorder="1" applyAlignment="1" applyProtection="1">
      <alignment horizontal="center" vertical="center"/>
      <protection locked="0"/>
    </xf>
    <xf numFmtId="165" fontId="11" fillId="3" borderId="43" xfId="10" applyNumberFormat="1" applyFont="1" applyFill="1" applyBorder="1" applyAlignment="1" applyProtection="1">
      <alignment horizontal="center" vertical="center"/>
      <protection locked="0"/>
    </xf>
    <xf numFmtId="165" fontId="11" fillId="3" borderId="13" xfId="10" applyNumberFormat="1" applyFont="1" applyFill="1" applyBorder="1" applyAlignment="1" applyProtection="1">
      <alignment horizontal="center" vertical="center"/>
      <protection locked="0"/>
    </xf>
    <xf numFmtId="0" fontId="11" fillId="3" borderId="43" xfId="10" applyFont="1" applyFill="1" applyBorder="1" applyAlignment="1" applyProtection="1">
      <alignment horizontal="left" vertical="center" wrapText="1"/>
      <protection locked="0"/>
    </xf>
    <xf numFmtId="0" fontId="11" fillId="3" borderId="44" xfId="10" applyFont="1" applyFill="1" applyBorder="1" applyAlignment="1" applyProtection="1">
      <alignment horizontal="left" vertical="center" wrapText="1"/>
      <protection locked="0"/>
    </xf>
    <xf numFmtId="0" fontId="11" fillId="3" borderId="13" xfId="10" applyFont="1" applyFill="1" applyBorder="1" applyAlignment="1" applyProtection="1">
      <alignment horizontal="left" vertical="center" wrapText="1"/>
      <protection locked="0"/>
    </xf>
    <xf numFmtId="3" fontId="22" fillId="3" borderId="72" xfId="10" applyNumberFormat="1" applyFont="1" applyFill="1" applyBorder="1" applyAlignment="1" applyProtection="1">
      <alignment horizontal="center" vertical="center"/>
      <protection locked="0"/>
    </xf>
    <xf numFmtId="3" fontId="22" fillId="3" borderId="15" xfId="10" applyNumberFormat="1" applyFont="1" applyFill="1" applyBorder="1" applyAlignment="1" applyProtection="1">
      <alignment horizontal="center" vertical="center"/>
      <protection locked="0"/>
    </xf>
    <xf numFmtId="0" fontId="11" fillId="0" borderId="0" xfId="10" applyFont="1" applyAlignment="1">
      <alignment horizontal="center"/>
    </xf>
    <xf numFmtId="0" fontId="166" fillId="0" borderId="0" xfId="0" applyFont="1" applyAlignment="1">
      <alignment vertical="center"/>
    </xf>
    <xf numFmtId="0" fontId="43" fillId="0" borderId="0" xfId="10" applyFont="1" applyAlignment="1">
      <alignment vertical="center"/>
    </xf>
    <xf numFmtId="0" fontId="27" fillId="0" borderId="0" xfId="10" applyFont="1" applyAlignment="1">
      <alignment horizontal="left" vertical="top" wrapText="1"/>
    </xf>
    <xf numFmtId="0" fontId="11" fillId="3" borderId="43" xfId="10" applyNumberFormat="1" applyFont="1" applyFill="1" applyBorder="1" applyAlignment="1" applyProtection="1">
      <alignment horizontal="left" vertical="center"/>
      <protection locked="0"/>
    </xf>
    <xf numFmtId="0" fontId="11" fillId="3" borderId="44" xfId="10" applyNumberFormat="1" applyFont="1" applyFill="1" applyBorder="1" applyAlignment="1" applyProtection="1">
      <alignment horizontal="left" vertical="center"/>
      <protection locked="0"/>
    </xf>
    <xf numFmtId="0" fontId="11" fillId="3" borderId="13" xfId="10" applyNumberFormat="1" applyFont="1" applyFill="1" applyBorder="1" applyAlignment="1" applyProtection="1">
      <alignment horizontal="left" vertical="center"/>
      <protection locked="0"/>
    </xf>
  </cellXfs>
  <cellStyles count="12">
    <cellStyle name="Comma 2" xfId="6" xr:uid="{00000000-0005-0000-0000-000000000000}"/>
    <cellStyle name="Hyperlink" xfId="4" builtinId="8"/>
    <cellStyle name="Hyperlink 2" xfId="11" xr:uid="{95589C09-A96A-43A2-B078-B9D39A798F92}"/>
    <cellStyle name="Normal" xfId="0" builtinId="0"/>
    <cellStyle name="Normal 2" xfId="2" xr:uid="{00000000-0005-0000-0000-000003000000}"/>
    <cellStyle name="Normal 2 2" xfId="8" xr:uid="{F26C74E7-7B38-4D07-A424-6799BB923B6D}"/>
    <cellStyle name="Normal 3" xfId="3" xr:uid="{00000000-0005-0000-0000-000004000000}"/>
    <cellStyle name="Normal 4" xfId="9" xr:uid="{91597E28-47E2-4F5F-AEF7-13E4EFE1CBB0}"/>
    <cellStyle name="Normal 5" xfId="1" xr:uid="{00000000-0005-0000-0000-000005000000}"/>
    <cellStyle name="Normal 6" xfId="10" xr:uid="{EBA60F76-5D9E-4A87-A35D-27FC38FD79F0}"/>
    <cellStyle name="Percent" xfId="7" builtinId="5"/>
    <cellStyle name="Percent 2" xfId="5" xr:uid="{00000000-0005-0000-0000-000007000000}"/>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vertical/>
        <horizontal/>
      </border>
    </dxf>
    <dxf>
      <font>
        <color theme="0"/>
      </font>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dxf>
    <dxf>
      <font>
        <color theme="0"/>
      </font>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dxf>
    <dxf>
      <font>
        <b/>
        <i val="0"/>
        <color rgb="FFFF0000"/>
      </font>
      <fill>
        <patternFill>
          <bgColor rgb="FFFFFF00"/>
        </patternFill>
      </fill>
      <border>
        <left style="dashDotDot">
          <color auto="1"/>
        </left>
        <right style="dashDotDot">
          <color auto="1"/>
        </right>
        <top style="dashDotDot">
          <color auto="1"/>
        </top>
        <bottom style="dashDotDot">
          <color auto="1"/>
        </bottom>
        <vertical/>
        <horizontal/>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vertical/>
        <horizontal/>
      </border>
    </dxf>
    <dxf>
      <font>
        <color theme="0"/>
      </font>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dxf>
    <dxf>
      <font>
        <color theme="0"/>
      </font>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dxf>
    <dxf>
      <font>
        <b/>
        <i val="0"/>
        <color rgb="FFFF0000"/>
      </font>
      <fill>
        <patternFill>
          <bgColor rgb="FFFFFF00"/>
        </patternFill>
      </fill>
      <border>
        <left style="dashDotDot">
          <color auto="1"/>
        </left>
        <right style="dashDotDot">
          <color auto="1"/>
        </right>
        <top style="dashDotDot">
          <color auto="1"/>
        </top>
        <bottom style="dashDotDot">
          <color auto="1"/>
        </bottom>
        <vertical/>
        <horizontal/>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color theme="0"/>
      </font>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dxf>
    <dxf>
      <font>
        <color theme="0"/>
      </font>
    </dxf>
    <dxf>
      <font>
        <b/>
        <i val="0"/>
        <color rgb="FFFF0000"/>
      </font>
      <fill>
        <patternFill>
          <bgColor rgb="FFFFFF00"/>
        </patternFill>
      </fill>
      <border>
        <left style="dashDotDot">
          <color auto="1"/>
        </left>
        <right style="dashDotDot">
          <color auto="1"/>
        </right>
        <top style="dashDotDot">
          <color auto="1"/>
        </top>
        <bottom style="dashDotDot">
          <color auto="1"/>
        </bottom>
        <vertical/>
        <horizontal/>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0000FF"/>
      <color rgb="FFFFFFCC"/>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277091</xdr:colOff>
      <xdr:row>88</xdr:row>
      <xdr:rowOff>147205</xdr:rowOff>
    </xdr:from>
    <xdr:to>
      <xdr:col>13</xdr:col>
      <xdr:colOff>17318</xdr:colOff>
      <xdr:row>89</xdr:row>
      <xdr:rowOff>155864</xdr:rowOff>
    </xdr:to>
    <xdr:cxnSp macro="">
      <xdr:nvCxnSpPr>
        <xdr:cNvPr id="6" name="Straight Arrow Connector 5">
          <a:extLst>
            <a:ext uri="{FF2B5EF4-FFF2-40B4-BE49-F238E27FC236}">
              <a16:creationId xmlns:a16="http://schemas.microsoft.com/office/drawing/2014/main" id="{0A367F3E-8CF5-45E5-B934-E6C6639D3AA3}"/>
            </a:ext>
          </a:extLst>
        </xdr:cNvPr>
        <xdr:cNvCxnSpPr/>
      </xdr:nvCxnSpPr>
      <xdr:spPr>
        <a:xfrm flipV="1">
          <a:off x="1160318" y="17872364"/>
          <a:ext cx="1766455" cy="207818"/>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95251</xdr:colOff>
      <xdr:row>88</xdr:row>
      <xdr:rowOff>138546</xdr:rowOff>
    </xdr:from>
    <xdr:to>
      <xdr:col>15</xdr:col>
      <xdr:colOff>147205</xdr:colOff>
      <xdr:row>89</xdr:row>
      <xdr:rowOff>173181</xdr:rowOff>
    </xdr:to>
    <xdr:cxnSp macro="">
      <xdr:nvCxnSpPr>
        <xdr:cNvPr id="43" name="Straight Arrow Connector 42">
          <a:extLst>
            <a:ext uri="{FF2B5EF4-FFF2-40B4-BE49-F238E27FC236}">
              <a16:creationId xmlns:a16="http://schemas.microsoft.com/office/drawing/2014/main" id="{9A60C4EE-E120-463D-823E-AE216474F24C}"/>
            </a:ext>
          </a:extLst>
        </xdr:cNvPr>
        <xdr:cNvCxnSpPr/>
      </xdr:nvCxnSpPr>
      <xdr:spPr>
        <a:xfrm flipV="1">
          <a:off x="2571751" y="17863705"/>
          <a:ext cx="917863" cy="233794"/>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173182</xdr:colOff>
      <xdr:row>89</xdr:row>
      <xdr:rowOff>8659</xdr:rowOff>
    </xdr:from>
    <xdr:to>
      <xdr:col>16</xdr:col>
      <xdr:colOff>294409</xdr:colOff>
      <xdr:row>90</xdr:row>
      <xdr:rowOff>8658</xdr:rowOff>
    </xdr:to>
    <xdr:cxnSp macro="">
      <xdr:nvCxnSpPr>
        <xdr:cNvPr id="78" name="Straight Arrow Connector 77">
          <a:extLst>
            <a:ext uri="{FF2B5EF4-FFF2-40B4-BE49-F238E27FC236}">
              <a16:creationId xmlns:a16="http://schemas.microsoft.com/office/drawing/2014/main" id="{28247514-4F5D-46B2-95CC-A4A2A9340F2E}"/>
            </a:ext>
          </a:extLst>
        </xdr:cNvPr>
        <xdr:cNvCxnSpPr/>
      </xdr:nvCxnSpPr>
      <xdr:spPr>
        <a:xfrm flipV="1">
          <a:off x="3515591" y="17932977"/>
          <a:ext cx="337704" cy="173181"/>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yan.fleming\AppData\Local\Microsoft\Windows\Temporary%20Internet%20Files\Content.Outlook\XRK8JVEZ\HOME-Cost-Allocation-Tool%20-%20Canaan%20(000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election of Method"/>
      <sheetName val="Standard Method"/>
      <sheetName val="Proration Method - Units Needed"/>
      <sheetName val="Proration Method - $ Needed"/>
      <sheetName val="Hybrid Method - $ Needed"/>
    </sheetNames>
    <sheetDataSet>
      <sheetData sheetId="0"/>
      <sheetData sheetId="1">
        <row r="4">
          <cell r="D4" t="str">
            <v>Canaan Crossing</v>
          </cell>
        </row>
        <row r="5">
          <cell r="D5" t="str">
            <v>1180 Wheat Street</v>
          </cell>
        </row>
        <row r="6">
          <cell r="D6">
            <v>43847</v>
          </cell>
        </row>
        <row r="23">
          <cell r="F23">
            <v>59753</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ca.ga.gov/node/7804" TargetMode="External"/><Relationship Id="rId1" Type="http://schemas.openxmlformats.org/officeDocument/2006/relationships/hyperlink" Target="https://ghfafa.emphasys-hft.com/FundingAppCollector/Account/LogOn?ReturnUrl=%2fFundingAppCollecto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s://www.huduser.gov/portal/datasets/qct.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hud.gov/sites/documents/65092X251.DOC"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hud.gov/sites/documents/65092X251.DOC" TargetMode="External"/><Relationship Id="rId1" Type="http://schemas.openxmlformats.org/officeDocument/2006/relationships/hyperlink" Target="https://www.huduser.gov/portal/datasets/qct.html"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A0D9D-FF6D-443C-9CDF-0D94568415B9}">
  <dimension ref="A1:AW111"/>
  <sheetViews>
    <sheetView showGridLines="0" tabSelected="1" zoomScale="130" zoomScaleNormal="130" workbookViewId="0">
      <selection sqref="A1:AC1"/>
    </sheetView>
  </sheetViews>
  <sheetFormatPr defaultColWidth="9" defaultRowHeight="13.5" x14ac:dyDescent="0.25"/>
  <cols>
    <col min="1" max="1" width="2.375" style="319" customWidth="1"/>
    <col min="2" max="2" width="1.625" style="319" customWidth="1"/>
    <col min="3" max="4" width="1.5" style="319" customWidth="1"/>
    <col min="5" max="5" width="1.875" style="319" customWidth="1"/>
    <col min="6" max="6" width="2.875" style="319" customWidth="1"/>
    <col min="7" max="7" width="9.5" style="319" customWidth="1"/>
    <col min="8" max="16" width="2.875" style="319" customWidth="1"/>
    <col min="17" max="17" width="4.875" style="319" customWidth="1"/>
    <col min="18" max="29" width="2.875" style="319" customWidth="1"/>
    <col min="30" max="49" width="3.125" style="319" customWidth="1"/>
    <col min="50" max="16384" width="9" style="319"/>
  </cols>
  <sheetData>
    <row r="1" spans="1:49" s="320" customFormat="1" ht="18" customHeight="1" x14ac:dyDescent="0.25">
      <c r="A1" s="1015" t="s">
        <v>659</v>
      </c>
      <c r="B1" s="1015"/>
      <c r="C1" s="1015"/>
      <c r="D1" s="1015"/>
      <c r="E1" s="1015"/>
      <c r="F1" s="1015"/>
      <c r="G1" s="1015"/>
      <c r="H1" s="1015"/>
      <c r="I1" s="1015"/>
      <c r="J1" s="1015"/>
      <c r="K1" s="1015"/>
      <c r="L1" s="1015"/>
      <c r="M1" s="1015"/>
      <c r="N1" s="1015"/>
      <c r="O1" s="1015"/>
      <c r="P1" s="1015"/>
      <c r="Q1" s="1015"/>
      <c r="R1" s="1015"/>
      <c r="S1" s="1015"/>
      <c r="T1" s="1015"/>
      <c r="U1" s="1015"/>
      <c r="V1" s="1015"/>
      <c r="W1" s="1015"/>
      <c r="X1" s="1015"/>
      <c r="Y1" s="1015"/>
      <c r="Z1" s="1015"/>
      <c r="AA1" s="1015"/>
      <c r="AB1" s="1015"/>
      <c r="AC1" s="1015"/>
      <c r="AD1" s="1020"/>
      <c r="AE1" s="1020"/>
      <c r="AF1" s="1020"/>
      <c r="AG1" s="1020"/>
      <c r="AH1" s="1020"/>
      <c r="AI1" s="1020"/>
      <c r="AJ1" s="1020"/>
      <c r="AK1" s="1020"/>
      <c r="AL1" s="1020"/>
      <c r="AM1" s="1020"/>
      <c r="AN1" s="1020"/>
      <c r="AO1" s="1020"/>
      <c r="AP1" s="1020"/>
      <c r="AQ1" s="1020"/>
      <c r="AR1" s="1020"/>
      <c r="AS1" s="1020"/>
      <c r="AT1" s="1020"/>
      <c r="AU1" s="1020"/>
      <c r="AV1" s="1020"/>
      <c r="AW1" s="1020"/>
    </row>
    <row r="2" spans="1:49" s="320" customFormat="1" ht="8.25" customHeight="1" x14ac:dyDescent="0.25">
      <c r="A2" s="1020"/>
      <c r="B2" s="1020"/>
      <c r="C2" s="1020"/>
      <c r="D2" s="1020"/>
      <c r="E2" s="1020"/>
      <c r="F2" s="1020"/>
      <c r="G2" s="863"/>
      <c r="H2" s="1020"/>
      <c r="I2" s="1020"/>
      <c r="J2" s="1020"/>
      <c r="K2" s="1020"/>
      <c r="L2" s="1020"/>
      <c r="M2" s="1020"/>
      <c r="N2" s="1020"/>
      <c r="O2" s="1020"/>
      <c r="P2" s="1020"/>
      <c r="Q2" s="1020"/>
      <c r="R2" s="1020"/>
      <c r="S2" s="1020"/>
      <c r="T2" s="1020"/>
      <c r="U2" s="1020"/>
      <c r="V2" s="1020"/>
      <c r="W2" s="1020"/>
      <c r="X2" s="1020"/>
      <c r="Y2" s="1020"/>
      <c r="Z2" s="1020"/>
      <c r="AA2" s="1020"/>
      <c r="AB2" s="1020"/>
      <c r="AC2" s="1020"/>
      <c r="AD2" s="1020"/>
      <c r="AE2" s="1020"/>
      <c r="AF2" s="1020"/>
      <c r="AG2" s="1020"/>
      <c r="AH2" s="1020"/>
      <c r="AI2" s="1020"/>
      <c r="AJ2" s="1020"/>
      <c r="AK2" s="1020"/>
      <c r="AL2" s="1020"/>
      <c r="AM2" s="1020"/>
      <c r="AN2" s="1020"/>
      <c r="AO2" s="1020"/>
      <c r="AP2" s="1020"/>
      <c r="AQ2" s="1020"/>
      <c r="AR2" s="1020"/>
      <c r="AS2" s="1020"/>
      <c r="AT2" s="1020"/>
      <c r="AU2" s="1020"/>
      <c r="AV2" s="1020"/>
      <c r="AW2" s="863"/>
    </row>
    <row r="3" spans="1:49" s="320" customFormat="1" ht="40.5" customHeight="1" x14ac:dyDescent="0.25">
      <c r="A3" s="1016" t="s">
        <v>660</v>
      </c>
      <c r="B3" s="1016"/>
      <c r="C3" s="1016"/>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1016"/>
      <c r="AB3" s="1016"/>
      <c r="AC3" s="1016"/>
      <c r="AD3" s="1020"/>
      <c r="AE3" s="1020"/>
      <c r="AF3" s="1020"/>
      <c r="AG3" s="1020"/>
      <c r="AH3" s="1020"/>
      <c r="AI3" s="1020"/>
      <c r="AJ3" s="1020"/>
      <c r="AK3" s="1020"/>
      <c r="AL3" s="1020"/>
      <c r="AM3" s="1020"/>
      <c r="AN3" s="1020"/>
      <c r="AO3" s="1020"/>
      <c r="AP3" s="1020"/>
      <c r="AQ3" s="1020"/>
      <c r="AR3" s="1020"/>
      <c r="AS3" s="1020"/>
      <c r="AT3" s="1020"/>
      <c r="AU3" s="1020"/>
      <c r="AV3" s="1020"/>
      <c r="AW3" s="1020"/>
    </row>
    <row r="4" spans="1:49" s="320" customFormat="1" ht="4.5" customHeight="1" x14ac:dyDescent="0.25">
      <c r="A4" s="1020"/>
      <c r="B4" s="1020"/>
      <c r="C4" s="1020"/>
      <c r="D4" s="1020"/>
      <c r="E4" s="1020"/>
      <c r="F4" s="1020"/>
      <c r="G4" s="863"/>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20"/>
      <c r="AP4" s="1020"/>
      <c r="AQ4" s="1020"/>
      <c r="AR4" s="1020"/>
      <c r="AS4" s="1020"/>
      <c r="AT4" s="1020"/>
      <c r="AU4" s="1020"/>
      <c r="AV4" s="1020"/>
      <c r="AW4" s="863"/>
    </row>
    <row r="5" spans="1:49" s="320" customFormat="1" ht="15.75" customHeight="1" x14ac:dyDescent="0.25">
      <c r="A5" s="1017" t="s">
        <v>0</v>
      </c>
      <c r="B5" s="1017"/>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20"/>
      <c r="AE5" s="1020"/>
      <c r="AF5" s="1020"/>
      <c r="AG5" s="1020"/>
      <c r="AH5" s="1020"/>
      <c r="AI5" s="1020"/>
      <c r="AJ5" s="1020"/>
      <c r="AK5" s="1020"/>
      <c r="AL5" s="1020"/>
      <c r="AM5" s="1020"/>
      <c r="AN5" s="1020"/>
      <c r="AO5" s="1020"/>
      <c r="AP5" s="1020"/>
      <c r="AQ5" s="1020"/>
      <c r="AR5" s="1020"/>
      <c r="AS5" s="1020"/>
      <c r="AT5" s="1020"/>
      <c r="AU5" s="1020"/>
      <c r="AV5" s="1020"/>
      <c r="AW5" s="1020"/>
    </row>
    <row r="6" spans="1:49" s="320" customFormat="1" ht="2.25" customHeight="1" x14ac:dyDescent="0.25">
      <c r="A6" s="1020"/>
      <c r="B6" s="1020"/>
      <c r="C6" s="1020"/>
      <c r="D6" s="1020"/>
      <c r="E6" s="1020"/>
      <c r="F6" s="1020"/>
      <c r="G6" s="863"/>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c r="AL6" s="1020"/>
      <c r="AM6" s="1020"/>
      <c r="AN6" s="1020"/>
      <c r="AO6" s="1020"/>
      <c r="AP6" s="1020"/>
      <c r="AQ6" s="1020"/>
      <c r="AR6" s="1020"/>
      <c r="AS6" s="1020"/>
      <c r="AT6" s="1020"/>
      <c r="AU6" s="1020"/>
      <c r="AV6" s="1020"/>
      <c r="AW6" s="863"/>
    </row>
    <row r="7" spans="1:49" s="320" customFormat="1" ht="47.25" customHeight="1" x14ac:dyDescent="0.25">
      <c r="A7" s="1019" t="s">
        <v>710</v>
      </c>
      <c r="B7" s="1019"/>
      <c r="C7" s="1019"/>
      <c r="D7" s="1019"/>
      <c r="E7" s="1019"/>
      <c r="F7" s="1019"/>
      <c r="G7" s="1019"/>
      <c r="H7" s="1019"/>
      <c r="I7" s="1019"/>
      <c r="J7" s="1019"/>
      <c r="K7" s="1019"/>
      <c r="L7" s="1019"/>
      <c r="M7" s="1019"/>
      <c r="N7" s="1019"/>
      <c r="O7" s="1019"/>
      <c r="P7" s="1019"/>
      <c r="Q7" s="1019"/>
      <c r="R7" s="1019"/>
      <c r="S7" s="1019"/>
      <c r="T7" s="1019"/>
      <c r="U7" s="1019"/>
      <c r="V7" s="1019"/>
      <c r="W7" s="1019"/>
      <c r="X7" s="1019"/>
      <c r="Y7" s="1019"/>
      <c r="Z7" s="1019"/>
      <c r="AA7" s="1019"/>
      <c r="AB7" s="1019"/>
      <c r="AC7" s="1019"/>
      <c r="AD7" s="1020"/>
      <c r="AE7" s="1020"/>
      <c r="AF7" s="1020"/>
      <c r="AG7" s="1020"/>
      <c r="AH7" s="1020"/>
      <c r="AI7" s="1020"/>
      <c r="AJ7" s="1020"/>
      <c r="AK7" s="1020"/>
      <c r="AL7" s="1020"/>
      <c r="AM7" s="1020"/>
      <c r="AN7" s="1020"/>
      <c r="AO7" s="1020"/>
      <c r="AP7" s="1020"/>
      <c r="AQ7" s="1020"/>
      <c r="AR7" s="1020"/>
      <c r="AS7" s="1020"/>
      <c r="AT7" s="1020"/>
      <c r="AU7" s="1020"/>
      <c r="AV7" s="1020"/>
      <c r="AW7" s="1020"/>
    </row>
    <row r="8" spans="1:49" s="320" customFormat="1" ht="7.5" customHeight="1" x14ac:dyDescent="0.25">
      <c r="A8" s="1021"/>
      <c r="B8" s="1021"/>
      <c r="C8" s="1021"/>
      <c r="D8" s="1021"/>
      <c r="E8" s="1021"/>
      <c r="F8" s="1021"/>
      <c r="G8" s="1021"/>
      <c r="H8" s="1021"/>
      <c r="I8" s="1021"/>
      <c r="J8" s="1021"/>
      <c r="K8" s="1021"/>
      <c r="L8" s="1021"/>
      <c r="M8" s="1021"/>
      <c r="N8" s="1021"/>
      <c r="O8" s="1021"/>
      <c r="P8" s="1021"/>
      <c r="Q8" s="1021"/>
      <c r="R8" s="1021"/>
      <c r="S8" s="1021"/>
      <c r="T8" s="1021"/>
      <c r="U8" s="1021"/>
      <c r="V8" s="1021"/>
      <c r="W8" s="1021"/>
      <c r="X8" s="1021"/>
      <c r="Y8" s="1021"/>
      <c r="Z8" s="1021"/>
      <c r="AA8" s="1021"/>
      <c r="AB8" s="1021"/>
      <c r="AC8" s="1021"/>
      <c r="AD8" s="863"/>
      <c r="AE8" s="863"/>
      <c r="AF8" s="863"/>
      <c r="AG8" s="863"/>
      <c r="AH8" s="863"/>
      <c r="AI8" s="863"/>
      <c r="AJ8" s="863"/>
      <c r="AK8" s="863"/>
      <c r="AL8" s="863"/>
      <c r="AM8" s="863"/>
      <c r="AN8" s="863"/>
      <c r="AO8" s="863"/>
      <c r="AP8" s="863"/>
      <c r="AQ8" s="863"/>
      <c r="AR8" s="863"/>
      <c r="AS8" s="863"/>
      <c r="AT8" s="863"/>
      <c r="AU8" s="863"/>
      <c r="AV8" s="863"/>
      <c r="AW8" s="863"/>
    </row>
    <row r="9" spans="1:49" s="320" customFormat="1" ht="12.75" customHeight="1" x14ac:dyDescent="0.2">
      <c r="A9" s="872" t="s">
        <v>817</v>
      </c>
      <c r="B9" s="872"/>
      <c r="C9" s="872"/>
      <c r="D9" s="872"/>
      <c r="E9" s="872"/>
      <c r="F9" s="872"/>
      <c r="G9" s="872"/>
      <c r="H9" s="872"/>
      <c r="I9" s="872"/>
      <c r="J9" s="872"/>
      <c r="K9" s="872"/>
      <c r="L9" s="872"/>
      <c r="M9" s="872"/>
      <c r="N9" s="872"/>
      <c r="O9" s="872"/>
      <c r="P9" s="872"/>
      <c r="Q9" s="1036" t="s">
        <v>827</v>
      </c>
      <c r="R9" s="1036"/>
      <c r="S9" s="1036"/>
      <c r="T9" s="1036"/>
      <c r="U9" s="1036"/>
      <c r="V9" s="1036"/>
      <c r="W9" s="1036"/>
      <c r="X9" s="1036"/>
      <c r="Y9" s="1036"/>
      <c r="Z9" s="1036"/>
      <c r="AA9" s="1036"/>
      <c r="AB9" s="1036"/>
      <c r="AC9" s="1036"/>
      <c r="AD9" s="1035"/>
      <c r="AE9" s="1035"/>
      <c r="AF9" s="1035"/>
      <c r="AG9" s="1035"/>
      <c r="AH9" s="1035"/>
      <c r="AI9" s="1035"/>
      <c r="AJ9" s="872"/>
      <c r="AK9" s="872"/>
      <c r="AL9" s="1035"/>
      <c r="AM9" s="1035"/>
      <c r="AN9" s="1035"/>
      <c r="AO9" s="1035"/>
      <c r="AP9" s="1035"/>
      <c r="AQ9" s="1035"/>
      <c r="AR9" s="1035"/>
      <c r="AS9" s="1035"/>
      <c r="AT9" s="1035"/>
      <c r="AU9" s="1035"/>
      <c r="AV9" s="1035"/>
      <c r="AW9" s="1035"/>
    </row>
    <row r="10" spans="1:49" s="320" customFormat="1" ht="7.5" customHeight="1" x14ac:dyDescent="0.2">
      <c r="A10" s="1021"/>
      <c r="B10" s="1021"/>
      <c r="C10" s="1021"/>
      <c r="D10" s="1021"/>
      <c r="E10" s="1021"/>
      <c r="F10" s="1021"/>
      <c r="G10" s="1021"/>
      <c r="H10" s="1021"/>
      <c r="I10" s="1021"/>
      <c r="J10" s="1021"/>
      <c r="K10" s="1021"/>
      <c r="L10" s="1021"/>
      <c r="M10" s="1021"/>
      <c r="N10" s="1021"/>
      <c r="O10" s="1021"/>
      <c r="P10" s="1021"/>
      <c r="Q10" s="1021"/>
      <c r="R10" s="1021"/>
      <c r="S10" s="1021"/>
      <c r="T10" s="1021"/>
      <c r="U10" s="1021"/>
      <c r="V10" s="1021"/>
      <c r="W10" s="1021"/>
      <c r="X10" s="1021"/>
      <c r="Y10" s="1021"/>
      <c r="Z10" s="1021"/>
      <c r="AA10" s="1021"/>
      <c r="AB10" s="1021"/>
      <c r="AC10" s="1021"/>
      <c r="AD10" s="1035"/>
      <c r="AE10" s="1035"/>
      <c r="AF10" s="1035"/>
      <c r="AG10" s="1035"/>
      <c r="AH10" s="1035"/>
      <c r="AI10" s="1035"/>
      <c r="AJ10" s="872"/>
      <c r="AK10" s="872"/>
      <c r="AL10" s="1035"/>
      <c r="AM10" s="1035"/>
      <c r="AN10" s="1035"/>
      <c r="AO10" s="1035"/>
      <c r="AP10" s="1035"/>
      <c r="AQ10" s="1035"/>
      <c r="AR10" s="1035"/>
      <c r="AS10" s="1035"/>
      <c r="AT10" s="1035"/>
      <c r="AU10" s="1035"/>
      <c r="AV10" s="1035"/>
      <c r="AW10" s="1035"/>
    </row>
    <row r="11" spans="1:49" s="320" customFormat="1" ht="51" customHeight="1" x14ac:dyDescent="0.2">
      <c r="A11" s="1018" t="s">
        <v>766</v>
      </c>
      <c r="B11" s="1018"/>
      <c r="C11" s="1018"/>
      <c r="D11" s="1018"/>
      <c r="E11" s="1018"/>
      <c r="F11" s="1018"/>
      <c r="G11" s="1018"/>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35"/>
      <c r="AE11" s="1035"/>
      <c r="AF11" s="1035"/>
      <c r="AG11" s="1035"/>
      <c r="AH11" s="1035"/>
      <c r="AI11" s="1035"/>
      <c r="AJ11" s="872"/>
      <c r="AK11" s="872"/>
      <c r="AL11" s="1035"/>
      <c r="AM11" s="1035"/>
      <c r="AN11" s="1035"/>
      <c r="AO11" s="1035"/>
      <c r="AP11" s="1035"/>
      <c r="AQ11" s="1035"/>
      <c r="AR11" s="1035"/>
      <c r="AS11" s="1035"/>
      <c r="AT11" s="1035"/>
      <c r="AU11" s="1035"/>
      <c r="AV11" s="1035"/>
      <c r="AW11" s="1035"/>
    </row>
    <row r="12" spans="1:49" s="320" customFormat="1" ht="14.25" x14ac:dyDescent="0.2">
      <c r="A12" s="1021"/>
      <c r="B12" s="1021"/>
      <c r="C12" s="1021"/>
      <c r="D12" s="1021"/>
      <c r="E12" s="1021"/>
      <c r="F12" s="1021"/>
      <c r="G12" s="1021"/>
      <c r="H12" s="1021"/>
      <c r="I12" s="1021"/>
      <c r="J12" s="1021"/>
      <c r="K12" s="1021"/>
      <c r="L12" s="1021"/>
      <c r="M12" s="1021"/>
      <c r="N12" s="1021"/>
      <c r="O12" s="1021"/>
      <c r="P12" s="1021"/>
      <c r="Q12" s="1021"/>
      <c r="R12" s="1021"/>
      <c r="S12" s="1021"/>
      <c r="T12" s="1021"/>
      <c r="U12" s="1021"/>
      <c r="V12" s="1021"/>
      <c r="W12" s="1021"/>
      <c r="X12" s="1021"/>
      <c r="Y12" s="1021"/>
      <c r="Z12" s="1021"/>
      <c r="AA12" s="1021"/>
      <c r="AB12" s="1021"/>
      <c r="AC12" s="1021"/>
      <c r="AD12" s="1035"/>
      <c r="AE12" s="1035"/>
      <c r="AF12" s="1035"/>
      <c r="AG12" s="1035"/>
      <c r="AH12" s="1035"/>
      <c r="AI12" s="1035"/>
      <c r="AJ12" s="872"/>
      <c r="AK12" s="872"/>
      <c r="AL12" s="1035"/>
      <c r="AM12" s="1035"/>
      <c r="AN12" s="1035"/>
      <c r="AO12" s="1035"/>
      <c r="AP12" s="1035"/>
      <c r="AQ12" s="1035"/>
      <c r="AR12" s="1035"/>
      <c r="AS12" s="1035"/>
      <c r="AT12" s="1035"/>
      <c r="AU12" s="1035"/>
      <c r="AV12" s="1035"/>
      <c r="AW12" s="1035"/>
    </row>
    <row r="13" spans="1:49" s="320" customFormat="1" ht="12.75" customHeight="1" x14ac:dyDescent="0.2">
      <c r="A13" s="1022" t="s">
        <v>767</v>
      </c>
      <c r="B13" s="1022"/>
      <c r="C13" s="1022"/>
      <c r="D13" s="1022"/>
      <c r="E13" s="1022"/>
      <c r="F13" s="1022"/>
      <c r="G13" s="1022"/>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35"/>
      <c r="AE13" s="1035"/>
      <c r="AF13" s="1035"/>
      <c r="AG13" s="1035"/>
      <c r="AH13" s="1035"/>
      <c r="AI13" s="1035"/>
      <c r="AJ13" s="872"/>
      <c r="AK13" s="872"/>
      <c r="AL13" s="1035"/>
      <c r="AM13" s="1035"/>
      <c r="AN13" s="1035"/>
      <c r="AO13" s="1035"/>
      <c r="AP13" s="1035"/>
      <c r="AQ13" s="1035"/>
      <c r="AR13" s="1035"/>
      <c r="AS13" s="1035"/>
      <c r="AT13" s="1035"/>
      <c r="AU13" s="1035"/>
      <c r="AV13" s="1035"/>
      <c r="AW13" s="1035"/>
    </row>
    <row r="14" spans="1:49" s="320" customFormat="1" ht="12.75" customHeight="1" x14ac:dyDescent="0.2">
      <c r="A14" s="1018" t="s">
        <v>828</v>
      </c>
      <c r="B14" s="1018"/>
      <c r="C14" s="1018"/>
      <c r="D14" s="1018"/>
      <c r="E14" s="1018"/>
      <c r="F14" s="1018"/>
      <c r="G14" s="1018"/>
      <c r="H14" s="1018"/>
      <c r="I14" s="1018"/>
      <c r="J14" s="1018"/>
      <c r="K14" s="1018"/>
      <c r="L14" s="1018"/>
      <c r="M14" s="1018"/>
      <c r="N14" s="1018"/>
      <c r="O14" s="1018"/>
      <c r="P14" s="1018"/>
      <c r="Q14" s="1018"/>
      <c r="R14" s="1018"/>
      <c r="S14" s="1018"/>
      <c r="T14" s="1018"/>
      <c r="U14" s="1018"/>
      <c r="V14" s="1018"/>
      <c r="W14" s="1018"/>
      <c r="X14" s="1018"/>
      <c r="Y14" s="1018"/>
      <c r="Z14" s="1018"/>
      <c r="AA14" s="1018"/>
      <c r="AB14" s="1018"/>
      <c r="AC14" s="1018"/>
      <c r="AD14" s="1035"/>
      <c r="AE14" s="1035"/>
      <c r="AF14" s="1035"/>
      <c r="AG14" s="1035"/>
      <c r="AH14" s="1035"/>
      <c r="AI14" s="1035"/>
      <c r="AJ14" s="872"/>
      <c r="AK14" s="872"/>
      <c r="AL14" s="1035"/>
      <c r="AM14" s="1035"/>
      <c r="AN14" s="1035"/>
      <c r="AO14" s="1035"/>
      <c r="AP14" s="1035"/>
      <c r="AQ14" s="1035"/>
      <c r="AR14" s="1035"/>
      <c r="AS14" s="1035"/>
      <c r="AT14" s="1035"/>
      <c r="AU14" s="1035"/>
      <c r="AV14" s="1035"/>
      <c r="AW14" s="1035"/>
    </row>
    <row r="15" spans="1:49" s="320" customFormat="1" ht="12.75" customHeight="1" x14ac:dyDescent="0.2">
      <c r="A15" s="1018" t="s">
        <v>768</v>
      </c>
      <c r="B15" s="1018"/>
      <c r="C15" s="1018"/>
      <c r="D15" s="1018"/>
      <c r="E15" s="1018"/>
      <c r="F15" s="1018"/>
      <c r="G15" s="1018"/>
      <c r="H15" s="1018"/>
      <c r="I15" s="1018"/>
      <c r="J15" s="1018"/>
      <c r="K15" s="1018"/>
      <c r="L15" s="1018"/>
      <c r="M15" s="1018"/>
      <c r="N15" s="1018"/>
      <c r="O15" s="1018"/>
      <c r="P15" s="1018"/>
      <c r="Q15" s="1018"/>
      <c r="R15" s="1018"/>
      <c r="S15" s="1018"/>
      <c r="T15" s="1018"/>
      <c r="U15" s="1018"/>
      <c r="V15" s="1018"/>
      <c r="W15" s="1018"/>
      <c r="X15" s="1018"/>
      <c r="Y15" s="1018"/>
      <c r="Z15" s="1018"/>
      <c r="AA15" s="1018"/>
      <c r="AB15" s="1018"/>
      <c r="AC15" s="1018"/>
      <c r="AD15" s="1035"/>
      <c r="AE15" s="1035"/>
      <c r="AF15" s="1035"/>
      <c r="AG15" s="1035"/>
      <c r="AH15" s="1035"/>
      <c r="AI15" s="1035"/>
      <c r="AJ15" s="872"/>
      <c r="AK15" s="872"/>
      <c r="AL15" s="1035"/>
      <c r="AM15" s="1035"/>
      <c r="AN15" s="1035"/>
      <c r="AO15" s="1035"/>
      <c r="AP15" s="1035"/>
      <c r="AQ15" s="1035"/>
      <c r="AR15" s="1035"/>
      <c r="AS15" s="1035"/>
      <c r="AT15" s="1035"/>
      <c r="AU15" s="1035"/>
      <c r="AV15" s="1035"/>
      <c r="AW15" s="1035"/>
    </row>
    <row r="16" spans="1:49" s="320" customFormat="1" ht="12.75" x14ac:dyDescent="0.2">
      <c r="A16" s="1014"/>
      <c r="B16" s="1014"/>
      <c r="C16" s="1014"/>
      <c r="D16" s="1014"/>
      <c r="E16" s="1014"/>
      <c r="F16" s="1014"/>
      <c r="G16" s="864"/>
      <c r="H16" s="1014"/>
      <c r="I16" s="1014"/>
      <c r="J16" s="1014"/>
      <c r="K16" s="1014"/>
      <c r="L16" s="1014"/>
      <c r="M16" s="1014"/>
      <c r="N16" s="1014"/>
      <c r="O16" s="1014"/>
      <c r="P16" s="1014"/>
      <c r="Q16" s="1014"/>
      <c r="R16" s="1014"/>
      <c r="S16" s="1014"/>
      <c r="T16" s="1014"/>
      <c r="U16" s="1014"/>
      <c r="V16" s="1014"/>
      <c r="W16" s="1014"/>
      <c r="X16" s="1014"/>
      <c r="Y16" s="1014"/>
      <c r="Z16" s="1014"/>
      <c r="AA16" s="1014"/>
      <c r="AB16" s="1014"/>
      <c r="AC16" s="1014"/>
      <c r="AD16" s="1014"/>
      <c r="AE16" s="1014"/>
      <c r="AF16" s="1014"/>
      <c r="AG16" s="1014"/>
      <c r="AH16" s="1014"/>
      <c r="AI16" s="1014"/>
      <c r="AJ16" s="1014"/>
      <c r="AK16" s="1014"/>
      <c r="AL16" s="1014"/>
      <c r="AM16" s="1014"/>
      <c r="AN16" s="1014"/>
      <c r="AO16" s="1014"/>
      <c r="AP16" s="1014"/>
      <c r="AQ16" s="1014"/>
      <c r="AR16" s="1014"/>
      <c r="AS16" s="1014"/>
      <c r="AT16" s="1014"/>
      <c r="AU16" s="1014"/>
      <c r="AV16" s="1014"/>
      <c r="AW16" s="864"/>
    </row>
    <row r="17" spans="1:49" s="320" customFormat="1" ht="51" customHeight="1" x14ac:dyDescent="0.2">
      <c r="A17" s="1024" t="s">
        <v>769</v>
      </c>
      <c r="B17" s="1024"/>
      <c r="C17" s="1024"/>
      <c r="D17" s="1024"/>
      <c r="E17" s="1024"/>
      <c r="F17" s="1024"/>
      <c r="G17" s="1024"/>
      <c r="H17" s="1024"/>
      <c r="I17" s="1024"/>
      <c r="J17" s="1024"/>
      <c r="K17" s="1024"/>
      <c r="L17" s="1024"/>
      <c r="M17" s="1024"/>
      <c r="N17" s="1024"/>
      <c r="O17" s="1024"/>
      <c r="P17" s="1024"/>
      <c r="Q17" s="1024"/>
      <c r="R17" s="1024"/>
      <c r="S17" s="1024"/>
      <c r="T17" s="1024"/>
      <c r="U17" s="1024"/>
      <c r="V17" s="1024"/>
      <c r="W17" s="1024"/>
      <c r="X17" s="1024"/>
      <c r="Y17" s="1024"/>
      <c r="Z17" s="1024"/>
      <c r="AA17" s="1024"/>
      <c r="AB17" s="1024"/>
      <c r="AC17" s="1024"/>
      <c r="AD17" s="1029"/>
      <c r="AE17" s="1029"/>
      <c r="AF17" s="1014"/>
      <c r="AG17" s="1014"/>
      <c r="AH17" s="1014"/>
      <c r="AI17" s="1014"/>
      <c r="AJ17" s="1014"/>
      <c r="AK17" s="1014"/>
      <c r="AL17" s="1014"/>
      <c r="AM17" s="1014"/>
      <c r="AN17" s="1014"/>
      <c r="AO17" s="1014"/>
      <c r="AP17" s="1014"/>
      <c r="AQ17" s="1014"/>
      <c r="AR17" s="1014"/>
      <c r="AS17" s="1014"/>
      <c r="AT17" s="1014"/>
      <c r="AU17" s="1014"/>
      <c r="AV17" s="1014"/>
      <c r="AW17" s="1014"/>
    </row>
    <row r="18" spans="1:49" s="320" customFormat="1" x14ac:dyDescent="0.25">
      <c r="A18" s="1020"/>
      <c r="B18" s="1020"/>
      <c r="C18" s="1020"/>
      <c r="D18" s="1020"/>
      <c r="E18" s="1020"/>
      <c r="F18" s="1020"/>
      <c r="G18" s="863"/>
      <c r="H18" s="1020"/>
      <c r="I18" s="1020"/>
      <c r="J18" s="1020"/>
      <c r="K18" s="1020"/>
      <c r="L18" s="1020"/>
      <c r="M18" s="1020"/>
      <c r="N18" s="1020"/>
      <c r="O18" s="1020"/>
      <c r="P18" s="1020"/>
      <c r="Q18" s="1020"/>
      <c r="R18" s="1020"/>
      <c r="S18" s="1020"/>
      <c r="T18" s="1020"/>
      <c r="U18" s="1020"/>
      <c r="V18" s="1020"/>
      <c r="W18" s="1020"/>
      <c r="X18" s="1020"/>
      <c r="Y18" s="1020"/>
      <c r="Z18" s="1020"/>
      <c r="AA18" s="1020"/>
      <c r="AB18" s="1020"/>
      <c r="AC18" s="1020"/>
      <c r="AD18" s="1020"/>
      <c r="AE18" s="1020"/>
      <c r="AF18" s="1020"/>
      <c r="AG18" s="1020"/>
      <c r="AH18" s="1020"/>
      <c r="AI18" s="1020"/>
      <c r="AJ18" s="1020"/>
      <c r="AK18" s="1020"/>
      <c r="AL18" s="1020"/>
      <c r="AM18" s="1020"/>
      <c r="AN18" s="1020"/>
      <c r="AO18" s="1020"/>
      <c r="AP18" s="1020"/>
      <c r="AQ18" s="1020"/>
      <c r="AR18" s="1020"/>
      <c r="AS18" s="1020"/>
      <c r="AT18" s="1020"/>
      <c r="AU18" s="1020"/>
      <c r="AV18" s="1020"/>
      <c r="AW18" s="863"/>
    </row>
    <row r="19" spans="1:49" s="320" customFormat="1" ht="15.75" x14ac:dyDescent="0.25">
      <c r="A19" s="865" t="s">
        <v>1</v>
      </c>
      <c r="B19" s="874" t="s">
        <v>770</v>
      </c>
      <c r="C19" s="874"/>
      <c r="D19" s="874"/>
      <c r="E19" s="874"/>
      <c r="F19" s="873"/>
      <c r="G19" s="873"/>
      <c r="H19" s="873"/>
      <c r="I19" s="873"/>
      <c r="J19" s="873"/>
      <c r="K19" s="1023"/>
      <c r="L19" s="1023"/>
      <c r="M19" s="1023"/>
      <c r="N19" s="1023"/>
      <c r="O19" s="1023"/>
      <c r="P19" s="1023"/>
      <c r="Q19" s="1023"/>
      <c r="R19" s="1023"/>
      <c r="S19" s="1023"/>
      <c r="T19" s="1023"/>
      <c r="U19" s="1023"/>
      <c r="V19" s="1023"/>
      <c r="W19" s="1023"/>
      <c r="X19" s="1023"/>
      <c r="Y19" s="1023"/>
      <c r="Z19" s="1023"/>
      <c r="AA19" s="1023"/>
      <c r="AB19" s="1023"/>
      <c r="AC19" s="1023"/>
      <c r="AD19" s="1023"/>
      <c r="AE19" s="1023"/>
      <c r="AF19" s="1023"/>
      <c r="AG19" s="1023"/>
      <c r="AH19" s="1023"/>
      <c r="AI19" s="1023"/>
      <c r="AJ19" s="1023"/>
      <c r="AK19" s="1023"/>
      <c r="AL19" s="1023"/>
      <c r="AM19" s="1023"/>
      <c r="AN19" s="1023"/>
      <c r="AO19" s="1023"/>
      <c r="AP19" s="1023"/>
      <c r="AQ19" s="1023"/>
      <c r="AR19" s="1023"/>
      <c r="AS19" s="1023"/>
      <c r="AT19" s="1023"/>
      <c r="AU19" s="1023"/>
      <c r="AV19" s="1023"/>
      <c r="AW19" s="865"/>
    </row>
    <row r="20" spans="1:49" s="320" customFormat="1" ht="6" customHeight="1" x14ac:dyDescent="0.25">
      <c r="A20" s="1020"/>
      <c r="B20" s="1020"/>
      <c r="C20" s="1020"/>
      <c r="D20" s="1020"/>
      <c r="E20" s="1020"/>
      <c r="F20" s="1020"/>
      <c r="G20" s="863"/>
      <c r="H20" s="1020"/>
      <c r="I20" s="1020"/>
      <c r="J20" s="1020"/>
      <c r="K20" s="1020"/>
      <c r="L20" s="1020"/>
      <c r="M20" s="1020"/>
      <c r="N20" s="1020"/>
      <c r="O20" s="1020"/>
      <c r="P20" s="1020"/>
      <c r="Q20" s="1020"/>
      <c r="R20" s="1020"/>
      <c r="S20" s="1020"/>
      <c r="T20" s="1020"/>
      <c r="U20" s="1020"/>
      <c r="V20" s="1020"/>
      <c r="W20" s="1020"/>
      <c r="X20" s="1020"/>
      <c r="Y20" s="1020"/>
      <c r="Z20" s="1020"/>
      <c r="AA20" s="1020"/>
      <c r="AB20" s="1020"/>
      <c r="AC20" s="1020"/>
      <c r="AD20" s="1020"/>
      <c r="AE20" s="1020"/>
      <c r="AF20" s="1020"/>
      <c r="AG20" s="1020"/>
      <c r="AH20" s="1020"/>
      <c r="AI20" s="1020"/>
      <c r="AJ20" s="1020"/>
      <c r="AK20" s="1020"/>
      <c r="AL20" s="1020"/>
      <c r="AM20" s="1020"/>
      <c r="AN20" s="1020"/>
      <c r="AO20" s="1020"/>
      <c r="AP20" s="1020"/>
      <c r="AQ20" s="1020"/>
      <c r="AR20" s="1020"/>
      <c r="AS20" s="1020"/>
      <c r="AT20" s="1020"/>
      <c r="AU20" s="1020"/>
      <c r="AV20" s="1020"/>
      <c r="AW20" s="863"/>
    </row>
    <row r="21" spans="1:49" ht="25.5" customHeight="1" x14ac:dyDescent="0.25">
      <c r="A21" s="866"/>
      <c r="B21" s="866" t="s">
        <v>2</v>
      </c>
      <c r="C21" s="1025" t="s">
        <v>824</v>
      </c>
      <c r="D21" s="1025"/>
      <c r="E21" s="1025"/>
      <c r="F21" s="1025"/>
      <c r="G21" s="1025"/>
      <c r="H21" s="1025"/>
      <c r="I21" s="1025"/>
      <c r="J21" s="1025"/>
      <c r="K21" s="1025"/>
      <c r="L21" s="1025"/>
      <c r="M21" s="1025"/>
      <c r="N21" s="1025"/>
      <c r="O21" s="1025"/>
      <c r="P21" s="1025"/>
      <c r="Q21" s="1025"/>
      <c r="R21" s="1025"/>
      <c r="S21" s="1025"/>
      <c r="T21" s="1025"/>
      <c r="U21" s="1025"/>
      <c r="V21" s="1025"/>
      <c r="W21" s="1025"/>
      <c r="X21" s="1025"/>
      <c r="Y21" s="1025"/>
      <c r="Z21" s="1025"/>
      <c r="AA21" s="1025"/>
      <c r="AB21" s="1025"/>
      <c r="AC21" s="1025"/>
      <c r="AD21" s="1014"/>
      <c r="AE21" s="1014"/>
      <c r="AF21" s="1029"/>
      <c r="AG21" s="1029"/>
      <c r="AH21" s="1029"/>
      <c r="AI21" s="1029"/>
      <c r="AJ21" s="1029"/>
      <c r="AK21" s="1029"/>
      <c r="AL21" s="1029"/>
      <c r="AM21" s="1029"/>
      <c r="AN21" s="1029"/>
      <c r="AO21" s="1029"/>
      <c r="AP21" s="1029"/>
      <c r="AQ21" s="1029"/>
      <c r="AR21" s="1029"/>
      <c r="AS21" s="1029"/>
      <c r="AT21" s="1029"/>
      <c r="AU21" s="1029"/>
      <c r="AV21" s="1029"/>
      <c r="AW21" s="1029"/>
    </row>
    <row r="22" spans="1:49" x14ac:dyDescent="0.25">
      <c r="A22" s="866"/>
      <c r="B22" s="866"/>
      <c r="C22" s="867"/>
      <c r="D22" s="1037" t="s">
        <v>825</v>
      </c>
      <c r="E22" s="1037"/>
      <c r="F22" s="1037"/>
      <c r="G22" s="1037"/>
      <c r="H22" s="1037"/>
      <c r="I22" s="1037"/>
      <c r="J22" s="1037"/>
      <c r="K22" s="1037"/>
      <c r="L22" s="1037"/>
      <c r="M22" s="1037"/>
      <c r="N22" s="1037"/>
      <c r="O22" s="1037"/>
      <c r="P22" s="1037"/>
      <c r="Q22" s="1037"/>
      <c r="R22" s="1037"/>
      <c r="S22" s="1037"/>
      <c r="T22" s="1037"/>
      <c r="U22" s="1037"/>
      <c r="V22" s="1037"/>
      <c r="W22" s="1037"/>
      <c r="X22" s="1037"/>
      <c r="Y22" s="1037"/>
      <c r="Z22" s="1037"/>
      <c r="AA22" s="1037"/>
      <c r="AB22" s="1037"/>
      <c r="AC22" s="1037"/>
      <c r="AD22" s="864"/>
      <c r="AE22" s="864"/>
      <c r="AF22" s="866"/>
      <c r="AG22" s="866"/>
      <c r="AH22" s="866"/>
      <c r="AI22" s="866"/>
      <c r="AJ22" s="866"/>
      <c r="AK22" s="866"/>
      <c r="AL22" s="866"/>
      <c r="AM22" s="866"/>
      <c r="AN22" s="866"/>
      <c r="AO22" s="866"/>
      <c r="AP22" s="866"/>
      <c r="AQ22" s="866"/>
      <c r="AR22" s="866"/>
      <c r="AS22" s="866"/>
      <c r="AT22" s="866"/>
      <c r="AU22" s="866"/>
      <c r="AV22" s="866"/>
      <c r="AW22" s="866"/>
    </row>
    <row r="23" spans="1:49" x14ac:dyDescent="0.25">
      <c r="A23" s="866"/>
      <c r="B23" s="866"/>
      <c r="C23" s="867"/>
      <c r="D23" s="1037" t="s">
        <v>826</v>
      </c>
      <c r="E23" s="1037"/>
      <c r="F23" s="1037"/>
      <c r="G23" s="1037"/>
      <c r="H23" s="1037"/>
      <c r="I23" s="1037"/>
      <c r="J23" s="1037"/>
      <c r="K23" s="1037"/>
      <c r="L23" s="1037"/>
      <c r="M23" s="1037"/>
      <c r="N23" s="1037"/>
      <c r="O23" s="1037"/>
      <c r="P23" s="1037"/>
      <c r="Q23" s="1037"/>
      <c r="R23" s="1037"/>
      <c r="S23" s="1037"/>
      <c r="T23" s="1037"/>
      <c r="U23" s="1037"/>
      <c r="V23" s="1037"/>
      <c r="W23" s="1037"/>
      <c r="X23" s="1037"/>
      <c r="Y23" s="1037"/>
      <c r="Z23" s="1037"/>
      <c r="AA23" s="1037"/>
      <c r="AB23" s="1037"/>
      <c r="AC23" s="1037"/>
      <c r="AD23" s="864"/>
      <c r="AE23" s="864"/>
      <c r="AF23" s="866"/>
      <c r="AG23" s="866"/>
      <c r="AH23" s="866"/>
      <c r="AI23" s="866"/>
      <c r="AJ23" s="866"/>
      <c r="AK23" s="866"/>
      <c r="AL23" s="866"/>
      <c r="AM23" s="866"/>
      <c r="AN23" s="866"/>
      <c r="AO23" s="866"/>
      <c r="AP23" s="866"/>
      <c r="AQ23" s="866"/>
      <c r="AR23" s="866"/>
      <c r="AS23" s="866"/>
      <c r="AT23" s="866"/>
      <c r="AU23" s="866"/>
      <c r="AV23" s="866"/>
      <c r="AW23" s="866"/>
    </row>
    <row r="24" spans="1:49" ht="25.5" customHeight="1" x14ac:dyDescent="0.25">
      <c r="A24" s="866"/>
      <c r="B24" s="866" t="s">
        <v>3</v>
      </c>
      <c r="C24" s="1025" t="s">
        <v>771</v>
      </c>
      <c r="D24" s="1025"/>
      <c r="E24" s="1025"/>
      <c r="F24" s="1025"/>
      <c r="G24" s="1025"/>
      <c r="H24" s="1025"/>
      <c r="I24" s="1025"/>
      <c r="J24" s="1025"/>
      <c r="K24" s="1025"/>
      <c r="L24" s="1025"/>
      <c r="M24" s="1025"/>
      <c r="N24" s="1025"/>
      <c r="O24" s="1025"/>
      <c r="P24" s="1025"/>
      <c r="Q24" s="1025"/>
      <c r="R24" s="1025"/>
      <c r="S24" s="1025"/>
      <c r="T24" s="1025"/>
      <c r="U24" s="1025"/>
      <c r="V24" s="1025"/>
      <c r="W24" s="1025"/>
      <c r="X24" s="1025"/>
      <c r="Y24" s="1025"/>
      <c r="Z24" s="1025"/>
      <c r="AA24" s="1025"/>
      <c r="AB24" s="1025"/>
      <c r="AC24" s="1025"/>
      <c r="AD24" s="1020"/>
      <c r="AE24" s="1020"/>
      <c r="AF24" s="1029"/>
      <c r="AG24" s="1029"/>
      <c r="AH24" s="1029"/>
      <c r="AI24" s="1029"/>
      <c r="AJ24" s="1029"/>
      <c r="AK24" s="1029"/>
      <c r="AL24" s="1029"/>
      <c r="AM24" s="1029"/>
      <c r="AN24" s="1029"/>
      <c r="AO24" s="1029"/>
      <c r="AP24" s="1029"/>
      <c r="AQ24" s="1029"/>
      <c r="AR24" s="1029"/>
      <c r="AS24" s="1029"/>
      <c r="AT24" s="1029"/>
      <c r="AU24" s="1029"/>
      <c r="AV24" s="1029"/>
      <c r="AW24" s="1029"/>
    </row>
    <row r="25" spans="1:49" x14ac:dyDescent="0.25">
      <c r="A25" s="876"/>
      <c r="B25" s="866" t="s">
        <v>4</v>
      </c>
      <c r="C25" s="1026" t="s">
        <v>818</v>
      </c>
      <c r="D25" s="1026"/>
      <c r="E25" s="1026"/>
      <c r="F25" s="1026"/>
      <c r="G25" s="1026"/>
      <c r="H25" s="1026"/>
      <c r="I25" s="1026"/>
      <c r="J25" s="1026"/>
      <c r="K25" s="1026"/>
      <c r="L25" s="1026"/>
      <c r="M25" s="1026"/>
      <c r="N25" s="1026"/>
      <c r="O25" s="1026"/>
      <c r="P25" s="1026"/>
      <c r="Q25" s="1026"/>
      <c r="R25" s="1026"/>
      <c r="S25" s="1026"/>
      <c r="T25" s="1026"/>
      <c r="U25" s="1026"/>
      <c r="V25" s="1026"/>
      <c r="W25" s="1026"/>
      <c r="X25" s="1026"/>
      <c r="Y25" s="1026"/>
      <c r="Z25" s="1026"/>
      <c r="AA25" s="1026"/>
      <c r="AB25" s="1026"/>
      <c r="AC25" s="1026"/>
      <c r="AD25" s="1020"/>
      <c r="AE25" s="1020"/>
      <c r="AF25" s="1014"/>
      <c r="AG25" s="1014"/>
      <c r="AH25" s="1014"/>
      <c r="AI25" s="1014"/>
      <c r="AJ25" s="1014"/>
      <c r="AK25" s="1014"/>
      <c r="AL25" s="1014"/>
      <c r="AM25" s="1014"/>
      <c r="AN25" s="1014"/>
      <c r="AO25" s="1014"/>
      <c r="AP25" s="1014"/>
      <c r="AQ25" s="1014"/>
      <c r="AR25" s="1014"/>
      <c r="AS25" s="1014"/>
      <c r="AT25" s="1014"/>
      <c r="AU25" s="1014"/>
      <c r="AV25" s="1014"/>
      <c r="AW25" s="1014"/>
    </row>
    <row r="26" spans="1:49" x14ac:dyDescent="0.25">
      <c r="A26" s="876"/>
      <c r="B26" s="866"/>
      <c r="C26" s="1027" t="s">
        <v>772</v>
      </c>
      <c r="D26" s="1027"/>
      <c r="E26" s="1027"/>
      <c r="F26" s="1027"/>
      <c r="G26" s="1027"/>
      <c r="H26" s="1027"/>
      <c r="I26" s="1027"/>
      <c r="J26" s="1027"/>
      <c r="K26" s="1027"/>
      <c r="L26" s="1027"/>
      <c r="M26" s="1027"/>
      <c r="N26" s="1027"/>
      <c r="O26" s="1027"/>
      <c r="P26" s="1027"/>
      <c r="Q26" s="1027"/>
      <c r="R26" s="1027"/>
      <c r="S26" s="1027"/>
      <c r="T26" s="1027"/>
      <c r="U26" s="1027"/>
      <c r="V26" s="1027"/>
      <c r="W26" s="1027"/>
      <c r="X26" s="1027"/>
      <c r="Y26" s="1027"/>
      <c r="Z26" s="1027"/>
      <c r="AA26" s="1027"/>
      <c r="AB26" s="1027"/>
      <c r="AC26" s="1027"/>
      <c r="AD26" s="1020"/>
      <c r="AE26" s="1020"/>
      <c r="AF26" s="1014"/>
      <c r="AG26" s="1014"/>
      <c r="AH26" s="1014"/>
      <c r="AI26" s="1014"/>
      <c r="AJ26" s="1014"/>
      <c r="AK26" s="1014"/>
      <c r="AL26" s="1014"/>
      <c r="AM26" s="1014"/>
      <c r="AN26" s="1014"/>
      <c r="AO26" s="1014"/>
      <c r="AP26" s="1014"/>
      <c r="AQ26" s="1014"/>
      <c r="AR26" s="1014"/>
      <c r="AS26" s="1014"/>
      <c r="AT26" s="1014"/>
      <c r="AU26" s="1014"/>
      <c r="AV26" s="1014"/>
      <c r="AW26" s="1014"/>
    </row>
    <row r="27" spans="1:49" x14ac:dyDescent="0.25">
      <c r="A27" s="876"/>
      <c r="B27" s="866"/>
      <c r="C27" s="1027" t="s">
        <v>822</v>
      </c>
      <c r="D27" s="1027"/>
      <c r="E27" s="1027"/>
      <c r="F27" s="1027"/>
      <c r="G27" s="1027"/>
      <c r="H27" s="1027"/>
      <c r="I27" s="1027"/>
      <c r="J27" s="1027"/>
      <c r="K27" s="1027"/>
      <c r="L27" s="1027"/>
      <c r="M27" s="1027"/>
      <c r="N27" s="1027"/>
      <c r="O27" s="1027"/>
      <c r="P27" s="1027"/>
      <c r="Q27" s="1027"/>
      <c r="R27" s="1027"/>
      <c r="S27" s="1027"/>
      <c r="T27" s="1027"/>
      <c r="U27" s="1027"/>
      <c r="V27" s="1027"/>
      <c r="W27" s="1027"/>
      <c r="X27" s="1027"/>
      <c r="Y27" s="1027"/>
      <c r="Z27" s="1027"/>
      <c r="AA27" s="1027"/>
      <c r="AB27" s="1027"/>
      <c r="AC27" s="1027"/>
      <c r="AD27" s="1020"/>
      <c r="AE27" s="1020"/>
      <c r="AF27" s="1014"/>
      <c r="AG27" s="1014"/>
      <c r="AH27" s="1014"/>
      <c r="AI27" s="1014"/>
      <c r="AJ27" s="1014"/>
      <c r="AK27" s="1014"/>
      <c r="AL27" s="1014"/>
      <c r="AM27" s="1014"/>
      <c r="AN27" s="1014"/>
      <c r="AO27" s="1014"/>
      <c r="AP27" s="1014"/>
      <c r="AQ27" s="1014"/>
      <c r="AR27" s="1014"/>
      <c r="AS27" s="1014"/>
      <c r="AT27" s="1014"/>
      <c r="AU27" s="1014"/>
      <c r="AV27" s="1014"/>
      <c r="AW27" s="1014"/>
    </row>
    <row r="28" spans="1:49" x14ac:dyDescent="0.25">
      <c r="A28" s="876"/>
      <c r="B28" s="866"/>
      <c r="C28" s="1027" t="s">
        <v>823</v>
      </c>
      <c r="D28" s="1027"/>
      <c r="E28" s="1027"/>
      <c r="F28" s="1027"/>
      <c r="G28" s="1027"/>
      <c r="H28" s="1027"/>
      <c r="I28" s="1027"/>
      <c r="J28" s="1027"/>
      <c r="K28" s="1027"/>
      <c r="L28" s="1027"/>
      <c r="M28" s="1027"/>
      <c r="N28" s="1027"/>
      <c r="O28" s="1027"/>
      <c r="P28" s="1027"/>
      <c r="Q28" s="1027"/>
      <c r="R28" s="1027"/>
      <c r="S28" s="1027"/>
      <c r="T28" s="1027"/>
      <c r="U28" s="1027"/>
      <c r="V28" s="1027"/>
      <c r="W28" s="1027"/>
      <c r="X28" s="1027"/>
      <c r="Y28" s="1027"/>
      <c r="Z28" s="1027"/>
      <c r="AA28" s="1027"/>
      <c r="AB28" s="1027"/>
      <c r="AC28" s="1027"/>
      <c r="AD28" s="1020"/>
      <c r="AE28" s="1020"/>
      <c r="AF28" s="1014"/>
      <c r="AG28" s="1014"/>
      <c r="AH28" s="1014"/>
      <c r="AI28" s="1014"/>
      <c r="AJ28" s="1014"/>
      <c r="AK28" s="1014"/>
      <c r="AL28" s="1014"/>
      <c r="AM28" s="1014"/>
      <c r="AN28" s="1014"/>
      <c r="AO28" s="1014"/>
      <c r="AP28" s="1014"/>
      <c r="AQ28" s="1014"/>
      <c r="AR28" s="1014"/>
      <c r="AS28" s="1014"/>
      <c r="AT28" s="1014"/>
      <c r="AU28" s="1014"/>
      <c r="AV28" s="1014"/>
      <c r="AW28" s="1014"/>
    </row>
    <row r="29" spans="1:49" x14ac:dyDescent="0.25">
      <c r="A29" s="876"/>
      <c r="B29" s="866"/>
      <c r="C29" s="1027" t="s">
        <v>821</v>
      </c>
      <c r="D29" s="1027"/>
      <c r="E29" s="1027"/>
      <c r="F29" s="1027"/>
      <c r="G29" s="1027"/>
      <c r="H29" s="1027"/>
      <c r="I29" s="1027"/>
      <c r="J29" s="1027"/>
      <c r="K29" s="1027"/>
      <c r="L29" s="1027"/>
      <c r="M29" s="1027"/>
      <c r="N29" s="1027"/>
      <c r="O29" s="1027"/>
      <c r="P29" s="1027"/>
      <c r="Q29" s="1027"/>
      <c r="R29" s="1027"/>
      <c r="S29" s="1027"/>
      <c r="T29" s="1027"/>
      <c r="U29" s="1027"/>
      <c r="V29" s="1027"/>
      <c r="W29" s="1027"/>
      <c r="X29" s="1027"/>
      <c r="Y29" s="1027"/>
      <c r="Z29" s="1027"/>
      <c r="AA29" s="1027"/>
      <c r="AB29" s="1027"/>
      <c r="AC29" s="1027"/>
      <c r="AD29" s="1020"/>
      <c r="AE29" s="1020"/>
      <c r="AF29" s="1014"/>
      <c r="AG29" s="1014"/>
      <c r="AH29" s="1014"/>
      <c r="AI29" s="1014"/>
      <c r="AJ29" s="1014"/>
      <c r="AK29" s="1014"/>
      <c r="AL29" s="1014"/>
      <c r="AM29" s="1014"/>
      <c r="AN29" s="1014"/>
      <c r="AO29" s="1014"/>
      <c r="AP29" s="1014"/>
      <c r="AQ29" s="1014"/>
      <c r="AR29" s="1014"/>
      <c r="AS29" s="1014"/>
      <c r="AT29" s="1014"/>
      <c r="AU29" s="1014"/>
      <c r="AV29" s="1014"/>
      <c r="AW29" s="1014"/>
    </row>
    <row r="30" spans="1:49" x14ac:dyDescent="0.25">
      <c r="A30" s="876"/>
      <c r="B30" s="866"/>
      <c r="C30" s="1027" t="s">
        <v>773</v>
      </c>
      <c r="D30" s="1027"/>
      <c r="E30" s="1027"/>
      <c r="F30" s="1027"/>
      <c r="G30" s="1027"/>
      <c r="H30" s="1027"/>
      <c r="I30" s="1027"/>
      <c r="J30" s="1027"/>
      <c r="K30" s="1027"/>
      <c r="L30" s="1027"/>
      <c r="M30" s="1027"/>
      <c r="N30" s="1027"/>
      <c r="O30" s="1027"/>
      <c r="P30" s="1027"/>
      <c r="Q30" s="1027"/>
      <c r="R30" s="1027"/>
      <c r="S30" s="1027"/>
      <c r="T30" s="1027"/>
      <c r="U30" s="1027"/>
      <c r="V30" s="1027"/>
      <c r="W30" s="1027"/>
      <c r="X30" s="1027"/>
      <c r="Y30" s="1027"/>
      <c r="Z30" s="1027"/>
      <c r="AA30" s="1027"/>
      <c r="AB30" s="1027"/>
      <c r="AC30" s="1027"/>
      <c r="AD30" s="1020"/>
      <c r="AE30" s="1020"/>
      <c r="AF30" s="1014"/>
      <c r="AG30" s="1014"/>
      <c r="AH30" s="1014"/>
      <c r="AI30" s="1014"/>
      <c r="AJ30" s="1014"/>
      <c r="AK30" s="1014"/>
      <c r="AL30" s="1014"/>
      <c r="AM30" s="1014"/>
      <c r="AN30" s="1014"/>
      <c r="AO30" s="1014"/>
      <c r="AP30" s="1014"/>
      <c r="AQ30" s="1014"/>
      <c r="AR30" s="1014"/>
      <c r="AS30" s="1014"/>
      <c r="AT30" s="1014"/>
      <c r="AU30" s="1014"/>
      <c r="AV30" s="1014"/>
      <c r="AW30" s="1014"/>
    </row>
    <row r="31" spans="1:49" x14ac:dyDescent="0.25">
      <c r="A31" s="876"/>
      <c r="B31" s="866"/>
      <c r="C31" s="1027" t="s">
        <v>774</v>
      </c>
      <c r="D31" s="1027"/>
      <c r="E31" s="1027"/>
      <c r="F31" s="1027"/>
      <c r="G31" s="1027"/>
      <c r="H31" s="1027"/>
      <c r="I31" s="1027"/>
      <c r="J31" s="1027"/>
      <c r="K31" s="1027"/>
      <c r="L31" s="1027"/>
      <c r="M31" s="1027"/>
      <c r="N31" s="1027"/>
      <c r="O31" s="1027"/>
      <c r="P31" s="1027"/>
      <c r="Q31" s="1027"/>
      <c r="R31" s="1027"/>
      <c r="S31" s="1027"/>
      <c r="T31" s="1027"/>
      <c r="U31" s="1027"/>
      <c r="V31" s="1027"/>
      <c r="W31" s="1027"/>
      <c r="X31" s="1027"/>
      <c r="Y31" s="1027"/>
      <c r="Z31" s="1027"/>
      <c r="AA31" s="1027"/>
      <c r="AB31" s="1027"/>
      <c r="AC31" s="1027"/>
      <c r="AD31" s="1020"/>
      <c r="AE31" s="1020"/>
      <c r="AF31" s="1014"/>
      <c r="AG31" s="1014"/>
      <c r="AH31" s="1014"/>
      <c r="AI31" s="1014"/>
      <c r="AJ31" s="1014"/>
      <c r="AK31" s="1014"/>
      <c r="AL31" s="1014"/>
      <c r="AM31" s="1014"/>
      <c r="AN31" s="1014"/>
      <c r="AO31" s="1014"/>
      <c r="AP31" s="1014"/>
      <c r="AQ31" s="1014"/>
      <c r="AR31" s="1014"/>
      <c r="AS31" s="1014"/>
      <c r="AT31" s="1014"/>
      <c r="AU31" s="1014"/>
      <c r="AV31" s="1014"/>
      <c r="AW31" s="1014"/>
    </row>
    <row r="32" spans="1:49" ht="17.25" customHeight="1" x14ac:dyDescent="0.25">
      <c r="A32" s="863"/>
      <c r="B32" s="864" t="s">
        <v>5</v>
      </c>
      <c r="C32" s="876" t="s">
        <v>803</v>
      </c>
      <c r="D32" s="876"/>
      <c r="E32" s="876"/>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1020"/>
      <c r="AF32" s="1020"/>
      <c r="AG32" s="1020"/>
      <c r="AH32" s="1020"/>
      <c r="AI32" s="1020"/>
      <c r="AJ32" s="1020"/>
      <c r="AK32" s="1020"/>
      <c r="AL32" s="1020"/>
      <c r="AM32" s="1020"/>
      <c r="AN32" s="1020"/>
      <c r="AO32" s="1020"/>
      <c r="AP32" s="1020"/>
      <c r="AQ32" s="1020"/>
      <c r="AR32" s="1020"/>
      <c r="AS32" s="1020"/>
      <c r="AT32" s="1020"/>
      <c r="AU32" s="1020"/>
      <c r="AV32" s="1020"/>
      <c r="AW32" s="863"/>
    </row>
    <row r="33" spans="1:49" x14ac:dyDescent="0.25">
      <c r="A33" s="1020"/>
      <c r="B33" s="1020"/>
      <c r="C33" s="1020"/>
      <c r="D33" s="1020"/>
      <c r="E33" s="1020"/>
      <c r="F33" s="1020"/>
      <c r="G33" s="863"/>
      <c r="H33" s="1020"/>
      <c r="I33" s="1020"/>
      <c r="J33" s="1020"/>
      <c r="K33" s="1020"/>
      <c r="L33" s="1020"/>
      <c r="M33" s="1020"/>
      <c r="N33" s="1020"/>
      <c r="O33" s="1020"/>
      <c r="P33" s="1020"/>
      <c r="Q33" s="1020"/>
      <c r="R33" s="1020"/>
      <c r="S33" s="1020"/>
      <c r="T33" s="1020"/>
      <c r="U33" s="1020"/>
      <c r="V33" s="1020"/>
      <c r="W33" s="1020"/>
      <c r="X33" s="1020"/>
      <c r="Y33" s="1020"/>
      <c r="Z33" s="1020"/>
      <c r="AA33" s="1020"/>
      <c r="AB33" s="1020"/>
      <c r="AC33" s="1020"/>
      <c r="AD33" s="1020"/>
      <c r="AE33" s="1020"/>
      <c r="AF33" s="1020"/>
      <c r="AG33" s="1020"/>
      <c r="AH33" s="1020"/>
      <c r="AI33" s="1020"/>
      <c r="AJ33" s="1020"/>
      <c r="AK33" s="1020"/>
      <c r="AL33" s="1020"/>
      <c r="AM33" s="1020"/>
      <c r="AN33" s="1020"/>
      <c r="AO33" s="1020"/>
      <c r="AP33" s="1020"/>
      <c r="AQ33" s="1020"/>
      <c r="AR33" s="1020"/>
      <c r="AS33" s="1020"/>
      <c r="AT33" s="1020"/>
      <c r="AU33" s="1020"/>
      <c r="AV33" s="1020"/>
      <c r="AW33" s="863"/>
    </row>
    <row r="34" spans="1:49" ht="15.75" x14ac:dyDescent="0.25">
      <c r="A34" s="865" t="s">
        <v>6</v>
      </c>
      <c r="B34" s="873" t="s">
        <v>775</v>
      </c>
      <c r="C34" s="873"/>
      <c r="D34" s="873"/>
      <c r="E34" s="873"/>
      <c r="F34" s="875"/>
      <c r="G34" s="875"/>
      <c r="H34" s="875"/>
      <c r="I34" s="875"/>
      <c r="J34" s="875"/>
      <c r="K34" s="875"/>
      <c r="L34" s="875"/>
      <c r="M34" s="875"/>
      <c r="N34" s="875"/>
      <c r="O34" s="875"/>
      <c r="P34" s="875"/>
      <c r="Q34" s="875"/>
      <c r="R34" s="875"/>
      <c r="S34" s="875"/>
      <c r="T34" s="875"/>
      <c r="U34" s="875"/>
      <c r="V34" s="875"/>
      <c r="W34" s="875"/>
      <c r="X34" s="875"/>
      <c r="Y34" s="875"/>
      <c r="Z34" s="875"/>
      <c r="AA34" s="875"/>
      <c r="AB34" s="875"/>
      <c r="AC34" s="875"/>
      <c r="AD34" s="875"/>
      <c r="AE34" s="1020"/>
      <c r="AF34" s="1020"/>
      <c r="AG34" s="1020"/>
      <c r="AH34" s="1020"/>
      <c r="AI34" s="1020"/>
      <c r="AJ34" s="1020"/>
      <c r="AK34" s="1020"/>
      <c r="AL34" s="1020"/>
      <c r="AM34" s="1020"/>
      <c r="AN34" s="1020"/>
      <c r="AO34" s="1020"/>
      <c r="AP34" s="1020"/>
      <c r="AQ34" s="1020"/>
      <c r="AR34" s="1020"/>
      <c r="AS34" s="1020"/>
      <c r="AT34" s="1020"/>
      <c r="AU34" s="1020"/>
      <c r="AV34" s="1020"/>
      <c r="AW34" s="863"/>
    </row>
    <row r="35" spans="1:49" ht="6" customHeight="1" x14ac:dyDescent="0.25">
      <c r="A35" s="1020"/>
      <c r="B35" s="1020"/>
      <c r="C35" s="1020"/>
      <c r="D35" s="1020"/>
      <c r="E35" s="1020"/>
      <c r="F35" s="1020"/>
      <c r="G35" s="863"/>
      <c r="H35" s="1020"/>
      <c r="I35" s="1020"/>
      <c r="J35" s="1020"/>
      <c r="K35" s="1020"/>
      <c r="L35" s="1020"/>
      <c r="M35" s="1020"/>
      <c r="N35" s="1020"/>
      <c r="O35" s="1020"/>
      <c r="P35" s="1020"/>
      <c r="Q35" s="1020"/>
      <c r="R35" s="1020"/>
      <c r="S35" s="1020"/>
      <c r="T35" s="1020"/>
      <c r="U35" s="1020"/>
      <c r="V35" s="1020"/>
      <c r="W35" s="1020"/>
      <c r="X35" s="1020"/>
      <c r="Y35" s="1020"/>
      <c r="Z35" s="1020"/>
      <c r="AA35" s="1020"/>
      <c r="AB35" s="1020"/>
      <c r="AC35" s="1020"/>
      <c r="AD35" s="1020"/>
      <c r="AE35" s="1020"/>
      <c r="AF35" s="1020"/>
      <c r="AG35" s="1020"/>
      <c r="AH35" s="1020"/>
      <c r="AI35" s="1020"/>
      <c r="AJ35" s="1020"/>
      <c r="AK35" s="1020"/>
      <c r="AL35" s="1020"/>
      <c r="AM35" s="1020"/>
      <c r="AN35" s="1020"/>
      <c r="AO35" s="1020"/>
      <c r="AP35" s="1020"/>
      <c r="AQ35" s="1020"/>
      <c r="AR35" s="1020"/>
      <c r="AS35" s="1020"/>
      <c r="AT35" s="1020"/>
      <c r="AU35" s="1020"/>
      <c r="AV35" s="1020"/>
      <c r="AW35" s="863"/>
    </row>
    <row r="36" spans="1:49" ht="25.5" customHeight="1" x14ac:dyDescent="0.25">
      <c r="A36" s="864"/>
      <c r="B36" s="1022" t="s">
        <v>820</v>
      </c>
      <c r="C36" s="1022"/>
      <c r="D36" s="1022"/>
      <c r="E36" s="1022"/>
      <c r="F36" s="1022"/>
      <c r="G36" s="1022"/>
      <c r="H36" s="1022"/>
      <c r="I36" s="1022"/>
      <c r="J36" s="1022"/>
      <c r="K36" s="1022"/>
      <c r="L36" s="1022"/>
      <c r="M36" s="1022"/>
      <c r="N36" s="1022"/>
      <c r="O36" s="1022"/>
      <c r="P36" s="1022"/>
      <c r="Q36" s="1022"/>
      <c r="R36" s="1022"/>
      <c r="S36" s="1022"/>
      <c r="T36" s="1022"/>
      <c r="U36" s="1022"/>
      <c r="V36" s="1022"/>
      <c r="W36" s="1022"/>
      <c r="X36" s="1022"/>
      <c r="Y36" s="1022"/>
      <c r="Z36" s="1022"/>
      <c r="AA36" s="1022"/>
      <c r="AB36" s="1022"/>
      <c r="AC36" s="1022"/>
      <c r="AD36" s="1014"/>
      <c r="AE36" s="1014"/>
      <c r="AF36" s="1014"/>
      <c r="AG36" s="1014"/>
      <c r="AH36" s="1014"/>
      <c r="AI36" s="1014"/>
      <c r="AJ36" s="1014"/>
      <c r="AK36" s="1014"/>
      <c r="AL36" s="1014"/>
      <c r="AM36" s="1014"/>
      <c r="AN36" s="1014"/>
      <c r="AO36" s="1014"/>
      <c r="AP36" s="1014"/>
      <c r="AQ36" s="1014"/>
      <c r="AR36" s="1014"/>
      <c r="AS36" s="1014"/>
      <c r="AT36" s="1014"/>
      <c r="AU36" s="1014"/>
      <c r="AV36" s="1014"/>
      <c r="AW36" s="1014"/>
    </row>
    <row r="37" spans="1:49" ht="8.25" customHeight="1" x14ac:dyDescent="0.25">
      <c r="A37" s="1020"/>
      <c r="B37" s="1020"/>
      <c r="C37" s="1020"/>
      <c r="D37" s="1020"/>
      <c r="E37" s="1020"/>
      <c r="F37" s="1020"/>
      <c r="G37" s="863"/>
      <c r="H37" s="1020"/>
      <c r="I37" s="1020"/>
      <c r="J37" s="1020"/>
      <c r="K37" s="1020"/>
      <c r="L37" s="1020"/>
      <c r="M37" s="1020"/>
      <c r="N37" s="1020"/>
      <c r="O37" s="1020"/>
      <c r="P37" s="1020"/>
      <c r="Q37" s="1020"/>
      <c r="R37" s="1020"/>
      <c r="S37" s="1020"/>
      <c r="T37" s="1020"/>
      <c r="U37" s="1020"/>
      <c r="V37" s="1020"/>
      <c r="W37" s="1020"/>
      <c r="X37" s="1020"/>
      <c r="Y37" s="1020"/>
      <c r="Z37" s="1020"/>
      <c r="AA37" s="1020"/>
      <c r="AB37" s="1020"/>
      <c r="AC37" s="1020"/>
      <c r="AD37" s="1020"/>
      <c r="AE37" s="1020"/>
      <c r="AF37" s="1020"/>
      <c r="AG37" s="1020"/>
      <c r="AH37" s="1020"/>
      <c r="AI37" s="1020"/>
      <c r="AJ37" s="1020"/>
      <c r="AK37" s="1020"/>
      <c r="AL37" s="1020"/>
      <c r="AM37" s="1020"/>
      <c r="AN37" s="1020"/>
      <c r="AO37" s="1020"/>
      <c r="AP37" s="1020"/>
      <c r="AQ37" s="1020"/>
      <c r="AR37" s="1020"/>
      <c r="AS37" s="1020"/>
      <c r="AT37" s="1020"/>
      <c r="AU37" s="1020"/>
      <c r="AV37" s="1020"/>
      <c r="AW37" s="863"/>
    </row>
    <row r="38" spans="1:49" x14ac:dyDescent="0.25">
      <c r="A38" s="863"/>
      <c r="B38" s="881" t="s">
        <v>2</v>
      </c>
      <c r="C38" s="882" t="s">
        <v>8</v>
      </c>
      <c r="D38" s="882"/>
      <c r="E38" s="880"/>
      <c r="F38" s="880"/>
      <c r="G38" s="880"/>
      <c r="H38" s="880"/>
      <c r="I38" s="880"/>
      <c r="J38" s="880"/>
      <c r="K38" s="880"/>
      <c r="L38" s="880"/>
      <c r="M38" s="880"/>
      <c r="N38" s="880"/>
      <c r="O38" s="880"/>
      <c r="P38" s="880"/>
      <c r="Q38" s="880"/>
      <c r="R38" s="880"/>
      <c r="S38" s="880"/>
      <c r="T38" s="880"/>
      <c r="U38" s="880"/>
      <c r="V38" s="880"/>
      <c r="W38" s="880"/>
      <c r="X38" s="880"/>
      <c r="Y38" s="880"/>
      <c r="Z38" s="880"/>
      <c r="AA38" s="880"/>
      <c r="AB38" s="880"/>
      <c r="AC38" s="880"/>
      <c r="AD38" s="875"/>
      <c r="AE38" s="1020"/>
      <c r="AF38" s="1020"/>
      <c r="AG38" s="1020"/>
      <c r="AH38" s="1020"/>
      <c r="AI38" s="1020"/>
      <c r="AJ38" s="1020"/>
      <c r="AK38" s="1020"/>
      <c r="AL38" s="1020"/>
      <c r="AM38" s="1020"/>
      <c r="AN38" s="1020"/>
      <c r="AO38" s="1020"/>
      <c r="AP38" s="1020"/>
      <c r="AQ38" s="1020"/>
      <c r="AR38" s="1020"/>
      <c r="AS38" s="1020"/>
      <c r="AT38" s="1020"/>
      <c r="AU38" s="1020"/>
      <c r="AV38" s="1020"/>
      <c r="AW38" s="863"/>
    </row>
    <row r="39" spans="1:49" ht="2.25" customHeight="1" x14ac:dyDescent="0.25">
      <c r="A39" s="876"/>
      <c r="B39" s="876"/>
      <c r="D39" s="876"/>
      <c r="E39" s="876"/>
      <c r="F39" s="876"/>
      <c r="G39" s="876"/>
      <c r="H39" s="876"/>
      <c r="I39" s="876"/>
      <c r="J39" s="876"/>
      <c r="K39" s="876"/>
      <c r="L39" s="876"/>
      <c r="M39" s="876"/>
      <c r="N39" s="876"/>
      <c r="O39" s="876"/>
      <c r="P39" s="876"/>
      <c r="Q39" s="876"/>
      <c r="R39" s="876"/>
      <c r="S39" s="876"/>
      <c r="T39" s="876"/>
      <c r="U39" s="876"/>
      <c r="V39" s="876"/>
      <c r="W39" s="876"/>
      <c r="X39" s="876"/>
      <c r="Y39" s="876"/>
      <c r="Z39" s="876"/>
      <c r="AA39" s="876"/>
      <c r="AB39" s="876"/>
      <c r="AC39" s="876"/>
      <c r="AD39" s="876"/>
      <c r="AE39" s="1014"/>
      <c r="AF39" s="1014"/>
      <c r="AG39" s="1014"/>
      <c r="AH39" s="1014"/>
      <c r="AI39" s="1014"/>
      <c r="AJ39" s="1014"/>
      <c r="AK39" s="1014"/>
      <c r="AL39" s="1014"/>
      <c r="AM39" s="1014"/>
      <c r="AN39" s="1014"/>
      <c r="AO39" s="1014"/>
      <c r="AP39" s="1014"/>
      <c r="AQ39" s="1014"/>
      <c r="AR39" s="1014"/>
      <c r="AS39" s="1014"/>
      <c r="AT39" s="1014"/>
      <c r="AU39" s="1014"/>
      <c r="AV39" s="1014"/>
      <c r="AW39" s="864"/>
    </row>
    <row r="40" spans="1:49" x14ac:dyDescent="0.25">
      <c r="A40" s="1014"/>
      <c r="B40" s="1014"/>
      <c r="C40" s="1014"/>
      <c r="D40" s="1014"/>
      <c r="E40" s="1014"/>
      <c r="F40" s="1014"/>
      <c r="G40" s="864"/>
      <c r="H40" s="1014"/>
      <c r="I40" s="1014"/>
      <c r="J40" s="1014"/>
      <c r="K40" s="1014"/>
      <c r="L40" s="1014"/>
      <c r="M40" s="1014"/>
      <c r="N40" s="1014"/>
      <c r="O40" s="1014"/>
      <c r="P40" s="1014"/>
      <c r="Q40" s="1028" t="s">
        <v>7</v>
      </c>
      <c r="R40" s="1028"/>
      <c r="S40" s="1014"/>
      <c r="T40" s="1014"/>
      <c r="U40" s="1014"/>
      <c r="V40" s="1014"/>
      <c r="W40" s="1014"/>
      <c r="X40" s="1014"/>
      <c r="Y40" s="1014"/>
      <c r="Z40" s="1014"/>
      <c r="AA40" s="1014"/>
      <c r="AB40" s="1014"/>
      <c r="AC40" s="1014"/>
      <c r="AD40" s="1014"/>
      <c r="AE40" s="1014"/>
      <c r="AF40" s="1014"/>
      <c r="AG40" s="1014"/>
      <c r="AH40" s="1014"/>
      <c r="AI40" s="1014"/>
      <c r="AJ40" s="1014"/>
      <c r="AK40" s="1014"/>
      <c r="AL40" s="1014"/>
      <c r="AM40" s="1014"/>
      <c r="AN40" s="1014"/>
      <c r="AO40" s="1014"/>
      <c r="AP40" s="1014"/>
      <c r="AQ40" s="1014"/>
      <c r="AR40" s="1014"/>
      <c r="AS40" s="1014"/>
      <c r="AT40" s="1014"/>
      <c r="AU40" s="1014"/>
      <c r="AV40" s="1014"/>
      <c r="AW40" s="864"/>
    </row>
    <row r="41" spans="1:49" ht="2.25" customHeight="1" x14ac:dyDescent="0.25">
      <c r="A41" s="876"/>
      <c r="B41" s="876"/>
      <c r="D41" s="876"/>
      <c r="E41" s="876"/>
      <c r="F41" s="876"/>
      <c r="G41" s="876"/>
      <c r="H41" s="876"/>
      <c r="I41" s="876"/>
      <c r="J41" s="876"/>
      <c r="K41" s="876"/>
      <c r="L41" s="876"/>
      <c r="M41" s="876"/>
      <c r="N41" s="876"/>
      <c r="O41" s="876"/>
      <c r="P41" s="876"/>
      <c r="Q41" s="876"/>
      <c r="R41" s="876"/>
      <c r="S41" s="876"/>
      <c r="T41" s="876"/>
      <c r="U41" s="876"/>
      <c r="V41" s="876"/>
      <c r="W41" s="876"/>
      <c r="X41" s="876"/>
      <c r="Y41" s="876"/>
      <c r="Z41" s="876"/>
      <c r="AA41" s="876"/>
      <c r="AB41" s="876"/>
      <c r="AC41" s="876"/>
      <c r="AD41" s="876"/>
      <c r="AE41" s="1014"/>
      <c r="AF41" s="1014"/>
      <c r="AG41" s="1014"/>
      <c r="AH41" s="1014"/>
      <c r="AI41" s="1014"/>
      <c r="AJ41" s="1014"/>
      <c r="AK41" s="1014"/>
      <c r="AL41" s="1014"/>
      <c r="AM41" s="1014"/>
      <c r="AN41" s="1014"/>
      <c r="AO41" s="1014"/>
      <c r="AP41" s="1014"/>
      <c r="AQ41" s="1014"/>
      <c r="AR41" s="1014"/>
      <c r="AS41" s="1014"/>
      <c r="AT41" s="1014"/>
      <c r="AU41" s="1014"/>
      <c r="AV41" s="1014"/>
      <c r="AW41" s="864"/>
    </row>
    <row r="42" spans="1:49" x14ac:dyDescent="0.25">
      <c r="A42" s="876"/>
      <c r="B42" s="876"/>
      <c r="C42" s="877" t="s">
        <v>9</v>
      </c>
      <c r="D42" s="877"/>
      <c r="E42" s="877"/>
      <c r="F42" s="864"/>
      <c r="G42" s="869" t="s">
        <v>10</v>
      </c>
      <c r="H42" s="876"/>
      <c r="I42" s="876"/>
      <c r="J42" s="876"/>
      <c r="K42" s="876"/>
      <c r="L42" s="876"/>
      <c r="M42" s="876"/>
      <c r="N42" s="876"/>
      <c r="O42" s="876"/>
      <c r="P42" s="876"/>
      <c r="Q42" s="864"/>
      <c r="R42" s="878" t="s">
        <v>776</v>
      </c>
      <c r="S42" s="878"/>
      <c r="T42" s="878"/>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row>
    <row r="43" spans="1:49" x14ac:dyDescent="0.25">
      <c r="A43" s="876"/>
      <c r="B43" s="876"/>
      <c r="C43" s="879" t="s">
        <v>11</v>
      </c>
      <c r="D43" s="879"/>
      <c r="E43" s="879"/>
      <c r="F43" s="876"/>
      <c r="G43" s="876"/>
      <c r="H43" s="877" t="s">
        <v>777</v>
      </c>
      <c r="I43" s="877"/>
      <c r="J43" s="877"/>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64"/>
    </row>
    <row r="44" spans="1:49" x14ac:dyDescent="0.25">
      <c r="A44" s="876"/>
      <c r="B44" s="876"/>
      <c r="C44" s="876"/>
      <c r="D44" s="876"/>
      <c r="E44" s="876"/>
      <c r="F44" s="876"/>
      <c r="G44" s="864"/>
      <c r="H44" s="876" t="s">
        <v>778</v>
      </c>
      <c r="I44" s="876"/>
      <c r="J44" s="876"/>
      <c r="K44" s="876"/>
      <c r="L44" s="876"/>
      <c r="M44" s="876"/>
      <c r="N44" s="876"/>
      <c r="O44" s="876"/>
      <c r="P44" s="876"/>
      <c r="Q44" s="864"/>
      <c r="R44" s="877" t="s">
        <v>779</v>
      </c>
      <c r="S44" s="877"/>
      <c r="T44" s="877"/>
      <c r="U44" s="876"/>
      <c r="V44" s="876"/>
      <c r="W44" s="876"/>
      <c r="X44" s="876"/>
      <c r="Y44" s="876"/>
      <c r="Z44" s="876"/>
      <c r="AA44" s="876"/>
      <c r="AB44" s="876"/>
      <c r="AC44" s="876"/>
      <c r="AD44" s="876"/>
      <c r="AE44" s="876"/>
      <c r="AF44" s="876"/>
      <c r="AG44" s="876"/>
      <c r="AH44" s="876"/>
      <c r="AI44" s="876"/>
      <c r="AJ44" s="876"/>
      <c r="AK44" s="876"/>
      <c r="AL44" s="876"/>
      <c r="AM44" s="876"/>
      <c r="AN44" s="876"/>
      <c r="AO44" s="876"/>
      <c r="AP44" s="876"/>
      <c r="AQ44" s="876"/>
      <c r="AR44" s="876"/>
      <c r="AS44" s="876"/>
      <c r="AT44" s="876"/>
      <c r="AU44" s="876"/>
      <c r="AV44" s="876"/>
      <c r="AW44" s="876"/>
    </row>
    <row r="45" spans="1:49" ht="6" customHeight="1" x14ac:dyDescent="0.25">
      <c r="A45" s="876"/>
      <c r="B45" s="876"/>
      <c r="C45" s="876"/>
      <c r="D45" s="876"/>
      <c r="E45" s="876"/>
      <c r="F45" s="876"/>
      <c r="G45" s="864"/>
      <c r="H45" s="876"/>
      <c r="I45" s="876"/>
      <c r="J45" s="876"/>
      <c r="K45" s="876"/>
      <c r="L45" s="876"/>
      <c r="M45" s="876"/>
      <c r="N45" s="876"/>
      <c r="O45" s="876"/>
      <c r="P45" s="876"/>
      <c r="Q45" s="876"/>
      <c r="R45" s="876"/>
      <c r="S45" s="876"/>
      <c r="T45" s="876"/>
      <c r="U45" s="876"/>
      <c r="V45" s="876"/>
      <c r="W45" s="876"/>
      <c r="X45" s="876"/>
      <c r="Y45" s="876"/>
      <c r="Z45" s="876"/>
      <c r="AA45" s="876"/>
      <c r="AB45" s="876"/>
      <c r="AC45" s="876"/>
      <c r="AD45" s="876"/>
      <c r="AE45" s="876"/>
      <c r="AF45" s="876"/>
      <c r="AG45" s="876"/>
      <c r="AH45" s="876"/>
      <c r="AI45" s="876"/>
      <c r="AJ45" s="876"/>
      <c r="AK45" s="876"/>
      <c r="AL45" s="876"/>
      <c r="AM45" s="876"/>
      <c r="AN45" s="876"/>
      <c r="AO45" s="876"/>
      <c r="AP45" s="876"/>
      <c r="AQ45" s="876"/>
      <c r="AR45" s="876"/>
      <c r="AS45" s="876"/>
      <c r="AT45" s="876"/>
      <c r="AU45" s="876"/>
      <c r="AV45" s="876"/>
      <c r="AW45" s="864"/>
    </row>
    <row r="46" spans="1:49" x14ac:dyDescent="0.25">
      <c r="A46" s="876"/>
      <c r="B46" s="876"/>
      <c r="C46" s="876" t="s">
        <v>12</v>
      </c>
      <c r="D46" s="876"/>
      <c r="E46" s="876"/>
      <c r="F46" s="876"/>
      <c r="G46" s="876"/>
      <c r="H46" s="876" t="s">
        <v>780</v>
      </c>
      <c r="I46" s="876"/>
      <c r="J46" s="876"/>
      <c r="K46" s="876"/>
      <c r="L46" s="876"/>
      <c r="M46" s="876"/>
      <c r="N46" s="876"/>
      <c r="O46" s="876"/>
      <c r="P46" s="876"/>
      <c r="Q46" s="876"/>
      <c r="R46" s="876"/>
      <c r="S46" s="876"/>
      <c r="T46" s="876"/>
      <c r="U46" s="876"/>
      <c r="V46" s="876"/>
      <c r="W46" s="876"/>
      <c r="X46" s="876"/>
      <c r="Y46" s="876"/>
      <c r="Z46" s="876"/>
      <c r="AA46" s="876"/>
      <c r="AB46" s="876"/>
      <c r="AC46" s="876"/>
      <c r="AD46" s="876"/>
      <c r="AE46" s="876"/>
      <c r="AF46" s="876"/>
      <c r="AG46" s="876"/>
      <c r="AH46" s="876"/>
      <c r="AI46" s="876"/>
      <c r="AJ46" s="876"/>
      <c r="AK46" s="876"/>
      <c r="AL46" s="876"/>
      <c r="AM46" s="876"/>
      <c r="AN46" s="876"/>
      <c r="AO46" s="876"/>
      <c r="AP46" s="876"/>
      <c r="AQ46" s="876"/>
      <c r="AR46" s="876"/>
      <c r="AS46" s="876"/>
      <c r="AT46" s="876"/>
      <c r="AU46" s="876"/>
      <c r="AV46" s="876"/>
      <c r="AW46" s="864"/>
    </row>
    <row r="47" spans="1:49" x14ac:dyDescent="0.25">
      <c r="A47" s="876"/>
      <c r="B47" s="876"/>
      <c r="C47" s="876"/>
      <c r="D47" s="876"/>
      <c r="E47" s="876"/>
      <c r="F47" s="876"/>
      <c r="G47" s="864"/>
      <c r="H47" s="876" t="s">
        <v>781</v>
      </c>
      <c r="I47" s="876"/>
      <c r="J47" s="876"/>
      <c r="K47" s="876"/>
      <c r="L47" s="876"/>
      <c r="M47" s="876"/>
      <c r="N47" s="876"/>
      <c r="O47" s="876"/>
      <c r="P47" s="876"/>
      <c r="Q47" s="876"/>
      <c r="R47" s="876"/>
      <c r="S47" s="876"/>
      <c r="T47" s="876"/>
      <c r="U47" s="876"/>
      <c r="V47" s="876"/>
      <c r="W47" s="876"/>
      <c r="X47" s="876"/>
      <c r="Y47" s="876"/>
      <c r="Z47" s="876"/>
      <c r="AA47" s="876"/>
      <c r="AB47" s="876"/>
      <c r="AC47" s="876"/>
      <c r="AD47" s="876"/>
      <c r="AE47" s="876"/>
      <c r="AF47" s="876"/>
      <c r="AG47" s="876"/>
      <c r="AH47" s="876"/>
      <c r="AI47" s="876"/>
      <c r="AJ47" s="876"/>
      <c r="AK47" s="876"/>
      <c r="AL47" s="876"/>
      <c r="AM47" s="876"/>
      <c r="AN47" s="876"/>
      <c r="AO47" s="876"/>
      <c r="AP47" s="876"/>
      <c r="AQ47" s="876"/>
      <c r="AR47" s="876"/>
      <c r="AS47" s="876"/>
      <c r="AT47" s="876"/>
      <c r="AU47" s="876"/>
      <c r="AV47" s="876"/>
      <c r="AW47" s="864"/>
    </row>
    <row r="48" spans="1:49" ht="6" customHeight="1" x14ac:dyDescent="0.25">
      <c r="A48" s="876"/>
      <c r="B48" s="876"/>
      <c r="C48" s="876"/>
      <c r="D48" s="876"/>
      <c r="E48" s="876"/>
      <c r="F48" s="876"/>
      <c r="G48" s="864"/>
      <c r="H48" s="876"/>
      <c r="I48" s="876"/>
      <c r="J48" s="876"/>
      <c r="K48" s="876"/>
      <c r="L48" s="876"/>
      <c r="M48" s="876"/>
      <c r="N48" s="876"/>
      <c r="O48" s="876"/>
      <c r="P48" s="876"/>
      <c r="Q48" s="876"/>
      <c r="R48" s="876"/>
      <c r="S48" s="876"/>
      <c r="T48" s="876"/>
      <c r="U48" s="876"/>
      <c r="V48" s="876"/>
      <c r="W48" s="876"/>
      <c r="X48" s="876"/>
      <c r="Y48" s="876"/>
      <c r="Z48" s="876"/>
      <c r="AA48" s="876"/>
      <c r="AB48" s="876"/>
      <c r="AC48" s="876"/>
      <c r="AD48" s="876"/>
      <c r="AE48" s="876"/>
      <c r="AF48" s="876"/>
      <c r="AG48" s="876"/>
      <c r="AH48" s="876"/>
      <c r="AI48" s="876"/>
      <c r="AJ48" s="876"/>
      <c r="AK48" s="876"/>
      <c r="AL48" s="876"/>
      <c r="AM48" s="876"/>
      <c r="AN48" s="876"/>
      <c r="AO48" s="876"/>
      <c r="AP48" s="876"/>
      <c r="AQ48" s="876"/>
      <c r="AR48" s="876"/>
      <c r="AS48" s="876"/>
      <c r="AT48" s="876"/>
      <c r="AU48" s="876"/>
      <c r="AV48" s="876"/>
      <c r="AW48" s="864"/>
    </row>
    <row r="49" spans="1:49" x14ac:dyDescent="0.25">
      <c r="A49" s="876"/>
      <c r="B49" s="876"/>
      <c r="C49" s="876" t="s">
        <v>13</v>
      </c>
      <c r="D49" s="876"/>
      <c r="E49" s="876"/>
      <c r="F49" s="876"/>
      <c r="G49" s="876"/>
      <c r="H49" s="876" t="s">
        <v>14</v>
      </c>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64"/>
    </row>
    <row r="50" spans="1:49" x14ac:dyDescent="0.25">
      <c r="A50" s="876"/>
      <c r="B50" s="876"/>
      <c r="C50" s="876"/>
      <c r="D50" s="876"/>
      <c r="E50" s="876"/>
      <c r="F50" s="876"/>
      <c r="G50" s="864"/>
      <c r="H50" s="876" t="s">
        <v>782</v>
      </c>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6"/>
      <c r="AO50" s="876"/>
      <c r="AP50" s="876"/>
      <c r="AQ50" s="876"/>
      <c r="AR50" s="876"/>
      <c r="AS50" s="876"/>
      <c r="AT50" s="876"/>
      <c r="AU50" s="876"/>
      <c r="AV50" s="876"/>
      <c r="AW50" s="864"/>
    </row>
    <row r="51" spans="1:49" x14ac:dyDescent="0.25">
      <c r="A51" s="876"/>
      <c r="B51" s="876"/>
      <c r="C51" s="876"/>
      <c r="D51" s="876"/>
      <c r="E51" s="876"/>
      <c r="F51" s="876"/>
      <c r="G51" s="864"/>
      <c r="H51" s="876" t="s">
        <v>783</v>
      </c>
      <c r="I51" s="876"/>
      <c r="J51" s="876"/>
      <c r="K51" s="876"/>
      <c r="L51" s="876"/>
      <c r="M51" s="876"/>
      <c r="N51" s="876"/>
      <c r="O51" s="876"/>
      <c r="P51" s="876"/>
      <c r="Q51" s="876"/>
      <c r="R51" s="876"/>
      <c r="S51" s="876"/>
      <c r="T51" s="876"/>
      <c r="U51" s="876"/>
      <c r="V51" s="876"/>
      <c r="W51" s="876"/>
      <c r="X51" s="876"/>
      <c r="Y51" s="876"/>
      <c r="Z51" s="876"/>
      <c r="AA51" s="876"/>
      <c r="AB51" s="876"/>
      <c r="AC51" s="876"/>
      <c r="AD51" s="876"/>
      <c r="AE51" s="876"/>
      <c r="AF51" s="876"/>
      <c r="AG51" s="876"/>
      <c r="AH51" s="876"/>
      <c r="AI51" s="876"/>
      <c r="AJ51" s="876"/>
      <c r="AK51" s="876"/>
      <c r="AL51" s="876"/>
      <c r="AM51" s="876"/>
      <c r="AN51" s="876"/>
      <c r="AO51" s="876"/>
      <c r="AP51" s="876"/>
      <c r="AQ51" s="876"/>
      <c r="AR51" s="876"/>
      <c r="AS51" s="876"/>
      <c r="AT51" s="876"/>
      <c r="AU51" s="876"/>
      <c r="AV51" s="876"/>
      <c r="AW51" s="864"/>
    </row>
    <row r="52" spans="1:49" x14ac:dyDescent="0.25">
      <c r="A52" s="876"/>
      <c r="B52" s="876"/>
      <c r="C52" s="876"/>
      <c r="D52" s="876"/>
      <c r="E52" s="876"/>
      <c r="F52" s="876"/>
      <c r="G52" s="864"/>
      <c r="H52" s="876" t="s">
        <v>15</v>
      </c>
      <c r="I52" s="876"/>
      <c r="J52" s="876"/>
      <c r="K52" s="876"/>
      <c r="L52" s="876"/>
      <c r="M52" s="876"/>
      <c r="N52" s="876"/>
      <c r="O52" s="876"/>
      <c r="P52" s="876"/>
      <c r="Q52" s="864"/>
      <c r="R52" s="876" t="s">
        <v>661</v>
      </c>
      <c r="S52" s="876"/>
      <c r="T52" s="876"/>
      <c r="U52" s="876"/>
      <c r="V52" s="876"/>
      <c r="W52" s="876"/>
      <c r="X52" s="876"/>
      <c r="Y52" s="876"/>
      <c r="Z52" s="876"/>
      <c r="AA52" s="876"/>
      <c r="AB52" s="876"/>
      <c r="AC52" s="876"/>
      <c r="AD52" s="876"/>
      <c r="AE52" s="876"/>
      <c r="AF52" s="876"/>
      <c r="AG52" s="876"/>
      <c r="AH52" s="876"/>
      <c r="AI52" s="876"/>
      <c r="AJ52" s="876"/>
      <c r="AK52" s="876"/>
      <c r="AL52" s="876"/>
      <c r="AM52" s="876"/>
      <c r="AN52" s="876"/>
      <c r="AO52" s="876"/>
      <c r="AP52" s="876"/>
      <c r="AQ52" s="876"/>
      <c r="AR52" s="876"/>
      <c r="AS52" s="876"/>
      <c r="AT52" s="876"/>
      <c r="AU52" s="876"/>
      <c r="AV52" s="876"/>
      <c r="AW52" s="876"/>
    </row>
    <row r="53" spans="1:49" x14ac:dyDescent="0.25">
      <c r="A53" s="876"/>
      <c r="B53" s="876"/>
      <c r="C53" s="876"/>
      <c r="D53" s="876"/>
      <c r="E53" s="876"/>
      <c r="F53" s="876"/>
      <c r="G53" s="864"/>
      <c r="H53" s="876"/>
      <c r="I53" s="876"/>
      <c r="J53" s="876"/>
      <c r="K53" s="876"/>
      <c r="L53" s="876"/>
      <c r="M53" s="876"/>
      <c r="N53" s="876"/>
      <c r="O53" s="876"/>
      <c r="P53" s="876"/>
      <c r="Q53" s="864"/>
      <c r="R53" s="876" t="s">
        <v>662</v>
      </c>
      <c r="S53" s="876"/>
      <c r="T53" s="876"/>
      <c r="U53" s="876"/>
      <c r="V53" s="876"/>
      <c r="W53" s="876"/>
      <c r="X53" s="876"/>
      <c r="Y53" s="876"/>
      <c r="Z53" s="876"/>
      <c r="AA53" s="876"/>
      <c r="AB53" s="876"/>
      <c r="AC53" s="876"/>
      <c r="AD53" s="876"/>
      <c r="AE53" s="876"/>
      <c r="AF53" s="876"/>
      <c r="AG53" s="876"/>
      <c r="AH53" s="876"/>
      <c r="AI53" s="876"/>
      <c r="AJ53" s="876"/>
      <c r="AK53" s="876"/>
      <c r="AL53" s="876"/>
      <c r="AM53" s="876"/>
      <c r="AN53" s="876"/>
      <c r="AO53" s="876"/>
      <c r="AP53" s="876"/>
      <c r="AQ53" s="876"/>
      <c r="AR53" s="876"/>
      <c r="AS53" s="876"/>
      <c r="AT53" s="876"/>
      <c r="AU53" s="876"/>
      <c r="AV53" s="876"/>
      <c r="AW53" s="876"/>
    </row>
    <row r="54" spans="1:49" ht="6" customHeight="1" x14ac:dyDescent="0.25">
      <c r="A54" s="876"/>
      <c r="B54" s="876"/>
      <c r="C54" s="876"/>
      <c r="D54" s="876"/>
      <c r="E54" s="876"/>
      <c r="F54" s="876"/>
      <c r="G54" s="864"/>
      <c r="H54" s="876"/>
      <c r="I54" s="876"/>
      <c r="J54" s="876"/>
      <c r="K54" s="876"/>
      <c r="L54" s="876"/>
      <c r="M54" s="876"/>
      <c r="N54" s="876"/>
      <c r="O54" s="876"/>
      <c r="P54" s="876"/>
      <c r="Q54" s="876"/>
      <c r="R54" s="876"/>
      <c r="S54" s="876"/>
      <c r="T54" s="876"/>
      <c r="U54" s="876"/>
      <c r="V54" s="876"/>
      <c r="W54" s="876"/>
      <c r="X54" s="876"/>
      <c r="Y54" s="876"/>
      <c r="Z54" s="876"/>
      <c r="AA54" s="876"/>
      <c r="AB54" s="876"/>
      <c r="AC54" s="876"/>
      <c r="AD54" s="876"/>
      <c r="AE54" s="876"/>
      <c r="AF54" s="876"/>
      <c r="AG54" s="876"/>
      <c r="AH54" s="876"/>
      <c r="AI54" s="876"/>
      <c r="AJ54" s="876"/>
      <c r="AK54" s="876"/>
      <c r="AL54" s="876"/>
      <c r="AM54" s="876"/>
      <c r="AN54" s="876"/>
      <c r="AO54" s="876"/>
      <c r="AP54" s="876"/>
      <c r="AQ54" s="876"/>
      <c r="AR54" s="876"/>
      <c r="AS54" s="876"/>
      <c r="AT54" s="876"/>
      <c r="AU54" s="876"/>
      <c r="AV54" s="876"/>
      <c r="AW54" s="864"/>
    </row>
    <row r="55" spans="1:49" x14ac:dyDescent="0.25">
      <c r="A55" s="876"/>
      <c r="B55" s="876"/>
      <c r="C55" s="876" t="s">
        <v>16</v>
      </c>
      <c r="D55" s="876"/>
      <c r="E55" s="876"/>
      <c r="F55" s="876"/>
      <c r="G55" s="876"/>
      <c r="H55" s="876" t="s">
        <v>17</v>
      </c>
      <c r="I55" s="876"/>
      <c r="J55" s="876"/>
      <c r="K55" s="876"/>
      <c r="L55" s="876"/>
      <c r="M55" s="876"/>
      <c r="N55" s="876"/>
      <c r="O55" s="876"/>
      <c r="P55" s="876"/>
      <c r="Q55" s="864"/>
      <c r="R55" s="876" t="s">
        <v>784</v>
      </c>
      <c r="S55" s="876"/>
      <c r="T55" s="876"/>
      <c r="U55" s="876"/>
      <c r="V55" s="876"/>
      <c r="W55" s="876"/>
      <c r="X55" s="876"/>
      <c r="Y55" s="876"/>
      <c r="Z55" s="876"/>
      <c r="AA55" s="876"/>
      <c r="AB55" s="876"/>
      <c r="AC55" s="876"/>
      <c r="AD55" s="876"/>
      <c r="AE55" s="876"/>
      <c r="AF55" s="876"/>
      <c r="AG55" s="876"/>
      <c r="AH55" s="876"/>
      <c r="AI55" s="876"/>
      <c r="AJ55" s="876"/>
      <c r="AK55" s="876"/>
      <c r="AL55" s="876"/>
      <c r="AM55" s="876"/>
      <c r="AN55" s="876"/>
      <c r="AO55" s="876"/>
      <c r="AP55" s="876"/>
      <c r="AQ55" s="876"/>
      <c r="AR55" s="876"/>
      <c r="AS55" s="876"/>
      <c r="AT55" s="876"/>
      <c r="AU55" s="876"/>
      <c r="AV55" s="876"/>
      <c r="AW55" s="876"/>
    </row>
    <row r="56" spans="1:49" x14ac:dyDescent="0.25">
      <c r="A56" s="876"/>
      <c r="B56" s="876"/>
      <c r="C56" s="876"/>
      <c r="D56" s="876"/>
      <c r="E56" s="876"/>
      <c r="F56" s="876"/>
      <c r="G56" s="864"/>
      <c r="H56" s="876"/>
      <c r="I56" s="876"/>
      <c r="J56" s="876"/>
      <c r="K56" s="876"/>
      <c r="L56" s="876"/>
      <c r="M56" s="876"/>
      <c r="N56" s="876"/>
      <c r="O56" s="876"/>
      <c r="P56" s="876"/>
      <c r="Q56" s="864"/>
      <c r="R56" s="876" t="s">
        <v>785</v>
      </c>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row>
    <row r="57" spans="1:49" x14ac:dyDescent="0.25">
      <c r="A57" s="876"/>
      <c r="B57" s="876"/>
      <c r="C57" s="876"/>
      <c r="D57" s="876"/>
      <c r="E57" s="876"/>
      <c r="F57" s="876"/>
      <c r="G57" s="864"/>
      <c r="H57" s="876" t="s">
        <v>18</v>
      </c>
      <c r="I57" s="876"/>
      <c r="J57" s="876"/>
      <c r="K57" s="876"/>
      <c r="L57" s="876"/>
      <c r="M57" s="876"/>
      <c r="N57" s="876"/>
      <c r="O57" s="876"/>
      <c r="P57" s="876"/>
      <c r="Q57" s="864"/>
      <c r="R57" s="876" t="s">
        <v>786</v>
      </c>
      <c r="S57" s="876"/>
      <c r="T57" s="876"/>
      <c r="U57" s="876"/>
      <c r="V57" s="876"/>
      <c r="W57" s="876"/>
      <c r="X57" s="876"/>
      <c r="Y57" s="876"/>
      <c r="Z57" s="876"/>
      <c r="AA57" s="876"/>
      <c r="AB57" s="876"/>
      <c r="AC57" s="876"/>
      <c r="AD57" s="876"/>
      <c r="AE57" s="876"/>
      <c r="AF57" s="876"/>
      <c r="AG57" s="876"/>
      <c r="AH57" s="876"/>
      <c r="AI57" s="876"/>
      <c r="AJ57" s="876"/>
      <c r="AK57" s="876"/>
      <c r="AL57" s="876"/>
      <c r="AM57" s="876"/>
      <c r="AN57" s="876"/>
      <c r="AO57" s="876"/>
      <c r="AP57" s="876"/>
      <c r="AQ57" s="876"/>
      <c r="AR57" s="876"/>
      <c r="AS57" s="876"/>
      <c r="AT57" s="876"/>
      <c r="AU57" s="876"/>
      <c r="AV57" s="876"/>
      <c r="AW57" s="876"/>
    </row>
    <row r="58" spans="1:49" x14ac:dyDescent="0.25">
      <c r="A58" s="876"/>
      <c r="B58" s="876"/>
      <c r="C58" s="876"/>
      <c r="D58" s="876"/>
      <c r="E58" s="876"/>
      <c r="F58" s="876"/>
      <c r="G58" s="864"/>
      <c r="H58" s="876"/>
      <c r="I58" s="876"/>
      <c r="J58" s="876"/>
      <c r="K58" s="876"/>
      <c r="L58" s="876"/>
      <c r="M58" s="876"/>
      <c r="N58" s="876"/>
      <c r="O58" s="876"/>
      <c r="P58" s="876"/>
      <c r="Q58" s="864"/>
      <c r="R58" s="876" t="s">
        <v>787</v>
      </c>
      <c r="S58" s="876"/>
      <c r="T58" s="876"/>
      <c r="U58" s="876"/>
      <c r="V58" s="876"/>
      <c r="W58" s="876"/>
      <c r="X58" s="876"/>
      <c r="Y58" s="876"/>
      <c r="Z58" s="876"/>
      <c r="AA58" s="876"/>
      <c r="AB58" s="876"/>
      <c r="AC58" s="876"/>
      <c r="AD58" s="876"/>
      <c r="AE58" s="876"/>
      <c r="AF58" s="876"/>
      <c r="AG58" s="876"/>
      <c r="AH58" s="876"/>
      <c r="AI58" s="876"/>
      <c r="AJ58" s="876"/>
      <c r="AK58" s="876"/>
      <c r="AL58" s="876"/>
      <c r="AM58" s="876"/>
      <c r="AN58" s="876"/>
      <c r="AO58" s="876"/>
      <c r="AP58" s="876"/>
      <c r="AQ58" s="876"/>
      <c r="AR58" s="876"/>
      <c r="AS58" s="876"/>
      <c r="AT58" s="876"/>
      <c r="AU58" s="876"/>
      <c r="AV58" s="876"/>
      <c r="AW58" s="876"/>
    </row>
    <row r="59" spans="1:49" x14ac:dyDescent="0.25">
      <c r="A59" s="876"/>
      <c r="B59" s="876"/>
      <c r="C59" s="876"/>
      <c r="D59" s="876"/>
      <c r="E59" s="876"/>
      <c r="F59" s="876"/>
      <c r="G59" s="864"/>
      <c r="H59" s="876" t="s">
        <v>19</v>
      </c>
      <c r="I59" s="876"/>
      <c r="J59" s="876"/>
      <c r="K59" s="876"/>
      <c r="L59" s="876"/>
      <c r="M59" s="876"/>
      <c r="N59" s="876"/>
      <c r="O59" s="876"/>
      <c r="P59" s="876"/>
      <c r="Q59" s="864"/>
      <c r="R59" s="876" t="s">
        <v>20</v>
      </c>
      <c r="S59" s="876"/>
      <c r="T59" s="876"/>
      <c r="U59" s="876"/>
      <c r="V59" s="876"/>
      <c r="W59" s="876"/>
      <c r="X59" s="876"/>
      <c r="Y59" s="876"/>
      <c r="Z59" s="876"/>
      <c r="AA59" s="876"/>
      <c r="AB59" s="876"/>
      <c r="AC59" s="876"/>
      <c r="AD59" s="876"/>
      <c r="AE59" s="876"/>
      <c r="AF59" s="876"/>
      <c r="AG59" s="876"/>
      <c r="AH59" s="876"/>
      <c r="AI59" s="876"/>
      <c r="AJ59" s="876"/>
      <c r="AK59" s="876"/>
      <c r="AL59" s="876"/>
      <c r="AM59" s="876"/>
      <c r="AN59" s="876"/>
      <c r="AO59" s="876"/>
      <c r="AP59" s="876"/>
      <c r="AQ59" s="876"/>
      <c r="AR59" s="876"/>
      <c r="AS59" s="876"/>
      <c r="AT59" s="876"/>
      <c r="AU59" s="876"/>
      <c r="AV59" s="876"/>
      <c r="AW59" s="876"/>
    </row>
    <row r="60" spans="1:49" x14ac:dyDescent="0.25">
      <c r="A60" s="876"/>
      <c r="B60" s="876"/>
      <c r="C60" s="876"/>
      <c r="D60" s="876"/>
      <c r="E60" s="876"/>
      <c r="F60" s="876"/>
      <c r="G60" s="864"/>
      <c r="H60" s="876"/>
      <c r="I60" s="876"/>
      <c r="J60" s="876"/>
      <c r="K60" s="876"/>
      <c r="L60" s="876"/>
      <c r="M60" s="876"/>
      <c r="N60" s="876"/>
      <c r="O60" s="876"/>
      <c r="P60" s="876"/>
      <c r="Q60" s="864"/>
      <c r="R60" s="876" t="s">
        <v>21</v>
      </c>
      <c r="S60" s="876"/>
      <c r="T60" s="876"/>
      <c r="U60" s="876"/>
      <c r="V60" s="876"/>
      <c r="W60" s="876"/>
      <c r="X60" s="876"/>
      <c r="Y60" s="876"/>
      <c r="Z60" s="876"/>
      <c r="AA60" s="876"/>
      <c r="AB60" s="876"/>
      <c r="AC60" s="876"/>
      <c r="AD60" s="876"/>
      <c r="AE60" s="876"/>
      <c r="AF60" s="876"/>
      <c r="AG60" s="876"/>
      <c r="AH60" s="876"/>
      <c r="AI60" s="876"/>
      <c r="AJ60" s="876"/>
      <c r="AK60" s="876"/>
      <c r="AL60" s="876"/>
      <c r="AM60" s="876"/>
      <c r="AN60" s="876"/>
      <c r="AO60" s="876"/>
      <c r="AP60" s="876"/>
      <c r="AQ60" s="876"/>
      <c r="AR60" s="876"/>
      <c r="AS60" s="876"/>
      <c r="AT60" s="876"/>
      <c r="AU60" s="876"/>
      <c r="AV60" s="876"/>
      <c r="AW60" s="876"/>
    </row>
    <row r="61" spans="1:49" x14ac:dyDescent="0.25">
      <c r="A61" s="876"/>
      <c r="B61" s="876"/>
      <c r="C61" s="876"/>
      <c r="D61" s="876"/>
      <c r="E61" s="876"/>
      <c r="F61" s="876"/>
      <c r="G61" s="876"/>
      <c r="H61" s="876" t="s">
        <v>22</v>
      </c>
      <c r="I61" s="876"/>
      <c r="J61" s="876"/>
      <c r="K61" s="876"/>
      <c r="L61" s="876"/>
      <c r="M61" s="876"/>
      <c r="N61" s="876"/>
      <c r="O61" s="876"/>
      <c r="P61" s="876"/>
      <c r="Q61" s="876"/>
      <c r="R61" s="876" t="s">
        <v>23</v>
      </c>
      <c r="S61" s="876"/>
      <c r="T61" s="876"/>
      <c r="U61" s="876"/>
      <c r="V61" s="876"/>
      <c r="W61" s="876"/>
      <c r="X61" s="876"/>
      <c r="Y61" s="876"/>
      <c r="Z61" s="876"/>
      <c r="AA61" s="876"/>
      <c r="AB61" s="876"/>
      <c r="AC61" s="876"/>
      <c r="AD61" s="876"/>
      <c r="AE61" s="876"/>
      <c r="AF61" s="876"/>
      <c r="AG61" s="876"/>
      <c r="AH61" s="876"/>
      <c r="AI61" s="876"/>
      <c r="AJ61" s="876"/>
      <c r="AK61" s="876"/>
      <c r="AL61" s="876"/>
      <c r="AM61" s="876"/>
      <c r="AN61" s="876"/>
      <c r="AO61" s="876"/>
      <c r="AP61" s="876"/>
      <c r="AQ61" s="876"/>
      <c r="AR61" s="876"/>
      <c r="AS61" s="876"/>
      <c r="AT61" s="876"/>
      <c r="AU61" s="876"/>
      <c r="AV61" s="876"/>
      <c r="AW61" s="876"/>
    </row>
    <row r="62" spans="1:49" x14ac:dyDescent="0.25">
      <c r="A62" s="876"/>
      <c r="B62" s="876"/>
      <c r="C62" s="876"/>
      <c r="D62" s="876"/>
      <c r="E62" s="876"/>
      <c r="F62" s="876"/>
      <c r="G62" s="864"/>
      <c r="H62" s="876"/>
      <c r="I62" s="876"/>
      <c r="J62" s="876"/>
      <c r="K62" s="876"/>
      <c r="L62" s="876"/>
      <c r="M62" s="876"/>
      <c r="N62" s="876"/>
      <c r="O62" s="876"/>
      <c r="P62" s="876"/>
      <c r="Q62" s="864"/>
      <c r="R62" s="876" t="s">
        <v>24</v>
      </c>
      <c r="S62" s="876"/>
      <c r="T62" s="876"/>
      <c r="U62" s="876"/>
      <c r="V62" s="876"/>
      <c r="W62" s="876"/>
      <c r="X62" s="876"/>
      <c r="Y62" s="876"/>
      <c r="Z62" s="876"/>
      <c r="AA62" s="876"/>
      <c r="AB62" s="876"/>
      <c r="AC62" s="876"/>
      <c r="AD62" s="866"/>
      <c r="AE62" s="866"/>
      <c r="AF62" s="876"/>
      <c r="AG62" s="876"/>
      <c r="AH62" s="876"/>
      <c r="AI62" s="876"/>
      <c r="AJ62" s="876"/>
      <c r="AK62" s="876"/>
      <c r="AL62" s="876"/>
      <c r="AM62" s="876"/>
      <c r="AN62" s="876"/>
      <c r="AO62" s="876"/>
      <c r="AP62" s="876"/>
      <c r="AQ62" s="876"/>
      <c r="AR62" s="876"/>
      <c r="AS62" s="876"/>
      <c r="AT62" s="876"/>
      <c r="AU62" s="876"/>
      <c r="AV62" s="876"/>
      <c r="AW62" s="876"/>
    </row>
    <row r="63" spans="1:49" ht="6.75" customHeight="1" x14ac:dyDescent="0.25">
      <c r="A63" s="876"/>
      <c r="B63" s="876"/>
      <c r="C63" s="876"/>
      <c r="D63" s="876"/>
      <c r="E63" s="876"/>
      <c r="F63" s="876"/>
      <c r="G63" s="876"/>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64"/>
    </row>
    <row r="64" spans="1:49" x14ac:dyDescent="0.25">
      <c r="A64" s="876"/>
      <c r="B64" s="876"/>
      <c r="C64" s="876" t="s">
        <v>709</v>
      </c>
      <c r="D64" s="876"/>
      <c r="E64" s="876"/>
      <c r="F64" s="876"/>
      <c r="G64" s="876"/>
      <c r="H64" s="876" t="s">
        <v>788</v>
      </c>
      <c r="I64" s="876"/>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876"/>
      <c r="AI64" s="876"/>
      <c r="AJ64" s="876"/>
      <c r="AK64" s="876"/>
      <c r="AL64" s="876"/>
      <c r="AM64" s="876"/>
      <c r="AN64" s="876"/>
      <c r="AO64" s="876"/>
      <c r="AP64" s="876"/>
      <c r="AQ64" s="876"/>
      <c r="AR64" s="876"/>
      <c r="AS64" s="876"/>
      <c r="AT64" s="876"/>
      <c r="AU64" s="876"/>
      <c r="AV64" s="876"/>
      <c r="AW64" s="864"/>
    </row>
    <row r="65" spans="1:49" ht="19.5" customHeight="1" x14ac:dyDescent="0.25">
      <c r="A65" s="1014"/>
      <c r="B65" s="1014"/>
      <c r="C65" s="1014"/>
      <c r="D65" s="1014"/>
      <c r="E65" s="1014"/>
      <c r="F65" s="1014"/>
      <c r="G65" s="864"/>
      <c r="H65" s="1014"/>
      <c r="I65" s="1014"/>
      <c r="J65" s="1014"/>
      <c r="K65" s="1014"/>
      <c r="L65" s="1014"/>
      <c r="M65" s="1014"/>
      <c r="N65" s="1014"/>
      <c r="O65" s="1014"/>
      <c r="P65" s="1014"/>
      <c r="Q65" s="1014"/>
      <c r="R65" s="1014"/>
      <c r="S65" s="1014"/>
      <c r="T65" s="1014"/>
      <c r="U65" s="1014"/>
      <c r="V65" s="1014"/>
      <c r="W65" s="1014"/>
      <c r="X65" s="1014"/>
      <c r="Y65" s="1014"/>
      <c r="Z65" s="1014"/>
      <c r="AA65" s="1014"/>
      <c r="AB65" s="1014"/>
      <c r="AC65" s="1014"/>
      <c r="AD65" s="1014"/>
      <c r="AE65" s="1014"/>
      <c r="AF65" s="1014"/>
      <c r="AG65" s="1014"/>
      <c r="AH65" s="1014"/>
      <c r="AI65" s="1014"/>
      <c r="AJ65" s="1014"/>
      <c r="AK65" s="1014"/>
      <c r="AL65" s="1014"/>
      <c r="AM65" s="1014"/>
      <c r="AN65" s="1014"/>
      <c r="AO65" s="1014"/>
      <c r="AP65" s="1014"/>
      <c r="AQ65" s="1014"/>
      <c r="AR65" s="1014"/>
      <c r="AS65" s="1014"/>
      <c r="AT65" s="1014"/>
      <c r="AU65" s="1014"/>
      <c r="AV65" s="1014"/>
      <c r="AW65" s="864"/>
    </row>
    <row r="66" spans="1:49" x14ac:dyDescent="0.25">
      <c r="A66" s="864"/>
      <c r="B66" s="868" t="s">
        <v>3</v>
      </c>
      <c r="C66" s="883" t="s">
        <v>35</v>
      </c>
      <c r="D66" s="883"/>
      <c r="E66" s="883"/>
      <c r="F66" s="876"/>
      <c r="G66" s="876"/>
      <c r="H66" s="876"/>
      <c r="I66" s="876"/>
      <c r="J66" s="876"/>
      <c r="K66" s="876"/>
      <c r="L66" s="876"/>
      <c r="M66" s="876"/>
      <c r="N66" s="876"/>
      <c r="O66" s="876"/>
      <c r="P66" s="876"/>
      <c r="Q66" s="876"/>
      <c r="R66" s="876"/>
      <c r="S66" s="876"/>
      <c r="T66" s="876"/>
      <c r="U66" s="876"/>
      <c r="V66" s="876"/>
      <c r="W66" s="876"/>
      <c r="X66" s="876"/>
      <c r="Y66" s="876"/>
      <c r="Z66" s="876"/>
      <c r="AA66" s="876"/>
      <c r="AB66" s="876"/>
      <c r="AC66" s="876"/>
      <c r="AD66" s="876"/>
      <c r="AE66" s="1014"/>
      <c r="AF66" s="1014"/>
      <c r="AG66" s="1014"/>
      <c r="AH66" s="1014"/>
      <c r="AI66" s="1014"/>
      <c r="AJ66" s="1014"/>
      <c r="AK66" s="1014"/>
      <c r="AL66" s="1014"/>
      <c r="AM66" s="1014"/>
      <c r="AN66" s="1014"/>
      <c r="AO66" s="1014"/>
      <c r="AP66" s="1014"/>
      <c r="AQ66" s="1014"/>
      <c r="AR66" s="1014"/>
      <c r="AS66" s="1014"/>
      <c r="AT66" s="1014"/>
      <c r="AU66" s="1014"/>
      <c r="AV66" s="1014"/>
      <c r="AW66" s="864"/>
    </row>
    <row r="67" spans="1:49" ht="9" customHeight="1" x14ac:dyDescent="0.25">
      <c r="A67" s="1014"/>
      <c r="B67" s="1014"/>
      <c r="C67" s="1014"/>
      <c r="D67" s="1014"/>
      <c r="E67" s="1014"/>
      <c r="F67" s="1014"/>
      <c r="G67" s="864"/>
      <c r="H67" s="1014"/>
      <c r="I67" s="1014"/>
      <c r="J67" s="1014"/>
      <c r="K67" s="1014"/>
      <c r="L67" s="1014"/>
      <c r="M67" s="1014"/>
      <c r="N67" s="1014"/>
      <c r="O67" s="1014"/>
      <c r="P67" s="1014"/>
      <c r="Q67" s="1014"/>
      <c r="R67" s="1014"/>
      <c r="S67" s="1014"/>
      <c r="T67" s="1014"/>
      <c r="U67" s="1014"/>
      <c r="V67" s="1014"/>
      <c r="W67" s="1014"/>
      <c r="X67" s="1014"/>
      <c r="Y67" s="1014"/>
      <c r="Z67" s="1014"/>
      <c r="AA67" s="1014"/>
      <c r="AB67" s="1014"/>
      <c r="AC67" s="1014"/>
      <c r="AD67" s="1014"/>
      <c r="AE67" s="1014"/>
      <c r="AF67" s="1014"/>
      <c r="AG67" s="1014"/>
      <c r="AH67" s="1014"/>
      <c r="AI67" s="1014"/>
      <c r="AJ67" s="1014"/>
      <c r="AK67" s="1014"/>
      <c r="AL67" s="1014"/>
      <c r="AM67" s="1014"/>
      <c r="AN67" s="1014"/>
      <c r="AO67" s="1014"/>
      <c r="AP67" s="1014"/>
      <c r="AQ67" s="1014"/>
      <c r="AR67" s="1014"/>
      <c r="AS67" s="1014"/>
      <c r="AT67" s="1014"/>
      <c r="AU67" s="1014"/>
      <c r="AV67" s="1014"/>
      <c r="AW67" s="864"/>
    </row>
    <row r="68" spans="1:49" ht="66" customHeight="1" x14ac:dyDescent="0.25">
      <c r="A68" s="1029"/>
      <c r="B68" s="1029"/>
      <c r="C68" s="866">
        <v>1</v>
      </c>
      <c r="D68" s="1030" t="s">
        <v>789</v>
      </c>
      <c r="E68" s="1030"/>
      <c r="F68" s="1030"/>
      <c r="G68" s="1030"/>
      <c r="H68" s="1030"/>
      <c r="I68" s="1030"/>
      <c r="J68" s="1030"/>
      <c r="K68" s="1030"/>
      <c r="L68" s="1030"/>
      <c r="M68" s="1030"/>
      <c r="N68" s="1030"/>
      <c r="O68" s="1030"/>
      <c r="P68" s="1030"/>
      <c r="Q68" s="1030"/>
      <c r="R68" s="1030"/>
      <c r="S68" s="1030"/>
      <c r="T68" s="1030"/>
      <c r="U68" s="1030"/>
      <c r="V68" s="1030"/>
      <c r="W68" s="1030"/>
      <c r="X68" s="1030"/>
      <c r="Y68" s="1030"/>
      <c r="Z68" s="1030"/>
      <c r="AA68" s="1030"/>
      <c r="AB68" s="1030"/>
      <c r="AC68" s="1030"/>
      <c r="AD68" s="1029"/>
      <c r="AE68" s="1029"/>
      <c r="AF68" s="1029"/>
      <c r="AG68" s="1029"/>
      <c r="AH68" s="1029"/>
      <c r="AI68" s="1029"/>
      <c r="AJ68" s="1029"/>
      <c r="AK68" s="1029"/>
      <c r="AL68" s="1029"/>
      <c r="AM68" s="1029"/>
      <c r="AN68" s="1029"/>
      <c r="AO68" s="1029"/>
      <c r="AP68" s="1029"/>
      <c r="AQ68" s="1029"/>
      <c r="AR68" s="1029"/>
      <c r="AS68" s="1029"/>
      <c r="AT68" s="1029"/>
      <c r="AU68" s="1029"/>
      <c r="AV68" s="1029"/>
      <c r="AW68" s="1029"/>
    </row>
    <row r="69" spans="1:49" ht="5.25" customHeight="1" x14ac:dyDescent="0.25">
      <c r="A69" s="1014"/>
      <c r="B69" s="1014"/>
      <c r="C69" s="1014"/>
      <c r="D69" s="1014"/>
      <c r="E69" s="1014"/>
      <c r="F69" s="1014"/>
      <c r="G69" s="864"/>
      <c r="H69" s="1014"/>
      <c r="I69" s="1014"/>
      <c r="J69" s="1014"/>
      <c r="K69" s="1014"/>
      <c r="L69" s="1014"/>
      <c r="M69" s="1014"/>
      <c r="N69" s="1014"/>
      <c r="O69" s="1014"/>
      <c r="P69" s="1014"/>
      <c r="Q69" s="1014"/>
      <c r="R69" s="1014"/>
      <c r="S69" s="1014"/>
      <c r="T69" s="1014"/>
      <c r="U69" s="1014"/>
      <c r="V69" s="1014"/>
      <c r="W69" s="1014"/>
      <c r="X69" s="1014"/>
      <c r="Y69" s="1014"/>
      <c r="Z69" s="1014"/>
      <c r="AA69" s="1014"/>
      <c r="AB69" s="1014"/>
      <c r="AC69" s="1014"/>
      <c r="AD69" s="1014"/>
      <c r="AE69" s="1014"/>
      <c r="AF69" s="1014"/>
      <c r="AG69" s="1014"/>
      <c r="AH69" s="1014"/>
      <c r="AI69" s="1014"/>
      <c r="AJ69" s="1014"/>
      <c r="AK69" s="1014"/>
      <c r="AL69" s="1014"/>
      <c r="AM69" s="1014"/>
      <c r="AN69" s="1014"/>
      <c r="AO69" s="1014"/>
      <c r="AP69" s="1014"/>
      <c r="AQ69" s="1014"/>
      <c r="AR69" s="1014"/>
      <c r="AS69" s="1014"/>
      <c r="AT69" s="1014"/>
      <c r="AU69" s="1014"/>
      <c r="AV69" s="1014"/>
      <c r="AW69" s="864"/>
    </row>
    <row r="70" spans="1:49" ht="25.5" customHeight="1" x14ac:dyDescent="0.25">
      <c r="A70" s="1029"/>
      <c r="B70" s="1029"/>
      <c r="C70" s="866">
        <v>2</v>
      </c>
      <c r="D70" s="1031" t="s">
        <v>790</v>
      </c>
      <c r="E70" s="1031"/>
      <c r="F70" s="1031"/>
      <c r="G70" s="1031"/>
      <c r="H70" s="1031"/>
      <c r="I70" s="1031"/>
      <c r="J70" s="1031"/>
      <c r="K70" s="1031"/>
      <c r="L70" s="1031"/>
      <c r="M70" s="1031"/>
      <c r="N70" s="1031"/>
      <c r="O70" s="1031"/>
      <c r="P70" s="1031"/>
      <c r="Q70" s="1031"/>
      <c r="R70" s="1031"/>
      <c r="S70" s="1031"/>
      <c r="T70" s="1031"/>
      <c r="U70" s="1031"/>
      <c r="V70" s="1031"/>
      <c r="W70" s="1031"/>
      <c r="X70" s="1031"/>
      <c r="Y70" s="1031"/>
      <c r="Z70" s="1031"/>
      <c r="AA70" s="1031"/>
      <c r="AB70" s="1031"/>
      <c r="AC70" s="1031"/>
      <c r="AD70" s="1029"/>
      <c r="AE70" s="1029"/>
      <c r="AF70" s="1029"/>
      <c r="AG70" s="1029"/>
      <c r="AH70" s="1029"/>
      <c r="AI70" s="1029"/>
      <c r="AJ70" s="1029"/>
      <c r="AK70" s="1029"/>
      <c r="AL70" s="1029"/>
      <c r="AM70" s="1029"/>
      <c r="AN70" s="1029"/>
      <c r="AO70" s="1029"/>
      <c r="AP70" s="1029"/>
      <c r="AQ70" s="1029"/>
      <c r="AR70" s="1029"/>
      <c r="AS70" s="1029"/>
      <c r="AT70" s="1029"/>
      <c r="AU70" s="1029"/>
      <c r="AV70" s="1029"/>
      <c r="AW70" s="1029"/>
    </row>
    <row r="71" spans="1:49" ht="5.25" customHeight="1" x14ac:dyDescent="0.25">
      <c r="A71" s="1014"/>
      <c r="B71" s="1014"/>
      <c r="C71" s="1014"/>
      <c r="D71" s="1014"/>
      <c r="E71" s="1014"/>
      <c r="F71" s="1014"/>
      <c r="G71" s="864"/>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864"/>
    </row>
    <row r="72" spans="1:49" x14ac:dyDescent="0.25">
      <c r="A72" s="1029"/>
      <c r="B72" s="1029"/>
      <c r="C72" s="866">
        <v>3</v>
      </c>
      <c r="D72" s="870" t="s">
        <v>36</v>
      </c>
      <c r="E72" s="870"/>
      <c r="F72" s="870"/>
      <c r="G72" s="866"/>
      <c r="H72" s="866"/>
      <c r="I72" s="866"/>
      <c r="J72" s="866"/>
      <c r="K72" s="866"/>
      <c r="L72" s="866"/>
      <c r="M72" s="866"/>
      <c r="N72" s="866"/>
      <c r="O72" s="866"/>
      <c r="P72" s="866"/>
      <c r="Q72" s="866"/>
      <c r="R72" s="866"/>
      <c r="S72" s="866"/>
      <c r="T72" s="866"/>
      <c r="U72" s="866"/>
      <c r="V72" s="866"/>
      <c r="W72" s="866"/>
      <c r="X72" s="866"/>
      <c r="Y72" s="866"/>
      <c r="Z72" s="866"/>
      <c r="AA72" s="866"/>
      <c r="AB72" s="866"/>
      <c r="AC72" s="866"/>
      <c r="AD72" s="866"/>
      <c r="AE72" s="1029"/>
      <c r="AF72" s="1029"/>
      <c r="AG72" s="1029"/>
      <c r="AH72" s="1029"/>
      <c r="AI72" s="1029"/>
      <c r="AJ72" s="1029"/>
      <c r="AK72" s="1029"/>
      <c r="AL72" s="1029"/>
      <c r="AM72" s="1029"/>
      <c r="AN72" s="1029"/>
      <c r="AO72" s="1029"/>
      <c r="AP72" s="1029"/>
      <c r="AQ72" s="1029"/>
      <c r="AR72" s="1029"/>
      <c r="AS72" s="1029"/>
      <c r="AT72" s="1029"/>
      <c r="AU72" s="1029"/>
      <c r="AV72" s="1029"/>
      <c r="AW72" s="866"/>
    </row>
    <row r="73" spans="1:49" ht="5.25" customHeight="1" x14ac:dyDescent="0.25">
      <c r="A73" s="1014"/>
      <c r="B73" s="1014"/>
      <c r="C73" s="1014"/>
      <c r="D73" s="1014"/>
      <c r="E73" s="1014"/>
      <c r="F73" s="1014"/>
      <c r="G73" s="864"/>
      <c r="H73" s="1014"/>
      <c r="I73" s="1014"/>
      <c r="J73" s="1014"/>
      <c r="K73" s="1014"/>
      <c r="L73" s="1014"/>
      <c r="M73" s="1014"/>
      <c r="N73" s="1014"/>
      <c r="O73" s="1014"/>
      <c r="P73" s="1014"/>
      <c r="Q73" s="1014"/>
      <c r="R73" s="1014"/>
      <c r="S73" s="1014"/>
      <c r="T73" s="1014"/>
      <c r="U73" s="1014"/>
      <c r="V73" s="1014"/>
      <c r="W73" s="1014"/>
      <c r="X73" s="1014"/>
      <c r="Y73" s="1014"/>
      <c r="Z73" s="1014"/>
      <c r="AA73" s="1014"/>
      <c r="AB73" s="1014"/>
      <c r="AC73" s="1014"/>
      <c r="AD73" s="1014"/>
      <c r="AE73" s="1014"/>
      <c r="AF73" s="1014"/>
      <c r="AG73" s="1014"/>
      <c r="AH73" s="1014"/>
      <c r="AI73" s="1014"/>
      <c r="AJ73" s="1014"/>
      <c r="AK73" s="1014"/>
      <c r="AL73" s="1014"/>
      <c r="AM73" s="1014"/>
      <c r="AN73" s="1014"/>
      <c r="AO73" s="1014"/>
      <c r="AP73" s="1014"/>
      <c r="AQ73" s="1014"/>
      <c r="AR73" s="1014"/>
      <c r="AS73" s="1014"/>
      <c r="AT73" s="1014"/>
      <c r="AU73" s="1014"/>
      <c r="AV73" s="1014"/>
      <c r="AW73" s="864"/>
    </row>
    <row r="74" spans="1:49" ht="38.25" customHeight="1" x14ac:dyDescent="0.25">
      <c r="A74" s="1029"/>
      <c r="B74" s="1029"/>
      <c r="C74" s="866">
        <v>4</v>
      </c>
      <c r="D74" s="1030" t="s">
        <v>791</v>
      </c>
      <c r="E74" s="1030"/>
      <c r="F74" s="1030"/>
      <c r="G74" s="1030"/>
      <c r="H74" s="1030"/>
      <c r="I74" s="1030"/>
      <c r="J74" s="1030"/>
      <c r="K74" s="1030"/>
      <c r="L74" s="1030"/>
      <c r="M74" s="1030"/>
      <c r="N74" s="1030"/>
      <c r="O74" s="1030"/>
      <c r="P74" s="1030"/>
      <c r="Q74" s="1030"/>
      <c r="R74" s="1030"/>
      <c r="S74" s="1030"/>
      <c r="T74" s="1030"/>
      <c r="U74" s="1030"/>
      <c r="V74" s="1030"/>
      <c r="W74" s="1030"/>
      <c r="X74" s="1030"/>
      <c r="Y74" s="1030"/>
      <c r="Z74" s="1030"/>
      <c r="AA74" s="1030"/>
      <c r="AB74" s="1030"/>
      <c r="AC74" s="1030"/>
      <c r="AD74" s="1014"/>
      <c r="AE74" s="1014"/>
      <c r="AF74" s="1029"/>
      <c r="AG74" s="1029"/>
      <c r="AH74" s="1029"/>
      <c r="AI74" s="1029"/>
      <c r="AJ74" s="1029"/>
      <c r="AK74" s="1029"/>
      <c r="AL74" s="1029"/>
      <c r="AM74" s="1029"/>
      <c r="AN74" s="1029"/>
      <c r="AO74" s="1029"/>
      <c r="AP74" s="1029"/>
      <c r="AQ74" s="1029"/>
      <c r="AR74" s="1029"/>
      <c r="AS74" s="1029"/>
      <c r="AT74" s="1029"/>
      <c r="AU74" s="1029"/>
      <c r="AV74" s="1029"/>
      <c r="AW74" s="1029"/>
    </row>
    <row r="75" spans="1:49" ht="5.25" customHeight="1" x14ac:dyDescent="0.25">
      <c r="A75" s="1014"/>
      <c r="B75" s="1014"/>
      <c r="C75" s="1014"/>
      <c r="D75" s="1014"/>
      <c r="E75" s="1014"/>
      <c r="F75" s="1014"/>
      <c r="G75" s="864"/>
      <c r="H75" s="1014"/>
      <c r="I75" s="1014"/>
      <c r="J75" s="1014"/>
      <c r="K75" s="1014"/>
      <c r="L75" s="1014"/>
      <c r="M75" s="1014"/>
      <c r="N75" s="1014"/>
      <c r="O75" s="1014"/>
      <c r="P75" s="1014"/>
      <c r="Q75" s="1014"/>
      <c r="R75" s="1014"/>
      <c r="S75" s="1014"/>
      <c r="T75" s="1014"/>
      <c r="U75" s="1014"/>
      <c r="V75" s="1014"/>
      <c r="W75" s="1014"/>
      <c r="X75" s="1014"/>
      <c r="Y75" s="1014"/>
      <c r="Z75" s="1014"/>
      <c r="AA75" s="1014"/>
      <c r="AB75" s="1014"/>
      <c r="AC75" s="1014"/>
      <c r="AD75" s="1014"/>
      <c r="AE75" s="1014"/>
      <c r="AF75" s="1014"/>
      <c r="AG75" s="1014"/>
      <c r="AH75" s="1014"/>
      <c r="AI75" s="1014"/>
      <c r="AJ75" s="1014"/>
      <c r="AK75" s="1014"/>
      <c r="AL75" s="1014"/>
      <c r="AM75" s="1014"/>
      <c r="AN75" s="1014"/>
      <c r="AO75" s="1014"/>
      <c r="AP75" s="1014"/>
      <c r="AQ75" s="1014"/>
      <c r="AR75" s="1014"/>
      <c r="AS75" s="1014"/>
      <c r="AT75" s="1014"/>
      <c r="AU75" s="1014"/>
      <c r="AV75" s="1014"/>
      <c r="AW75" s="864"/>
    </row>
    <row r="76" spans="1:49" ht="26.25" customHeight="1" x14ac:dyDescent="0.25">
      <c r="A76" s="1029"/>
      <c r="B76" s="1029"/>
      <c r="C76" s="866">
        <v>5</v>
      </c>
      <c r="D76" s="1031" t="s">
        <v>37</v>
      </c>
      <c r="E76" s="1031"/>
      <c r="F76" s="1031"/>
      <c r="G76" s="1031"/>
      <c r="H76" s="1031"/>
      <c r="I76" s="1031"/>
      <c r="J76" s="1031"/>
      <c r="K76" s="1031"/>
      <c r="L76" s="1031"/>
      <c r="M76" s="1031"/>
      <c r="N76" s="1031"/>
      <c r="O76" s="1031"/>
      <c r="P76" s="1031"/>
      <c r="Q76" s="1031"/>
      <c r="R76" s="1031"/>
      <c r="S76" s="1031"/>
      <c r="T76" s="1031"/>
      <c r="U76" s="1031"/>
      <c r="V76" s="1031"/>
      <c r="W76" s="1031"/>
      <c r="X76" s="1031"/>
      <c r="Y76" s="1031"/>
      <c r="Z76" s="1031"/>
      <c r="AA76" s="1031"/>
      <c r="AB76" s="1031"/>
      <c r="AC76" s="1031"/>
      <c r="AD76" s="1014"/>
      <c r="AE76" s="1014"/>
      <c r="AF76" s="1029"/>
      <c r="AG76" s="1029"/>
      <c r="AH76" s="1029"/>
      <c r="AI76" s="1029"/>
      <c r="AJ76" s="1029"/>
      <c r="AK76" s="1029"/>
      <c r="AL76" s="1029"/>
      <c r="AM76" s="1029"/>
      <c r="AN76" s="1029"/>
      <c r="AO76" s="1029"/>
      <c r="AP76" s="1029"/>
      <c r="AQ76" s="1029"/>
      <c r="AR76" s="1029"/>
      <c r="AS76" s="1029"/>
      <c r="AT76" s="1029"/>
      <c r="AU76" s="1029"/>
      <c r="AV76" s="1029"/>
      <c r="AW76" s="1029"/>
    </row>
    <row r="77" spans="1:49" ht="5.25" customHeight="1" x14ac:dyDescent="0.25">
      <c r="A77" s="1014"/>
      <c r="B77" s="1014"/>
      <c r="C77" s="1014"/>
      <c r="D77" s="1014"/>
      <c r="E77" s="1014"/>
      <c r="F77" s="1014"/>
      <c r="G77" s="864"/>
      <c r="H77" s="1014"/>
      <c r="I77" s="1014"/>
      <c r="J77" s="1014"/>
      <c r="K77" s="1014"/>
      <c r="L77" s="1014"/>
      <c r="M77" s="1014"/>
      <c r="N77" s="1014"/>
      <c r="O77" s="1014"/>
      <c r="P77" s="1014"/>
      <c r="Q77" s="1014"/>
      <c r="R77" s="1014"/>
      <c r="S77" s="1014"/>
      <c r="T77" s="1014"/>
      <c r="U77" s="1014"/>
      <c r="V77" s="1014"/>
      <c r="W77" s="1014"/>
      <c r="X77" s="1014"/>
      <c r="Y77" s="1014"/>
      <c r="Z77" s="1014"/>
      <c r="AA77" s="1014"/>
      <c r="AB77" s="1014"/>
      <c r="AC77" s="1014"/>
      <c r="AD77" s="1014"/>
      <c r="AE77" s="1014"/>
      <c r="AF77" s="1014"/>
      <c r="AG77" s="1014"/>
      <c r="AH77" s="1014"/>
      <c r="AI77" s="1014"/>
      <c r="AJ77" s="1014"/>
      <c r="AK77" s="1014"/>
      <c r="AL77" s="1014"/>
      <c r="AM77" s="1014"/>
      <c r="AN77" s="1014"/>
      <c r="AO77" s="1014"/>
      <c r="AP77" s="1014"/>
      <c r="AQ77" s="1014"/>
      <c r="AR77" s="1014"/>
      <c r="AS77" s="1014"/>
      <c r="AT77" s="1014"/>
      <c r="AU77" s="1014"/>
      <c r="AV77" s="1014"/>
      <c r="AW77" s="864"/>
    </row>
    <row r="78" spans="1:49" x14ac:dyDescent="0.25">
      <c r="A78" s="1014"/>
      <c r="B78" s="1014"/>
      <c r="C78" s="864">
        <v>6</v>
      </c>
      <c r="D78" s="877" t="s">
        <v>792</v>
      </c>
      <c r="E78" s="877"/>
      <c r="F78" s="877"/>
      <c r="G78" s="864"/>
      <c r="H78" s="876"/>
      <c r="I78" s="876"/>
      <c r="J78" s="876"/>
      <c r="K78" s="876"/>
      <c r="L78" s="876"/>
      <c r="M78" s="876"/>
      <c r="N78" s="876"/>
      <c r="O78" s="876"/>
      <c r="P78" s="876"/>
      <c r="Q78" s="876"/>
      <c r="R78" s="876"/>
      <c r="S78" s="876"/>
      <c r="T78" s="876"/>
      <c r="U78" s="876"/>
      <c r="V78" s="876"/>
      <c r="W78" s="876"/>
      <c r="X78" s="876"/>
      <c r="Y78" s="876"/>
      <c r="Z78" s="876"/>
      <c r="AA78" s="876"/>
      <c r="AB78" s="876"/>
      <c r="AC78" s="876"/>
      <c r="AD78" s="876"/>
      <c r="AE78" s="1014"/>
      <c r="AF78" s="1014"/>
      <c r="AG78" s="1014"/>
      <c r="AH78" s="1014"/>
      <c r="AI78" s="1014"/>
      <c r="AJ78" s="1014"/>
      <c r="AK78" s="1014"/>
      <c r="AL78" s="1014"/>
      <c r="AM78" s="1014"/>
      <c r="AN78" s="1014"/>
      <c r="AO78" s="1014"/>
      <c r="AP78" s="1014"/>
      <c r="AQ78" s="1014"/>
      <c r="AR78" s="1014"/>
      <c r="AS78" s="1014"/>
      <c r="AT78" s="1014"/>
      <c r="AU78" s="1014"/>
      <c r="AV78" s="1014"/>
      <c r="AW78" s="864"/>
    </row>
    <row r="79" spans="1:49" ht="1.5" customHeight="1" x14ac:dyDescent="0.25">
      <c r="A79" s="1014"/>
      <c r="B79" s="1014"/>
      <c r="C79" s="1014"/>
      <c r="D79" s="1014"/>
      <c r="E79" s="1014"/>
      <c r="F79" s="1014"/>
      <c r="G79" s="864"/>
      <c r="H79" s="1014"/>
      <c r="I79" s="1014"/>
      <c r="J79" s="1014"/>
      <c r="K79" s="1014"/>
      <c r="L79" s="1014"/>
      <c r="M79" s="1014"/>
      <c r="N79" s="1014"/>
      <c r="O79" s="1014"/>
      <c r="P79" s="1014"/>
      <c r="Q79" s="1014"/>
      <c r="R79" s="1014"/>
      <c r="S79" s="1014"/>
      <c r="T79" s="1014"/>
      <c r="U79" s="1014"/>
      <c r="V79" s="1014"/>
      <c r="W79" s="1014"/>
      <c r="X79" s="1014"/>
      <c r="Y79" s="1014"/>
      <c r="Z79" s="1014"/>
      <c r="AA79" s="1014"/>
      <c r="AB79" s="1014"/>
      <c r="AC79" s="1014"/>
      <c r="AD79" s="1014"/>
      <c r="AE79" s="1014"/>
      <c r="AF79" s="1014"/>
      <c r="AG79" s="1014"/>
      <c r="AH79" s="1014"/>
      <c r="AI79" s="1014"/>
      <c r="AJ79" s="1014"/>
      <c r="AK79" s="1014"/>
      <c r="AL79" s="1014"/>
      <c r="AM79" s="1014"/>
      <c r="AN79" s="1014"/>
      <c r="AO79" s="1014"/>
      <c r="AP79" s="1014"/>
      <c r="AQ79" s="1014"/>
      <c r="AR79" s="1014"/>
      <c r="AS79" s="1014"/>
      <c r="AT79" s="1014"/>
      <c r="AU79" s="1014"/>
      <c r="AV79" s="1014"/>
      <c r="AW79" s="864"/>
    </row>
    <row r="80" spans="1:49" x14ac:dyDescent="0.25">
      <c r="A80" s="1014"/>
      <c r="B80" s="1014"/>
      <c r="C80" s="1014"/>
      <c r="D80" s="864" t="s">
        <v>28</v>
      </c>
      <c r="E80" s="876" t="s">
        <v>39</v>
      </c>
      <c r="F80" s="876"/>
      <c r="G80" s="864"/>
      <c r="H80" s="876"/>
      <c r="I80" s="876"/>
      <c r="J80" s="876"/>
      <c r="K80" s="876"/>
      <c r="L80" s="876"/>
      <c r="M80" s="876"/>
      <c r="N80" s="876"/>
      <c r="O80" s="876"/>
      <c r="P80" s="876"/>
      <c r="Q80" s="876"/>
      <c r="R80" s="876"/>
      <c r="S80" s="876"/>
      <c r="T80" s="876"/>
      <c r="U80" s="876"/>
      <c r="V80" s="876"/>
      <c r="W80" s="876"/>
      <c r="X80" s="876"/>
      <c r="Y80" s="876"/>
      <c r="Z80" s="876"/>
      <c r="AA80" s="876"/>
      <c r="AB80" s="876"/>
      <c r="AC80" s="876"/>
      <c r="AD80" s="876"/>
      <c r="AE80" s="876"/>
      <c r="AF80" s="876"/>
      <c r="AG80" s="876"/>
      <c r="AH80" s="876"/>
      <c r="AI80" s="876"/>
      <c r="AJ80" s="876"/>
      <c r="AK80" s="876"/>
      <c r="AL80" s="876"/>
      <c r="AM80" s="876"/>
      <c r="AN80" s="876"/>
      <c r="AO80" s="876"/>
      <c r="AP80" s="876"/>
      <c r="AQ80" s="876"/>
      <c r="AR80" s="876"/>
      <c r="AS80" s="876"/>
      <c r="AT80" s="876"/>
      <c r="AU80" s="876"/>
      <c r="AV80" s="876"/>
      <c r="AW80" s="864"/>
    </row>
    <row r="81" spans="1:49" ht="13.5" customHeight="1" x14ac:dyDescent="0.25">
      <c r="A81" s="1029"/>
      <c r="B81" s="1029"/>
      <c r="C81" s="1029"/>
      <c r="D81" s="866" t="s">
        <v>29</v>
      </c>
      <c r="E81" s="866" t="s">
        <v>793</v>
      </c>
      <c r="F81" s="884"/>
      <c r="G81" s="884"/>
      <c r="H81" s="884"/>
      <c r="I81" s="884"/>
      <c r="J81" s="884"/>
      <c r="K81" s="884"/>
      <c r="L81" s="884"/>
      <c r="M81" s="884"/>
      <c r="N81" s="884"/>
      <c r="O81" s="884"/>
      <c r="P81" s="884"/>
      <c r="Q81" s="884"/>
      <c r="R81" s="884"/>
      <c r="S81" s="884"/>
      <c r="T81" s="884"/>
      <c r="U81" s="884"/>
      <c r="V81" s="884"/>
      <c r="W81" s="884"/>
      <c r="X81" s="884"/>
      <c r="Y81" s="884"/>
      <c r="Z81" s="884"/>
      <c r="AA81" s="884"/>
      <c r="AB81" s="884"/>
      <c r="AC81" s="884"/>
      <c r="AD81" s="866"/>
      <c r="AE81" s="866"/>
      <c r="AF81" s="866"/>
      <c r="AG81" s="866"/>
      <c r="AH81" s="866"/>
      <c r="AI81" s="866"/>
      <c r="AJ81" s="866"/>
      <c r="AK81" s="866"/>
      <c r="AL81" s="866"/>
      <c r="AM81" s="866"/>
      <c r="AN81" s="866"/>
      <c r="AO81" s="866"/>
      <c r="AP81" s="866"/>
      <c r="AQ81" s="866"/>
      <c r="AR81" s="866"/>
      <c r="AS81" s="866"/>
      <c r="AT81" s="866"/>
      <c r="AU81" s="866"/>
      <c r="AV81" s="866"/>
      <c r="AW81" s="866"/>
    </row>
    <row r="82" spans="1:49" x14ac:dyDescent="0.25">
      <c r="A82" s="1014"/>
      <c r="B82" s="1014"/>
      <c r="C82" s="1014"/>
      <c r="D82" s="864" t="s">
        <v>30</v>
      </c>
      <c r="E82" s="876" t="s">
        <v>40</v>
      </c>
      <c r="F82" s="876"/>
      <c r="G82" s="864"/>
      <c r="H82" s="876"/>
      <c r="I82" s="876"/>
      <c r="J82" s="876"/>
      <c r="K82" s="876"/>
      <c r="L82" s="876"/>
      <c r="M82" s="876"/>
      <c r="N82" s="876"/>
      <c r="O82" s="876"/>
      <c r="P82" s="876"/>
      <c r="Q82" s="876"/>
      <c r="R82" s="876"/>
      <c r="S82" s="876"/>
      <c r="T82" s="876"/>
      <c r="U82" s="876"/>
      <c r="V82" s="876"/>
      <c r="W82" s="876"/>
      <c r="X82" s="876"/>
      <c r="Y82" s="876"/>
      <c r="Z82" s="876"/>
      <c r="AA82" s="876"/>
      <c r="AB82" s="876"/>
      <c r="AC82" s="876"/>
      <c r="AD82" s="876"/>
      <c r="AE82" s="876"/>
      <c r="AF82" s="876"/>
      <c r="AG82" s="876"/>
      <c r="AH82" s="876"/>
      <c r="AI82" s="876"/>
      <c r="AJ82" s="876"/>
      <c r="AK82" s="876"/>
      <c r="AL82" s="876"/>
      <c r="AM82" s="876"/>
      <c r="AN82" s="876"/>
      <c r="AO82" s="876"/>
      <c r="AP82" s="876"/>
      <c r="AQ82" s="876"/>
      <c r="AR82" s="876"/>
      <c r="AS82" s="876"/>
      <c r="AT82" s="876"/>
      <c r="AU82" s="876"/>
      <c r="AV82" s="876"/>
      <c r="AW82" s="864"/>
    </row>
    <row r="83" spans="1:49" x14ac:dyDescent="0.25">
      <c r="A83" s="1014"/>
      <c r="B83" s="1014"/>
      <c r="C83" s="1014"/>
      <c r="D83" s="864" t="s">
        <v>31</v>
      </c>
      <c r="E83" s="876" t="s">
        <v>41</v>
      </c>
      <c r="F83" s="876"/>
      <c r="G83" s="864"/>
      <c r="H83" s="876"/>
      <c r="I83" s="876"/>
      <c r="J83" s="876"/>
      <c r="K83" s="876"/>
      <c r="L83" s="876"/>
      <c r="M83" s="876"/>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6"/>
      <c r="AK83" s="876"/>
      <c r="AL83" s="876"/>
      <c r="AM83" s="876"/>
      <c r="AN83" s="876"/>
      <c r="AO83" s="876"/>
      <c r="AP83" s="876"/>
      <c r="AQ83" s="876"/>
      <c r="AR83" s="876"/>
      <c r="AS83" s="876"/>
      <c r="AT83" s="876"/>
      <c r="AU83" s="876"/>
      <c r="AV83" s="876"/>
      <c r="AW83" s="864"/>
    </row>
    <row r="84" spans="1:49" x14ac:dyDescent="0.25">
      <c r="A84" s="1014"/>
      <c r="B84" s="1014"/>
      <c r="C84" s="1014"/>
      <c r="D84" s="864" t="s">
        <v>32</v>
      </c>
      <c r="E84" s="876" t="s">
        <v>42</v>
      </c>
      <c r="F84" s="876"/>
      <c r="G84" s="864"/>
      <c r="H84" s="876"/>
      <c r="I84" s="876"/>
      <c r="J84" s="876"/>
      <c r="K84" s="876"/>
      <c r="L84" s="876"/>
      <c r="M84" s="876"/>
      <c r="N84" s="876"/>
      <c r="O84" s="876"/>
      <c r="P84" s="876"/>
      <c r="Q84" s="876"/>
      <c r="R84" s="876"/>
      <c r="S84" s="876"/>
      <c r="T84" s="876"/>
      <c r="U84" s="876"/>
      <c r="V84" s="876"/>
      <c r="W84" s="876"/>
      <c r="X84" s="876"/>
      <c r="Y84" s="876"/>
      <c r="Z84" s="876"/>
      <c r="AA84" s="876"/>
      <c r="AB84" s="876"/>
      <c r="AC84" s="876"/>
      <c r="AD84" s="876"/>
      <c r="AE84" s="876"/>
      <c r="AF84" s="876"/>
      <c r="AG84" s="876"/>
      <c r="AH84" s="876"/>
      <c r="AI84" s="876"/>
      <c r="AJ84" s="876"/>
      <c r="AK84" s="876"/>
      <c r="AL84" s="876"/>
      <c r="AM84" s="876"/>
      <c r="AN84" s="876"/>
      <c r="AO84" s="876"/>
      <c r="AP84" s="876"/>
      <c r="AQ84" s="876"/>
      <c r="AR84" s="876"/>
      <c r="AS84" s="876"/>
      <c r="AT84" s="876"/>
      <c r="AU84" s="876"/>
      <c r="AV84" s="876"/>
      <c r="AW84" s="864"/>
    </row>
    <row r="85" spans="1:49" ht="25.5" customHeight="1" x14ac:dyDescent="0.25">
      <c r="A85" s="1029"/>
      <c r="B85" s="1029"/>
      <c r="C85" s="1029"/>
      <c r="D85" s="866" t="s">
        <v>43</v>
      </c>
      <c r="E85" s="1031" t="s">
        <v>819</v>
      </c>
      <c r="F85" s="1031"/>
      <c r="G85" s="1031"/>
      <c r="H85" s="1031"/>
      <c r="I85" s="1031"/>
      <c r="J85" s="1031"/>
      <c r="K85" s="1031"/>
      <c r="L85" s="1031"/>
      <c r="M85" s="1031"/>
      <c r="N85" s="1031"/>
      <c r="O85" s="1031"/>
      <c r="P85" s="1031"/>
      <c r="Q85" s="1031"/>
      <c r="R85" s="1031"/>
      <c r="S85" s="1031"/>
      <c r="T85" s="1031"/>
      <c r="U85" s="1031"/>
      <c r="V85" s="1031"/>
      <c r="W85" s="1031"/>
      <c r="X85" s="1031"/>
      <c r="Y85" s="1031"/>
      <c r="Z85" s="1031"/>
      <c r="AA85" s="1031"/>
      <c r="AB85" s="1031"/>
      <c r="AC85" s="1031"/>
      <c r="AD85" s="1014"/>
      <c r="AE85" s="1014"/>
      <c r="AF85" s="1029"/>
      <c r="AG85" s="1029"/>
      <c r="AH85" s="1029"/>
      <c r="AI85" s="1029"/>
      <c r="AJ85" s="1029"/>
      <c r="AK85" s="1029"/>
      <c r="AL85" s="1029"/>
      <c r="AM85" s="1029"/>
      <c r="AN85" s="1029"/>
      <c r="AO85" s="1029"/>
      <c r="AP85" s="1029"/>
      <c r="AQ85" s="1029"/>
      <c r="AR85" s="1029"/>
      <c r="AS85" s="1029"/>
      <c r="AT85" s="1029"/>
      <c r="AU85" s="1029"/>
      <c r="AV85" s="1029"/>
      <c r="AW85" s="1029"/>
    </row>
    <row r="86" spans="1:49" ht="25.5" customHeight="1" x14ac:dyDescent="0.25">
      <c r="A86" s="1029"/>
      <c r="B86" s="1029"/>
      <c r="C86" s="1029"/>
      <c r="D86" s="866"/>
      <c r="E86" s="871" t="s">
        <v>44</v>
      </c>
      <c r="F86" s="1032" t="s">
        <v>794</v>
      </c>
      <c r="G86" s="1032"/>
      <c r="H86" s="1032"/>
      <c r="I86" s="1032"/>
      <c r="J86" s="1032"/>
      <c r="K86" s="1032"/>
      <c r="L86" s="1032"/>
      <c r="M86" s="1032"/>
      <c r="N86" s="1032"/>
      <c r="O86" s="1032"/>
      <c r="P86" s="1032"/>
      <c r="Q86" s="1032"/>
      <c r="R86" s="1032"/>
      <c r="S86" s="1032"/>
      <c r="T86" s="1032"/>
      <c r="U86" s="1032"/>
      <c r="V86" s="1032"/>
      <c r="W86" s="1032"/>
      <c r="X86" s="1032"/>
      <c r="Y86" s="1032"/>
      <c r="Z86" s="1032"/>
      <c r="AA86" s="1032"/>
      <c r="AB86" s="1032"/>
      <c r="AC86" s="1032"/>
      <c r="AD86" s="1014"/>
      <c r="AE86" s="1014"/>
      <c r="AF86" s="1029"/>
      <c r="AG86" s="1029"/>
      <c r="AH86" s="1029"/>
      <c r="AI86" s="1029"/>
      <c r="AJ86" s="1029"/>
      <c r="AK86" s="1029"/>
      <c r="AL86" s="1029"/>
      <c r="AM86" s="1029"/>
      <c r="AN86" s="1029"/>
      <c r="AO86" s="1029"/>
      <c r="AP86" s="1029"/>
      <c r="AQ86" s="1029"/>
      <c r="AR86" s="1029"/>
      <c r="AS86" s="1029"/>
      <c r="AT86" s="1029"/>
      <c r="AU86" s="1029"/>
      <c r="AV86" s="1029"/>
      <c r="AW86" s="1029"/>
    </row>
    <row r="87" spans="1:49" ht="38.25" customHeight="1" x14ac:dyDescent="0.25">
      <c r="A87" s="1029"/>
      <c r="B87" s="1029"/>
      <c r="C87" s="1029"/>
      <c r="D87" s="866"/>
      <c r="E87" s="871" t="s">
        <v>44</v>
      </c>
      <c r="F87" s="1032" t="s">
        <v>795</v>
      </c>
      <c r="G87" s="1032"/>
      <c r="H87" s="1032"/>
      <c r="I87" s="1032"/>
      <c r="J87" s="1032"/>
      <c r="K87" s="1032"/>
      <c r="L87" s="1032"/>
      <c r="M87" s="1032"/>
      <c r="N87" s="1032"/>
      <c r="O87" s="1032"/>
      <c r="P87" s="1032"/>
      <c r="Q87" s="1032"/>
      <c r="R87" s="1032"/>
      <c r="S87" s="1032"/>
      <c r="T87" s="1032"/>
      <c r="U87" s="1032"/>
      <c r="V87" s="1032"/>
      <c r="W87" s="1032"/>
      <c r="X87" s="1032"/>
      <c r="Y87" s="1032"/>
      <c r="Z87" s="1032"/>
      <c r="AA87" s="1032"/>
      <c r="AB87" s="1032"/>
      <c r="AC87" s="1032"/>
      <c r="AD87" s="1014"/>
      <c r="AE87" s="1014"/>
      <c r="AF87" s="1029"/>
      <c r="AG87" s="1029"/>
      <c r="AH87" s="1029"/>
      <c r="AI87" s="1029"/>
      <c r="AJ87" s="1029"/>
      <c r="AK87" s="1029"/>
      <c r="AL87" s="1029"/>
      <c r="AM87" s="1029"/>
      <c r="AN87" s="1029"/>
      <c r="AO87" s="1029"/>
      <c r="AP87" s="1029"/>
      <c r="AQ87" s="1029"/>
      <c r="AR87" s="1029"/>
      <c r="AS87" s="1029"/>
      <c r="AT87" s="1029"/>
      <c r="AU87" s="1029"/>
      <c r="AV87" s="1029"/>
      <c r="AW87" s="1029"/>
    </row>
    <row r="88" spans="1:49" ht="38.25" customHeight="1" x14ac:dyDescent="0.25">
      <c r="A88" s="1029"/>
      <c r="B88" s="1029"/>
      <c r="C88" s="1029"/>
      <c r="D88" s="866" t="s">
        <v>45</v>
      </c>
      <c r="E88" s="1031" t="s">
        <v>663</v>
      </c>
      <c r="F88" s="1031"/>
      <c r="G88" s="1031"/>
      <c r="H88" s="1031"/>
      <c r="I88" s="1031"/>
      <c r="J88" s="1031"/>
      <c r="K88" s="1031"/>
      <c r="L88" s="1031"/>
      <c r="M88" s="1031"/>
      <c r="N88" s="1031"/>
      <c r="O88" s="1031"/>
      <c r="P88" s="1031"/>
      <c r="Q88" s="1031"/>
      <c r="R88" s="1031"/>
      <c r="S88" s="1031"/>
      <c r="T88" s="1031"/>
      <c r="U88" s="1031"/>
      <c r="V88" s="1031"/>
      <c r="W88" s="1031"/>
      <c r="X88" s="1031"/>
      <c r="Y88" s="1031"/>
      <c r="Z88" s="1031"/>
      <c r="AA88" s="1031"/>
      <c r="AB88" s="1031"/>
      <c r="AC88" s="1031"/>
      <c r="AD88" s="1020"/>
      <c r="AE88" s="1020"/>
      <c r="AF88" s="1029"/>
      <c r="AG88" s="1029"/>
      <c r="AH88" s="1029"/>
      <c r="AI88" s="1029"/>
      <c r="AJ88" s="1029"/>
      <c r="AK88" s="1029"/>
      <c r="AL88" s="1029"/>
      <c r="AM88" s="1029"/>
      <c r="AN88" s="1029"/>
      <c r="AO88" s="1029"/>
      <c r="AP88" s="1029"/>
      <c r="AQ88" s="1029"/>
      <c r="AR88" s="1029"/>
      <c r="AS88" s="1029"/>
      <c r="AT88" s="1029"/>
      <c r="AU88" s="1029"/>
      <c r="AV88" s="1029"/>
      <c r="AW88" s="1029"/>
    </row>
    <row r="89" spans="1:49" ht="15.75" x14ac:dyDescent="0.25">
      <c r="A89" s="1014"/>
      <c r="B89" s="1014"/>
      <c r="C89" s="1014"/>
      <c r="D89" s="864"/>
      <c r="E89" s="1033" t="s">
        <v>46</v>
      </c>
      <c r="F89" s="1033"/>
      <c r="G89" s="1033"/>
      <c r="H89" s="1033"/>
      <c r="I89" s="1033"/>
      <c r="J89" s="1033"/>
      <c r="K89" s="1033"/>
      <c r="L89" s="1033"/>
      <c r="M89" s="1033"/>
      <c r="N89" s="1033"/>
      <c r="O89" s="1033"/>
      <c r="P89" s="1033"/>
      <c r="Q89" s="1033"/>
      <c r="R89" s="1033"/>
      <c r="S89" s="1033"/>
      <c r="T89" s="1033"/>
      <c r="U89" s="1033"/>
      <c r="V89" s="1033"/>
      <c r="W89" s="1033"/>
      <c r="X89" s="1033"/>
      <c r="Y89" s="1033"/>
      <c r="Z89" s="1033"/>
      <c r="AA89" s="1033"/>
      <c r="AB89" s="1033"/>
      <c r="AC89" s="1033"/>
      <c r="AD89" s="1014"/>
      <c r="AE89" s="1014"/>
      <c r="AF89" s="1014"/>
      <c r="AG89" s="1014"/>
      <c r="AH89" s="1014"/>
      <c r="AI89" s="1014"/>
      <c r="AJ89" s="1014"/>
      <c r="AK89" s="1014"/>
      <c r="AL89" s="1014"/>
      <c r="AM89" s="1014"/>
      <c r="AN89" s="1014"/>
      <c r="AO89" s="1014"/>
      <c r="AP89" s="1014"/>
      <c r="AQ89" s="1014"/>
      <c r="AR89" s="1014"/>
      <c r="AS89" s="1014"/>
      <c r="AT89" s="1014"/>
      <c r="AU89" s="1014"/>
      <c r="AV89" s="1014"/>
      <c r="AW89" s="1014"/>
    </row>
    <row r="90" spans="1:49" x14ac:dyDescent="0.25">
      <c r="A90" s="1014"/>
      <c r="B90" s="1014"/>
      <c r="C90" s="1014"/>
      <c r="D90" s="1014"/>
      <c r="E90" s="1014"/>
      <c r="F90" s="1014"/>
      <c r="G90" s="864"/>
      <c r="H90" s="1014"/>
      <c r="I90" s="1014"/>
      <c r="J90" s="1014"/>
      <c r="K90" s="1014"/>
      <c r="L90" s="1014"/>
      <c r="M90" s="1014"/>
      <c r="N90" s="1014"/>
      <c r="O90" s="1014"/>
      <c r="P90" s="1014"/>
      <c r="Q90" s="1014"/>
      <c r="R90" s="1014"/>
      <c r="S90" s="1014"/>
      <c r="T90" s="1014"/>
      <c r="U90" s="1014"/>
      <c r="V90" s="1014"/>
      <c r="W90" s="1014"/>
      <c r="X90" s="1014"/>
      <c r="Y90" s="1014"/>
      <c r="Z90" s="1014"/>
      <c r="AA90" s="1014"/>
      <c r="AB90" s="1014"/>
      <c r="AC90" s="1014"/>
      <c r="AD90" s="1014"/>
      <c r="AE90" s="1014"/>
      <c r="AF90" s="1014"/>
      <c r="AG90" s="1014"/>
      <c r="AH90" s="1014"/>
      <c r="AI90" s="1014"/>
      <c r="AJ90" s="1014"/>
      <c r="AK90" s="1014"/>
      <c r="AL90" s="1014"/>
      <c r="AM90" s="1014"/>
      <c r="AN90" s="1014"/>
      <c r="AO90" s="1014"/>
      <c r="AP90" s="1014"/>
      <c r="AQ90" s="1014"/>
      <c r="AR90" s="1014"/>
      <c r="AS90" s="1014"/>
      <c r="AT90" s="1014"/>
      <c r="AU90" s="1014"/>
      <c r="AV90" s="1014"/>
      <c r="AW90" s="864"/>
    </row>
    <row r="91" spans="1:49" ht="15" x14ac:dyDescent="0.25">
      <c r="A91" s="1014"/>
      <c r="B91" s="1014"/>
      <c r="C91" s="1014"/>
      <c r="D91" s="864"/>
      <c r="E91" s="878" t="s">
        <v>796</v>
      </c>
      <c r="F91" s="878"/>
      <c r="G91"/>
      <c r="H91" s="1014"/>
      <c r="I91" s="1014"/>
      <c r="J91" s="1014"/>
      <c r="K91" s="878" t="s">
        <v>797</v>
      </c>
      <c r="L91" s="878"/>
      <c r="M91" s="878"/>
      <c r="N91" s="876"/>
      <c r="O91" s="876"/>
      <c r="P91" s="878" t="s">
        <v>798</v>
      </c>
      <c r="Q91" s="878"/>
      <c r="R91" s="1014"/>
      <c r="S91" s="1014"/>
      <c r="T91" s="1014"/>
      <c r="U91" s="1014"/>
      <c r="V91" s="1014"/>
      <c r="W91" s="1014"/>
      <c r="X91" s="1014"/>
      <c r="Y91" s="1014"/>
      <c r="Z91" s="1014"/>
      <c r="AA91" s="1014"/>
      <c r="AB91" s="1014"/>
      <c r="AC91" s="1014"/>
      <c r="AD91" s="1014"/>
      <c r="AE91" s="1014"/>
      <c r="AF91" s="1014"/>
      <c r="AG91" s="1014"/>
      <c r="AH91" s="1014"/>
      <c r="AI91" s="1014"/>
      <c r="AJ91" s="1014"/>
      <c r="AK91" s="1014"/>
      <c r="AL91" s="1014"/>
      <c r="AM91" s="1014"/>
      <c r="AN91" s="1014"/>
      <c r="AO91" s="1014"/>
      <c r="AP91" s="1014"/>
      <c r="AQ91" s="1014"/>
      <c r="AR91" s="1014"/>
      <c r="AS91" s="1014"/>
      <c r="AT91" s="1014"/>
      <c r="AU91" s="1014"/>
      <c r="AV91" s="1014"/>
      <c r="AW91" s="1014"/>
    </row>
    <row r="92" spans="1:49" x14ac:dyDescent="0.25">
      <c r="A92" s="1020"/>
      <c r="B92" s="1020"/>
      <c r="C92" s="1020"/>
      <c r="D92" s="1020"/>
      <c r="E92" s="1020"/>
      <c r="F92" s="1020"/>
      <c r="G92" s="863"/>
      <c r="H92" s="1020"/>
      <c r="I92" s="1020"/>
      <c r="J92" s="1020"/>
      <c r="K92" s="1020"/>
      <c r="L92" s="1020"/>
      <c r="M92" s="1020"/>
      <c r="N92" s="1020"/>
      <c r="O92" s="1020"/>
      <c r="P92" s="1020"/>
      <c r="Q92" s="1020"/>
      <c r="R92" s="1020"/>
      <c r="S92" s="1020"/>
      <c r="T92" s="1020"/>
      <c r="U92" s="1020"/>
      <c r="V92" s="1020"/>
      <c r="W92" s="1020"/>
      <c r="X92" s="1020"/>
      <c r="Y92" s="1020"/>
      <c r="Z92" s="1020"/>
      <c r="AA92" s="1020"/>
      <c r="AB92" s="1020"/>
      <c r="AC92" s="1020"/>
      <c r="AD92" s="1020"/>
      <c r="AE92" s="1020"/>
      <c r="AF92" s="1020"/>
      <c r="AG92" s="1020"/>
      <c r="AH92" s="1020"/>
      <c r="AI92" s="1020"/>
      <c r="AJ92" s="1020"/>
      <c r="AK92" s="1020"/>
      <c r="AL92" s="1020"/>
      <c r="AM92" s="1020"/>
      <c r="AN92" s="1020"/>
      <c r="AO92" s="1020"/>
      <c r="AP92" s="1020"/>
      <c r="AQ92" s="1020"/>
      <c r="AR92" s="1020"/>
      <c r="AS92" s="1020"/>
      <c r="AT92" s="1020"/>
      <c r="AU92" s="1020"/>
      <c r="AV92" s="1020"/>
      <c r="AW92" s="863"/>
    </row>
    <row r="93" spans="1:49" ht="25.5" customHeight="1" x14ac:dyDescent="0.25">
      <c r="A93" s="1014"/>
      <c r="B93" s="1014"/>
      <c r="C93" s="1014"/>
      <c r="D93" s="864"/>
      <c r="E93" s="1018" t="s">
        <v>47</v>
      </c>
      <c r="F93" s="1018"/>
      <c r="G93" s="1018"/>
      <c r="H93" s="1018"/>
      <c r="I93" s="1018"/>
      <c r="J93" s="1018"/>
      <c r="K93" s="1018"/>
      <c r="L93" s="1018"/>
      <c r="M93" s="1018"/>
      <c r="N93" s="1018"/>
      <c r="O93" s="1018"/>
      <c r="P93" s="1018"/>
      <c r="Q93" s="1018"/>
      <c r="R93" s="1018"/>
      <c r="S93" s="1018"/>
      <c r="T93" s="1018"/>
      <c r="U93" s="1018"/>
      <c r="V93" s="1018"/>
      <c r="W93" s="1018"/>
      <c r="X93" s="1018"/>
      <c r="Y93" s="1018"/>
      <c r="Z93" s="1018"/>
      <c r="AA93" s="1018"/>
      <c r="AB93" s="1018"/>
      <c r="AC93" s="1018"/>
      <c r="AD93" s="1014"/>
      <c r="AE93" s="1014"/>
      <c r="AF93" s="1014"/>
      <c r="AG93" s="1014"/>
      <c r="AH93" s="1014"/>
      <c r="AI93" s="1014"/>
      <c r="AJ93" s="1014"/>
      <c r="AK93" s="1014"/>
      <c r="AL93" s="1014"/>
      <c r="AM93" s="1014"/>
      <c r="AN93" s="1014"/>
      <c r="AO93" s="1014"/>
      <c r="AP93" s="1014"/>
      <c r="AQ93" s="1014"/>
      <c r="AR93" s="1014"/>
      <c r="AS93" s="1014"/>
      <c r="AT93" s="1014"/>
      <c r="AU93" s="1014"/>
      <c r="AV93" s="1014"/>
      <c r="AW93" s="1014"/>
    </row>
    <row r="94" spans="1:49" x14ac:dyDescent="0.25">
      <c r="A94" s="1014"/>
      <c r="B94" s="1014"/>
      <c r="C94" s="1014"/>
      <c r="D94" s="1014"/>
      <c r="E94" s="1014"/>
      <c r="F94" s="1014"/>
      <c r="G94" s="864"/>
      <c r="H94" s="1014"/>
      <c r="I94" s="1014"/>
      <c r="J94" s="1014"/>
      <c r="K94" s="1014"/>
      <c r="L94" s="1014"/>
      <c r="M94" s="1014"/>
      <c r="N94" s="1014"/>
      <c r="O94" s="1014"/>
      <c r="P94" s="1014"/>
      <c r="Q94" s="1014"/>
      <c r="R94" s="1014"/>
      <c r="S94" s="1014"/>
      <c r="T94" s="1014"/>
      <c r="U94" s="1014"/>
      <c r="V94" s="1014"/>
      <c r="W94" s="1014"/>
      <c r="X94" s="1014"/>
      <c r="Y94" s="1014"/>
      <c r="Z94" s="1014"/>
      <c r="AA94" s="1014"/>
      <c r="AB94" s="1014"/>
      <c r="AC94" s="1014"/>
      <c r="AD94" s="1014"/>
      <c r="AE94" s="1014"/>
      <c r="AF94" s="1014"/>
      <c r="AG94" s="1014"/>
      <c r="AH94" s="1014"/>
      <c r="AI94" s="1014"/>
      <c r="AJ94" s="1014"/>
      <c r="AK94" s="1014"/>
      <c r="AL94" s="1014"/>
      <c r="AM94" s="1014"/>
      <c r="AN94" s="1014"/>
      <c r="AO94" s="1014"/>
      <c r="AP94" s="1014"/>
      <c r="AQ94" s="1014"/>
      <c r="AR94" s="1014"/>
      <c r="AS94" s="1014"/>
      <c r="AT94" s="1014"/>
      <c r="AU94" s="1014"/>
      <c r="AV94" s="1014"/>
      <c r="AW94" s="864"/>
    </row>
    <row r="95" spans="1:49" ht="15.75" x14ac:dyDescent="0.25">
      <c r="A95" s="873" t="s">
        <v>48</v>
      </c>
      <c r="B95" s="873" t="s">
        <v>799</v>
      </c>
      <c r="C95" s="873"/>
      <c r="D95" s="873"/>
      <c r="E95" s="873"/>
      <c r="F95" s="876"/>
      <c r="G95" s="876"/>
      <c r="H95" s="876"/>
      <c r="I95" s="876"/>
      <c r="J95" s="876"/>
      <c r="K95" s="876"/>
      <c r="L95" s="876"/>
      <c r="M95" s="876"/>
      <c r="N95" s="876"/>
      <c r="O95" s="876"/>
      <c r="P95" s="876"/>
      <c r="Q95" s="876"/>
      <c r="R95" s="876"/>
      <c r="S95" s="876"/>
      <c r="T95" s="876"/>
      <c r="U95" s="876"/>
      <c r="V95" s="876"/>
      <c r="W95" s="876"/>
      <c r="X95" s="876"/>
      <c r="Y95" s="876"/>
      <c r="Z95" s="876"/>
      <c r="AA95" s="876"/>
      <c r="AB95" s="876"/>
      <c r="AC95" s="876"/>
      <c r="AD95" s="876"/>
      <c r="AE95" s="876"/>
      <c r="AF95" s="876"/>
      <c r="AG95" s="876"/>
      <c r="AH95" s="876"/>
      <c r="AI95" s="876"/>
      <c r="AJ95" s="876"/>
      <c r="AK95" s="876"/>
      <c r="AL95" s="876"/>
      <c r="AM95" s="876"/>
      <c r="AN95" s="876"/>
      <c r="AO95" s="876"/>
      <c r="AP95" s="876"/>
      <c r="AQ95" s="876"/>
      <c r="AR95" s="876"/>
      <c r="AS95" s="876"/>
      <c r="AT95" s="876"/>
      <c r="AU95" s="876"/>
      <c r="AV95" s="876"/>
      <c r="AW95" s="876"/>
    </row>
    <row r="96" spans="1:49" ht="3" customHeight="1" x14ac:dyDescent="0.25">
      <c r="A96" s="876"/>
      <c r="B96" s="876"/>
      <c r="C96" s="876"/>
      <c r="D96" s="876"/>
      <c r="E96" s="876"/>
      <c r="F96" s="876"/>
      <c r="G96" s="876"/>
      <c r="H96" s="876"/>
      <c r="I96" s="876"/>
      <c r="J96" s="876"/>
      <c r="K96" s="876"/>
      <c r="L96" s="876"/>
      <c r="M96" s="876"/>
      <c r="N96" s="876"/>
      <c r="O96" s="876"/>
      <c r="P96" s="876"/>
      <c r="Q96" s="876"/>
      <c r="R96" s="876"/>
      <c r="S96" s="876"/>
      <c r="T96" s="876"/>
      <c r="U96" s="876"/>
      <c r="V96" s="876"/>
      <c r="W96" s="876"/>
      <c r="X96" s="876"/>
      <c r="Y96" s="876"/>
      <c r="Z96" s="876"/>
      <c r="AA96" s="876"/>
      <c r="AB96" s="876"/>
      <c r="AC96" s="876"/>
      <c r="AD96" s="876"/>
      <c r="AE96" s="876"/>
      <c r="AF96" s="876"/>
      <c r="AG96" s="876"/>
      <c r="AH96" s="876"/>
      <c r="AI96" s="876"/>
      <c r="AJ96" s="876"/>
      <c r="AK96" s="876"/>
      <c r="AL96" s="876"/>
      <c r="AM96" s="876"/>
      <c r="AN96" s="876"/>
      <c r="AO96" s="876"/>
      <c r="AP96" s="876"/>
      <c r="AQ96" s="876"/>
      <c r="AR96" s="876"/>
      <c r="AS96" s="876"/>
      <c r="AT96" s="876"/>
      <c r="AU96" s="876"/>
      <c r="AV96" s="876"/>
      <c r="AW96" s="876"/>
    </row>
    <row r="97" spans="1:49" x14ac:dyDescent="0.25">
      <c r="A97" s="876" t="s">
        <v>800</v>
      </c>
      <c r="B97" s="876"/>
      <c r="C97" s="876"/>
      <c r="D97" s="876"/>
      <c r="E97" s="876"/>
      <c r="F97" s="876"/>
      <c r="G97" s="876"/>
      <c r="H97" s="876"/>
      <c r="I97" s="876"/>
      <c r="J97" s="876"/>
      <c r="K97" s="876"/>
      <c r="L97" s="876"/>
      <c r="M97" s="876"/>
      <c r="N97" s="876"/>
      <c r="O97" s="876"/>
      <c r="P97" s="876"/>
      <c r="Q97" s="876"/>
      <c r="R97" s="876"/>
      <c r="S97" s="876"/>
      <c r="T97" s="876"/>
      <c r="U97" s="876"/>
      <c r="V97" s="876"/>
      <c r="W97" s="876"/>
      <c r="X97" s="876"/>
      <c r="Y97" s="876"/>
      <c r="Z97" s="876"/>
      <c r="AA97" s="876"/>
      <c r="AB97" s="876"/>
      <c r="AC97" s="876"/>
      <c r="AD97" s="876"/>
      <c r="AE97" s="876"/>
      <c r="AF97" s="876"/>
      <c r="AG97" s="876"/>
      <c r="AH97" s="876"/>
      <c r="AI97" s="876"/>
      <c r="AJ97" s="876"/>
      <c r="AK97" s="876"/>
      <c r="AL97" s="876"/>
      <c r="AM97" s="876"/>
      <c r="AN97" s="876"/>
      <c r="AO97" s="876"/>
      <c r="AP97" s="876"/>
      <c r="AQ97" s="876"/>
      <c r="AR97" s="876"/>
      <c r="AS97" s="876"/>
      <c r="AT97" s="876"/>
      <c r="AU97" s="876"/>
      <c r="AV97" s="876"/>
      <c r="AW97" s="876"/>
    </row>
    <row r="98" spans="1:49" ht="9" customHeight="1" x14ac:dyDescent="0.25">
      <c r="A98" s="876"/>
      <c r="B98" s="876"/>
      <c r="C98" s="876"/>
      <c r="D98" s="876"/>
      <c r="E98" s="876"/>
      <c r="F98" s="876"/>
      <c r="G98" s="876"/>
      <c r="H98" s="876"/>
      <c r="I98" s="876"/>
      <c r="J98" s="876"/>
      <c r="K98" s="876"/>
      <c r="L98" s="876"/>
      <c r="M98" s="876"/>
      <c r="N98" s="876"/>
      <c r="O98" s="876"/>
      <c r="P98" s="876"/>
      <c r="Q98" s="876"/>
      <c r="R98" s="876"/>
      <c r="S98" s="876"/>
      <c r="T98" s="876"/>
      <c r="U98" s="876"/>
      <c r="V98" s="876"/>
      <c r="W98" s="876"/>
      <c r="X98" s="876"/>
      <c r="Y98" s="876"/>
      <c r="Z98" s="876"/>
      <c r="AA98" s="876"/>
      <c r="AB98" s="876"/>
      <c r="AC98" s="876"/>
      <c r="AD98" s="876"/>
      <c r="AE98" s="876"/>
      <c r="AF98" s="876"/>
      <c r="AG98" s="876"/>
      <c r="AH98" s="876"/>
      <c r="AI98" s="876"/>
      <c r="AJ98" s="876"/>
      <c r="AK98" s="876"/>
      <c r="AL98" s="876"/>
      <c r="AM98" s="876"/>
      <c r="AN98" s="876"/>
      <c r="AO98" s="876"/>
      <c r="AP98" s="876"/>
      <c r="AQ98" s="876"/>
      <c r="AR98" s="876"/>
      <c r="AS98" s="876"/>
      <c r="AT98" s="876"/>
      <c r="AU98" s="876"/>
      <c r="AV98" s="876"/>
      <c r="AW98" s="876"/>
    </row>
    <row r="99" spans="1:49" ht="15.75" x14ac:dyDescent="0.25">
      <c r="A99" s="873" t="s">
        <v>49</v>
      </c>
      <c r="B99" s="873" t="s">
        <v>50</v>
      </c>
      <c r="C99" s="873"/>
      <c r="D99" s="873"/>
      <c r="E99" s="873"/>
      <c r="F99" s="876"/>
      <c r="G99" s="876"/>
      <c r="H99" s="876"/>
      <c r="I99" s="876"/>
      <c r="J99" s="876"/>
      <c r="K99" s="876"/>
      <c r="L99" s="876"/>
      <c r="M99" s="876"/>
      <c r="N99" s="876"/>
      <c r="O99" s="876"/>
      <c r="P99" s="876"/>
      <c r="Q99" s="876"/>
      <c r="R99" s="876"/>
      <c r="S99" s="876"/>
      <c r="T99" s="876"/>
      <c r="U99" s="876"/>
      <c r="V99" s="876"/>
      <c r="W99" s="876"/>
      <c r="X99" s="876"/>
      <c r="Y99" s="876"/>
      <c r="Z99" s="876"/>
      <c r="AA99" s="876"/>
      <c r="AB99" s="876"/>
      <c r="AC99" s="876"/>
      <c r="AD99" s="876"/>
      <c r="AE99" s="876"/>
      <c r="AF99" s="876"/>
      <c r="AG99" s="876"/>
      <c r="AH99" s="876"/>
      <c r="AI99" s="876"/>
      <c r="AJ99" s="876"/>
      <c r="AK99" s="876"/>
      <c r="AL99" s="876"/>
      <c r="AM99" s="876"/>
      <c r="AN99" s="876"/>
      <c r="AO99" s="876"/>
      <c r="AP99" s="876"/>
      <c r="AQ99" s="876"/>
      <c r="AR99" s="876"/>
      <c r="AS99" s="876"/>
      <c r="AT99" s="876"/>
      <c r="AU99" s="876"/>
      <c r="AV99" s="876"/>
      <c r="AW99" s="876"/>
    </row>
    <row r="100" spans="1:49" ht="3" customHeight="1" x14ac:dyDescent="0.25">
      <c r="A100" s="876"/>
      <c r="B100" s="876"/>
      <c r="C100" s="876"/>
      <c r="D100" s="876"/>
      <c r="E100" s="876"/>
      <c r="F100" s="876"/>
      <c r="G100" s="876"/>
      <c r="H100" s="876"/>
      <c r="I100" s="876"/>
      <c r="J100" s="876"/>
      <c r="K100" s="876"/>
      <c r="L100" s="876"/>
      <c r="M100" s="876"/>
      <c r="N100" s="876"/>
      <c r="O100" s="876"/>
      <c r="P100" s="876"/>
      <c r="Q100" s="876"/>
      <c r="R100" s="876"/>
      <c r="S100" s="876"/>
      <c r="T100" s="876"/>
      <c r="U100" s="876"/>
      <c r="V100" s="876"/>
      <c r="W100" s="876"/>
      <c r="X100" s="876"/>
      <c r="Y100" s="876"/>
      <c r="Z100" s="876"/>
      <c r="AA100" s="876"/>
      <c r="AB100" s="876"/>
      <c r="AC100" s="876"/>
      <c r="AD100" s="876"/>
      <c r="AE100" s="876"/>
      <c r="AF100" s="876"/>
      <c r="AG100" s="876"/>
      <c r="AH100" s="876"/>
      <c r="AI100" s="876"/>
      <c r="AJ100" s="876"/>
      <c r="AK100" s="876"/>
      <c r="AL100" s="876"/>
      <c r="AM100" s="876"/>
      <c r="AN100" s="876"/>
      <c r="AO100" s="876"/>
      <c r="AP100" s="876"/>
      <c r="AQ100" s="876"/>
      <c r="AR100" s="876"/>
      <c r="AS100" s="876"/>
      <c r="AT100" s="876"/>
      <c r="AU100" s="876"/>
      <c r="AV100" s="876"/>
      <c r="AW100" s="876"/>
    </row>
    <row r="101" spans="1:49" ht="13.5" customHeight="1" x14ac:dyDescent="0.25">
      <c r="A101" s="872" t="s">
        <v>801</v>
      </c>
      <c r="B101" s="872"/>
      <c r="C101" s="872"/>
      <c r="D101" s="872"/>
      <c r="E101" s="872"/>
      <c r="F101" s="872"/>
      <c r="G101" s="872"/>
      <c r="H101" s="872"/>
      <c r="I101" s="872"/>
      <c r="J101" s="872"/>
      <c r="K101" s="872"/>
      <c r="L101" s="872"/>
      <c r="M101" s="872"/>
      <c r="N101" s="872"/>
      <c r="O101" s="872"/>
      <c r="P101" s="872"/>
      <c r="Q101" s="872"/>
      <c r="R101" s="872"/>
      <c r="S101" s="872"/>
      <c r="T101" s="872"/>
      <c r="U101" s="872"/>
      <c r="V101" s="872"/>
      <c r="W101" s="872"/>
      <c r="X101" s="872"/>
      <c r="Y101" s="872"/>
      <c r="Z101" s="872"/>
      <c r="AA101" s="872"/>
      <c r="AB101" s="872"/>
      <c r="AC101" s="872"/>
      <c r="AD101" s="876"/>
      <c r="AE101" s="876"/>
      <c r="AF101" s="876"/>
      <c r="AG101" s="876"/>
      <c r="AH101" s="876"/>
      <c r="AI101" s="876"/>
      <c r="AJ101" s="876"/>
      <c r="AK101" s="876"/>
      <c r="AL101" s="876"/>
      <c r="AM101" s="876"/>
      <c r="AN101" s="876"/>
      <c r="AO101" s="876"/>
      <c r="AP101" s="876"/>
      <c r="AQ101" s="876"/>
      <c r="AR101" s="876"/>
      <c r="AS101" s="876"/>
      <c r="AT101" s="876"/>
      <c r="AU101" s="876"/>
      <c r="AV101" s="876"/>
      <c r="AW101" s="876"/>
    </row>
    <row r="102" spans="1:49" ht="9" customHeight="1" x14ac:dyDescent="0.25">
      <c r="A102" s="876"/>
      <c r="B102" s="876"/>
      <c r="C102" s="876"/>
      <c r="D102" s="876"/>
      <c r="E102" s="876"/>
      <c r="F102" s="876"/>
      <c r="G102" s="876"/>
      <c r="H102" s="876"/>
      <c r="I102" s="876"/>
      <c r="J102" s="876"/>
      <c r="K102" s="876"/>
      <c r="L102" s="876"/>
      <c r="M102" s="876"/>
      <c r="N102" s="876"/>
      <c r="O102" s="876"/>
      <c r="P102" s="876"/>
      <c r="Q102" s="876"/>
      <c r="R102" s="876"/>
      <c r="S102" s="876"/>
      <c r="T102" s="876"/>
      <c r="U102" s="876"/>
      <c r="V102" s="876"/>
      <c r="W102" s="876"/>
      <c r="X102" s="876"/>
      <c r="Y102" s="876"/>
      <c r="Z102" s="876"/>
      <c r="AA102" s="876"/>
      <c r="AB102" s="876"/>
      <c r="AC102" s="876"/>
      <c r="AD102" s="876"/>
      <c r="AE102" s="876"/>
      <c r="AF102" s="876"/>
      <c r="AG102" s="876"/>
      <c r="AH102" s="876"/>
      <c r="AI102" s="876"/>
      <c r="AJ102" s="876"/>
      <c r="AK102" s="876"/>
      <c r="AL102" s="876"/>
      <c r="AM102" s="876"/>
      <c r="AN102" s="876"/>
      <c r="AO102" s="876"/>
      <c r="AP102" s="876"/>
      <c r="AQ102" s="876"/>
      <c r="AR102" s="876"/>
      <c r="AS102" s="876"/>
      <c r="AT102" s="876"/>
      <c r="AU102" s="876"/>
      <c r="AV102" s="876"/>
      <c r="AW102" s="876"/>
    </row>
    <row r="103" spans="1:49" ht="15.75" x14ac:dyDescent="0.25">
      <c r="A103" s="873" t="s">
        <v>51</v>
      </c>
      <c r="B103" s="873" t="s">
        <v>52</v>
      </c>
      <c r="C103" s="873"/>
      <c r="D103" s="873"/>
      <c r="E103" s="873"/>
      <c r="F103" s="876"/>
      <c r="G103" s="876"/>
      <c r="H103" s="876"/>
      <c r="I103" s="876"/>
      <c r="J103" s="876"/>
      <c r="K103" s="876"/>
      <c r="L103" s="876"/>
      <c r="M103" s="876"/>
      <c r="N103" s="876"/>
      <c r="O103" s="876"/>
      <c r="P103" s="876"/>
      <c r="Q103" s="876"/>
      <c r="R103" s="876"/>
      <c r="S103" s="876"/>
      <c r="T103" s="876"/>
      <c r="U103" s="876"/>
      <c r="V103" s="876"/>
      <c r="W103" s="876"/>
      <c r="X103" s="876"/>
      <c r="Y103" s="876"/>
      <c r="Z103" s="876"/>
      <c r="AA103" s="876"/>
      <c r="AB103" s="876"/>
      <c r="AC103" s="876"/>
      <c r="AD103" s="876"/>
      <c r="AE103" s="876"/>
      <c r="AF103" s="876"/>
      <c r="AG103" s="876"/>
      <c r="AH103" s="876"/>
      <c r="AI103" s="876"/>
      <c r="AJ103" s="876"/>
      <c r="AK103" s="876"/>
      <c r="AL103" s="876"/>
      <c r="AM103" s="876"/>
      <c r="AN103" s="876"/>
      <c r="AO103" s="876"/>
      <c r="AP103" s="876"/>
      <c r="AQ103" s="876"/>
      <c r="AR103" s="876"/>
      <c r="AS103" s="876"/>
      <c r="AT103" s="876"/>
      <c r="AU103" s="876"/>
      <c r="AV103" s="876"/>
      <c r="AW103" s="876"/>
    </row>
    <row r="104" spans="1:49" ht="3" customHeight="1" x14ac:dyDescent="0.25">
      <c r="A104" s="876"/>
      <c r="B104" s="876"/>
      <c r="C104" s="876"/>
      <c r="D104" s="876"/>
      <c r="E104" s="876"/>
      <c r="F104" s="876"/>
      <c r="G104" s="876"/>
      <c r="H104" s="876"/>
      <c r="I104" s="876"/>
      <c r="J104" s="876"/>
      <c r="K104" s="876"/>
      <c r="L104" s="876"/>
      <c r="M104" s="876"/>
      <c r="N104" s="876"/>
      <c r="O104" s="876"/>
      <c r="P104" s="876"/>
      <c r="Q104" s="876"/>
      <c r="R104" s="876"/>
      <c r="S104" s="876"/>
      <c r="T104" s="876"/>
      <c r="U104" s="876"/>
      <c r="V104" s="876"/>
      <c r="W104" s="876"/>
      <c r="X104" s="876"/>
      <c r="Y104" s="876"/>
      <c r="Z104" s="876"/>
      <c r="AA104" s="876"/>
      <c r="AB104" s="876"/>
      <c r="AC104" s="876"/>
      <c r="AD104" s="876"/>
      <c r="AE104" s="876"/>
      <c r="AF104" s="876"/>
      <c r="AG104" s="876"/>
      <c r="AH104" s="876"/>
      <c r="AI104" s="876"/>
      <c r="AJ104" s="876"/>
      <c r="AK104" s="876"/>
      <c r="AL104" s="876"/>
      <c r="AM104" s="876"/>
      <c r="AN104" s="876"/>
      <c r="AO104" s="876"/>
      <c r="AP104" s="876"/>
      <c r="AQ104" s="876"/>
      <c r="AR104" s="876"/>
      <c r="AS104" s="876"/>
      <c r="AT104" s="876"/>
      <c r="AU104" s="876"/>
      <c r="AV104" s="876"/>
      <c r="AW104" s="876"/>
    </row>
    <row r="105" spans="1:49" ht="25.5" customHeight="1" x14ac:dyDescent="0.25">
      <c r="A105" s="1034" t="s">
        <v>802</v>
      </c>
      <c r="B105" s="1034"/>
      <c r="C105" s="1034"/>
      <c r="D105" s="1034"/>
      <c r="E105" s="1034"/>
      <c r="F105" s="1034"/>
      <c r="G105" s="1034"/>
      <c r="H105" s="1034"/>
      <c r="I105" s="1034"/>
      <c r="J105" s="1034"/>
      <c r="K105" s="1034"/>
      <c r="L105" s="1034"/>
      <c r="M105" s="1034"/>
      <c r="N105" s="1034"/>
      <c r="O105" s="1034"/>
      <c r="P105" s="1034"/>
      <c r="Q105" s="1034"/>
      <c r="R105" s="1034"/>
      <c r="S105" s="1034"/>
      <c r="T105" s="1034"/>
      <c r="U105" s="1034"/>
      <c r="V105" s="1034"/>
      <c r="W105" s="1034"/>
      <c r="X105" s="1034"/>
      <c r="Y105" s="1034"/>
      <c r="Z105" s="1034"/>
      <c r="AA105" s="1034"/>
      <c r="AB105" s="1034"/>
      <c r="AC105" s="1034"/>
      <c r="AD105" s="885"/>
      <c r="AE105" s="885"/>
      <c r="AF105" s="876"/>
      <c r="AG105" s="876"/>
      <c r="AH105" s="876"/>
      <c r="AI105" s="876"/>
      <c r="AJ105" s="876"/>
      <c r="AK105" s="876"/>
      <c r="AL105" s="876"/>
      <c r="AM105" s="876"/>
      <c r="AN105" s="876"/>
      <c r="AO105" s="876"/>
      <c r="AP105" s="876"/>
      <c r="AQ105" s="876"/>
      <c r="AR105" s="876"/>
      <c r="AS105" s="876"/>
      <c r="AT105" s="876"/>
      <c r="AU105" s="876"/>
      <c r="AV105" s="876"/>
      <c r="AW105" s="876"/>
    </row>
    <row r="106" spans="1:49" x14ac:dyDescent="0.25">
      <c r="A106" s="876"/>
      <c r="B106" s="876"/>
      <c r="C106" s="876"/>
      <c r="D106" s="876"/>
      <c r="E106" s="876"/>
      <c r="F106" s="876"/>
      <c r="G106" s="876"/>
      <c r="H106" s="876"/>
      <c r="I106" s="876"/>
      <c r="J106" s="876"/>
      <c r="K106" s="876"/>
      <c r="L106" s="876"/>
      <c r="M106" s="876"/>
      <c r="N106" s="876"/>
      <c r="O106" s="876"/>
      <c r="P106" s="876"/>
      <c r="Q106" s="876"/>
      <c r="R106" s="876"/>
      <c r="S106" s="876"/>
      <c r="T106" s="876"/>
      <c r="U106" s="876"/>
      <c r="V106" s="876"/>
      <c r="W106" s="876"/>
      <c r="X106" s="876"/>
      <c r="Y106" s="876"/>
      <c r="Z106" s="876"/>
      <c r="AA106" s="876"/>
      <c r="AB106" s="876"/>
      <c r="AC106" s="876"/>
      <c r="AD106" s="876"/>
      <c r="AE106" s="876"/>
      <c r="AF106" s="876"/>
      <c r="AG106" s="876"/>
      <c r="AH106" s="876"/>
      <c r="AI106" s="876"/>
      <c r="AJ106" s="876"/>
      <c r="AK106" s="876"/>
      <c r="AL106" s="876"/>
      <c r="AM106" s="876"/>
      <c r="AN106" s="876"/>
      <c r="AO106" s="876"/>
      <c r="AP106" s="876"/>
      <c r="AQ106" s="876"/>
      <c r="AR106" s="876"/>
      <c r="AS106" s="876"/>
      <c r="AT106" s="876"/>
      <c r="AU106" s="876"/>
      <c r="AV106" s="876"/>
      <c r="AW106" s="876"/>
    </row>
    <row r="107" spans="1:49" ht="15.75" x14ac:dyDescent="0.25">
      <c r="A107" s="873" t="s">
        <v>53</v>
      </c>
      <c r="B107" s="873" t="s">
        <v>711</v>
      </c>
      <c r="C107" s="873"/>
      <c r="D107" s="873"/>
      <c r="E107" s="873"/>
      <c r="F107" s="876"/>
      <c r="G107" s="876"/>
      <c r="H107" s="876"/>
      <c r="I107" s="876"/>
      <c r="J107" s="876"/>
      <c r="K107" s="876"/>
      <c r="L107" s="876"/>
      <c r="M107" s="876"/>
      <c r="N107" s="876"/>
      <c r="O107" s="876"/>
      <c r="P107" s="876"/>
      <c r="Q107" s="876"/>
      <c r="R107" s="876"/>
      <c r="S107" s="876"/>
      <c r="T107" s="876"/>
      <c r="U107" s="876"/>
      <c r="V107" s="876"/>
      <c r="W107" s="876"/>
      <c r="X107" s="876"/>
      <c r="Y107" s="876"/>
      <c r="Z107" s="876"/>
      <c r="AA107" s="876"/>
      <c r="AB107" s="876"/>
      <c r="AC107" s="876"/>
      <c r="AD107" s="876"/>
      <c r="AE107" s="876"/>
      <c r="AF107" s="876"/>
      <c r="AG107" s="876"/>
      <c r="AH107" s="876"/>
      <c r="AI107" s="876"/>
      <c r="AJ107" s="876"/>
      <c r="AK107" s="876"/>
      <c r="AL107" s="876"/>
      <c r="AM107" s="876"/>
      <c r="AN107" s="876"/>
      <c r="AO107" s="876"/>
      <c r="AP107" s="876"/>
      <c r="AQ107" s="876"/>
      <c r="AR107" s="876"/>
      <c r="AS107" s="876"/>
      <c r="AT107" s="876"/>
      <c r="AU107" s="876"/>
      <c r="AV107" s="876"/>
      <c r="AW107" s="876"/>
    </row>
    <row r="108" spans="1:49" ht="3" customHeight="1" x14ac:dyDescent="0.25">
      <c r="A108" s="876"/>
      <c r="B108" s="876"/>
      <c r="C108" s="876"/>
      <c r="D108" s="876"/>
      <c r="E108" s="876"/>
      <c r="F108" s="876"/>
      <c r="G108" s="876"/>
      <c r="H108" s="876"/>
      <c r="I108" s="876"/>
      <c r="J108" s="876"/>
      <c r="K108" s="876"/>
      <c r="L108" s="876"/>
      <c r="M108" s="876"/>
      <c r="N108" s="876"/>
      <c r="O108" s="876"/>
      <c r="P108" s="876"/>
      <c r="Q108" s="876"/>
      <c r="R108" s="876"/>
      <c r="S108" s="876"/>
      <c r="T108" s="876"/>
      <c r="U108" s="876"/>
      <c r="V108" s="876"/>
      <c r="W108" s="876"/>
      <c r="X108" s="876"/>
      <c r="Y108" s="876"/>
      <c r="Z108" s="876"/>
      <c r="AA108" s="876"/>
      <c r="AB108" s="876"/>
      <c r="AC108" s="876"/>
      <c r="AD108" s="876"/>
      <c r="AE108" s="876"/>
      <c r="AF108" s="876"/>
      <c r="AG108" s="876"/>
      <c r="AH108" s="876"/>
      <c r="AI108" s="876"/>
      <c r="AJ108" s="876"/>
      <c r="AK108" s="876"/>
      <c r="AL108" s="876"/>
      <c r="AM108" s="876"/>
      <c r="AN108" s="876"/>
      <c r="AO108" s="876"/>
      <c r="AP108" s="876"/>
      <c r="AQ108" s="876"/>
      <c r="AR108" s="876"/>
      <c r="AS108" s="876"/>
      <c r="AT108" s="876"/>
      <c r="AU108" s="876"/>
      <c r="AV108" s="876"/>
      <c r="AW108" s="876"/>
    </row>
    <row r="109" spans="1:49" ht="25.5" customHeight="1" x14ac:dyDescent="0.25">
      <c r="A109" s="1034" t="s">
        <v>829</v>
      </c>
      <c r="B109" s="1034"/>
      <c r="C109" s="1034"/>
      <c r="D109" s="1034"/>
      <c r="E109" s="1034"/>
      <c r="F109" s="1034"/>
      <c r="G109" s="1034"/>
      <c r="H109" s="1034"/>
      <c r="I109" s="1034"/>
      <c r="J109" s="1034"/>
      <c r="K109" s="1034"/>
      <c r="L109" s="1034"/>
      <c r="M109" s="1034"/>
      <c r="N109" s="1034"/>
      <c r="O109" s="1034"/>
      <c r="P109" s="1034"/>
      <c r="Q109" s="1034"/>
      <c r="R109" s="1034"/>
      <c r="S109" s="1034"/>
      <c r="T109" s="1034"/>
      <c r="U109" s="1034"/>
      <c r="V109" s="1034"/>
      <c r="W109" s="1034"/>
      <c r="X109" s="1034"/>
      <c r="Y109" s="1034"/>
      <c r="Z109" s="1034"/>
      <c r="AA109" s="1034"/>
      <c r="AB109" s="1034"/>
      <c r="AC109" s="1034"/>
      <c r="AD109" s="885"/>
      <c r="AE109" s="885"/>
      <c r="AF109" s="876"/>
      <c r="AG109" s="876"/>
      <c r="AH109" s="876"/>
      <c r="AI109" s="876"/>
      <c r="AJ109" s="876"/>
      <c r="AK109" s="876"/>
      <c r="AL109" s="876"/>
      <c r="AM109" s="876"/>
      <c r="AN109" s="876"/>
      <c r="AO109" s="876"/>
      <c r="AP109" s="876"/>
      <c r="AQ109" s="876"/>
      <c r="AR109" s="876"/>
      <c r="AS109" s="876"/>
      <c r="AT109" s="876"/>
      <c r="AU109" s="876"/>
      <c r="AV109" s="876"/>
      <c r="AW109" s="876"/>
    </row>
    <row r="110" spans="1:49" x14ac:dyDescent="0.25">
      <c r="A110" s="1034"/>
      <c r="B110" s="1034"/>
      <c r="C110" s="1034"/>
      <c r="D110" s="1034"/>
      <c r="E110" s="1034"/>
      <c r="F110" s="1034"/>
      <c r="G110" s="1034"/>
      <c r="H110" s="1034"/>
      <c r="I110" s="1034"/>
      <c r="J110" s="1034"/>
      <c r="K110" s="1034"/>
      <c r="L110" s="1034"/>
      <c r="M110" s="1034"/>
      <c r="N110" s="1034"/>
      <c r="O110" s="1034"/>
      <c r="P110" s="1034"/>
      <c r="Q110" s="1034"/>
      <c r="R110" s="1034"/>
      <c r="S110" s="1034"/>
      <c r="T110" s="1034"/>
      <c r="U110" s="1034"/>
      <c r="V110" s="1034"/>
      <c r="W110" s="1034"/>
      <c r="X110" s="1034"/>
      <c r="Y110" s="1034"/>
      <c r="Z110" s="1034"/>
      <c r="AA110" s="1034"/>
      <c r="AB110" s="1034"/>
      <c r="AC110" s="1034"/>
      <c r="AD110" s="886"/>
      <c r="AE110" s="886"/>
      <c r="AF110" s="886"/>
      <c r="AG110" s="886"/>
      <c r="AH110" s="886"/>
      <c r="AI110" s="886"/>
      <c r="AJ110" s="886"/>
      <c r="AK110" s="886"/>
      <c r="AL110" s="886"/>
      <c r="AM110" s="886"/>
      <c r="AN110" s="886"/>
      <c r="AO110" s="886"/>
      <c r="AP110" s="886"/>
      <c r="AQ110" s="886"/>
      <c r="AR110" s="886"/>
      <c r="AS110" s="886"/>
      <c r="AT110" s="886"/>
      <c r="AU110" s="886"/>
      <c r="AV110" s="886"/>
      <c r="AW110" s="886"/>
    </row>
    <row r="111" spans="1:49" x14ac:dyDescent="0.25">
      <c r="A111" s="886"/>
      <c r="B111" s="886"/>
      <c r="C111" s="886"/>
      <c r="D111" s="886"/>
      <c r="E111" s="886"/>
      <c r="F111" s="886"/>
      <c r="G111" s="886"/>
      <c r="H111" s="886"/>
      <c r="I111" s="886"/>
      <c r="J111" s="886"/>
      <c r="K111" s="886"/>
      <c r="L111" s="886"/>
      <c r="M111" s="886"/>
      <c r="N111" s="886"/>
      <c r="O111" s="886"/>
      <c r="P111" s="886"/>
      <c r="Q111" s="886"/>
      <c r="R111" s="886"/>
      <c r="S111" s="886"/>
      <c r="T111" s="886"/>
      <c r="U111" s="886"/>
      <c r="V111" s="886"/>
      <c r="W111" s="886"/>
      <c r="X111" s="886"/>
      <c r="Y111" s="886"/>
      <c r="Z111" s="886"/>
      <c r="AA111" s="886"/>
      <c r="AB111" s="886"/>
      <c r="AC111" s="886"/>
      <c r="AD111" s="886"/>
      <c r="AE111" s="886"/>
      <c r="AF111" s="886"/>
      <c r="AG111" s="886"/>
      <c r="AH111" s="886"/>
      <c r="AI111" s="886"/>
      <c r="AJ111" s="886"/>
      <c r="AK111" s="886"/>
      <c r="AL111" s="886"/>
      <c r="AM111" s="886"/>
      <c r="AN111" s="886"/>
      <c r="AO111" s="886"/>
      <c r="AP111" s="886"/>
      <c r="AQ111" s="886"/>
      <c r="AR111" s="886"/>
      <c r="AS111" s="886"/>
      <c r="AT111" s="886"/>
      <c r="AU111" s="886"/>
      <c r="AV111" s="886"/>
      <c r="AW111" s="886"/>
    </row>
  </sheetData>
  <sheetProtection algorithmName="SHA-512" hashValue="0p0ToNFT/wwtHLo1eM+BZuG0oVi4i0B/7Lz3Lm7h2Rj/fNuvCaxZBxw/UVLK8jsZRZ3c+pe7sOpRUVquueXlGg==" saltValue="ZJnRolMWs/1ABaHUlxj0IQ==" spinCount="100000" sheet="1" objects="1" scenarios="1"/>
  <mergeCells count="756">
    <mergeCell ref="AU41:AV41"/>
    <mergeCell ref="D22:AC22"/>
    <mergeCell ref="D23:AC23"/>
    <mergeCell ref="AI41:AJ41"/>
    <mergeCell ref="AK41:AL41"/>
    <mergeCell ref="AM41:AN41"/>
    <mergeCell ref="AO41:AP41"/>
    <mergeCell ref="AQ41:AR41"/>
    <mergeCell ref="C29:AC29"/>
    <mergeCell ref="AE41:AF41"/>
    <mergeCell ref="AG41:AH41"/>
    <mergeCell ref="AO39:AP39"/>
    <mergeCell ref="AQ39:AR39"/>
    <mergeCell ref="AS39:AT39"/>
    <mergeCell ref="AU39:AV39"/>
    <mergeCell ref="AB40:AD40"/>
    <mergeCell ref="AE40:AF40"/>
    <mergeCell ref="AG40:AH40"/>
    <mergeCell ref="AI40:AJ40"/>
    <mergeCell ref="AK40:AL40"/>
    <mergeCell ref="AM40:AN40"/>
    <mergeCell ref="AO40:AP40"/>
    <mergeCell ref="AQ40:AR40"/>
    <mergeCell ref="A109:AC110"/>
    <mergeCell ref="Q9:AC9"/>
    <mergeCell ref="C28:AC28"/>
    <mergeCell ref="AO94:AP94"/>
    <mergeCell ref="AQ94:AR94"/>
    <mergeCell ref="AS94:AT94"/>
    <mergeCell ref="AU94:AV94"/>
    <mergeCell ref="AE94:AF94"/>
    <mergeCell ref="AG94:AH94"/>
    <mergeCell ref="AI94:AJ94"/>
    <mergeCell ref="AK94:AL94"/>
    <mergeCell ref="AM94:AN94"/>
    <mergeCell ref="AO92:AP92"/>
    <mergeCell ref="AQ92:AR92"/>
    <mergeCell ref="AS92:AT92"/>
    <mergeCell ref="AU92:AV92"/>
    <mergeCell ref="AD93:AE93"/>
    <mergeCell ref="AF93:AG93"/>
    <mergeCell ref="AH93:AI93"/>
    <mergeCell ref="AJ93:AK93"/>
    <mergeCell ref="AL93:AM93"/>
    <mergeCell ref="AN93:AO93"/>
    <mergeCell ref="AP93:AQ93"/>
    <mergeCell ref="AS41:AT41"/>
    <mergeCell ref="AR93:AS93"/>
    <mergeCell ref="AT93:AU93"/>
    <mergeCell ref="AV93:AW93"/>
    <mergeCell ref="AE92:AF92"/>
    <mergeCell ref="AG92:AH92"/>
    <mergeCell ref="AI92:AJ92"/>
    <mergeCell ref="AK92:AL92"/>
    <mergeCell ref="AM92:AN92"/>
    <mergeCell ref="AO90:AP90"/>
    <mergeCell ref="AQ90:AR90"/>
    <mergeCell ref="AS90:AT90"/>
    <mergeCell ref="AU90:AV90"/>
    <mergeCell ref="AD91:AE91"/>
    <mergeCell ref="AF91:AG91"/>
    <mergeCell ref="AH91:AI91"/>
    <mergeCell ref="AJ91:AK91"/>
    <mergeCell ref="AL91:AM91"/>
    <mergeCell ref="AN91:AO91"/>
    <mergeCell ref="AP91:AQ91"/>
    <mergeCell ref="AR91:AS91"/>
    <mergeCell ref="AT91:AU91"/>
    <mergeCell ref="AV91:AW91"/>
    <mergeCell ref="AE90:AF90"/>
    <mergeCell ref="AG90:AH90"/>
    <mergeCell ref="AI90:AJ90"/>
    <mergeCell ref="AK90:AL90"/>
    <mergeCell ref="AM90:AN90"/>
    <mergeCell ref="AN89:AO89"/>
    <mergeCell ref="AP89:AQ89"/>
    <mergeCell ref="AR89:AS89"/>
    <mergeCell ref="AT89:AU89"/>
    <mergeCell ref="AV89:AW89"/>
    <mergeCell ref="AD89:AE89"/>
    <mergeCell ref="AF89:AG89"/>
    <mergeCell ref="AH89:AI89"/>
    <mergeCell ref="AJ89:AK89"/>
    <mergeCell ref="AL89:AM89"/>
    <mergeCell ref="AN88:AO88"/>
    <mergeCell ref="AP88:AQ88"/>
    <mergeCell ref="AR88:AS88"/>
    <mergeCell ref="AT88:AU88"/>
    <mergeCell ref="AV88:AW88"/>
    <mergeCell ref="AD88:AE88"/>
    <mergeCell ref="AF88:AG88"/>
    <mergeCell ref="AH88:AI88"/>
    <mergeCell ref="AJ88:AK88"/>
    <mergeCell ref="AL88:AM88"/>
    <mergeCell ref="AN87:AO87"/>
    <mergeCell ref="AP87:AQ87"/>
    <mergeCell ref="AR87:AS87"/>
    <mergeCell ref="AT87:AU87"/>
    <mergeCell ref="AV87:AW87"/>
    <mergeCell ref="AD87:AE87"/>
    <mergeCell ref="AF87:AG87"/>
    <mergeCell ref="AH87:AI87"/>
    <mergeCell ref="AJ87:AK87"/>
    <mergeCell ref="AL87:AM87"/>
    <mergeCell ref="AN86:AO86"/>
    <mergeCell ref="AP86:AQ86"/>
    <mergeCell ref="AR86:AS86"/>
    <mergeCell ref="AT86:AU86"/>
    <mergeCell ref="AV86:AW86"/>
    <mergeCell ref="AD86:AE86"/>
    <mergeCell ref="AF86:AG86"/>
    <mergeCell ref="AH86:AI86"/>
    <mergeCell ref="AJ86:AK86"/>
    <mergeCell ref="AL86:AM86"/>
    <mergeCell ref="AV85:AW85"/>
    <mergeCell ref="AO79:AP79"/>
    <mergeCell ref="AQ79:AR79"/>
    <mergeCell ref="AS79:AT79"/>
    <mergeCell ref="AU79:AV79"/>
    <mergeCell ref="AE79:AF79"/>
    <mergeCell ref="AG79:AH79"/>
    <mergeCell ref="AI79:AJ79"/>
    <mergeCell ref="AK79:AL79"/>
    <mergeCell ref="AM79:AN79"/>
    <mergeCell ref="AD85:AE85"/>
    <mergeCell ref="AF85:AG85"/>
    <mergeCell ref="AH85:AI85"/>
    <mergeCell ref="AJ85:AK85"/>
    <mergeCell ref="AL85:AM85"/>
    <mergeCell ref="AN85:AO85"/>
    <mergeCell ref="AP85:AQ85"/>
    <mergeCell ref="AR85:AS85"/>
    <mergeCell ref="AT85:AU85"/>
    <mergeCell ref="AO77:AP77"/>
    <mergeCell ref="AQ77:AR77"/>
    <mergeCell ref="AS77:AT77"/>
    <mergeCell ref="AU77:AV77"/>
    <mergeCell ref="AE78:AF78"/>
    <mergeCell ref="AG78:AH78"/>
    <mergeCell ref="AI78:AJ78"/>
    <mergeCell ref="AK78:AL78"/>
    <mergeCell ref="AM78:AN78"/>
    <mergeCell ref="AO78:AP78"/>
    <mergeCell ref="AQ78:AR78"/>
    <mergeCell ref="AS78:AT78"/>
    <mergeCell ref="AU78:AV78"/>
    <mergeCell ref="AE77:AF77"/>
    <mergeCell ref="AG77:AH77"/>
    <mergeCell ref="AI77:AJ77"/>
    <mergeCell ref="AK77:AL77"/>
    <mergeCell ref="AM77:AN77"/>
    <mergeCell ref="AO75:AP75"/>
    <mergeCell ref="AQ75:AR75"/>
    <mergeCell ref="AS75:AT75"/>
    <mergeCell ref="AU75:AV75"/>
    <mergeCell ref="AD76:AE76"/>
    <mergeCell ref="AF76:AG76"/>
    <mergeCell ref="AH76:AI76"/>
    <mergeCell ref="AJ76:AK76"/>
    <mergeCell ref="AL76:AM76"/>
    <mergeCell ref="AN76:AO76"/>
    <mergeCell ref="AP76:AQ76"/>
    <mergeCell ref="AR76:AS76"/>
    <mergeCell ref="AT76:AU76"/>
    <mergeCell ref="AV76:AW76"/>
    <mergeCell ref="AE75:AF75"/>
    <mergeCell ref="AG75:AH75"/>
    <mergeCell ref="AI75:AJ75"/>
    <mergeCell ref="AK75:AL75"/>
    <mergeCell ref="AM75:AN75"/>
    <mergeCell ref="AO73:AP73"/>
    <mergeCell ref="AQ73:AR73"/>
    <mergeCell ref="AS73:AT73"/>
    <mergeCell ref="AU73:AV73"/>
    <mergeCell ref="AD74:AE74"/>
    <mergeCell ref="AF74:AG74"/>
    <mergeCell ref="AH74:AI74"/>
    <mergeCell ref="AJ74:AK74"/>
    <mergeCell ref="AL74:AM74"/>
    <mergeCell ref="AN74:AO74"/>
    <mergeCell ref="AP74:AQ74"/>
    <mergeCell ref="AR74:AS74"/>
    <mergeCell ref="AT74:AU74"/>
    <mergeCell ref="AV74:AW74"/>
    <mergeCell ref="AE73:AF73"/>
    <mergeCell ref="AG73:AH73"/>
    <mergeCell ref="AI73:AJ73"/>
    <mergeCell ref="AK73:AL73"/>
    <mergeCell ref="AM73:AN73"/>
    <mergeCell ref="AB73:AD73"/>
    <mergeCell ref="AO71:AP71"/>
    <mergeCell ref="AQ71:AR71"/>
    <mergeCell ref="AS71:AT71"/>
    <mergeCell ref="AU71:AV71"/>
    <mergeCell ref="AE72:AF72"/>
    <mergeCell ref="AG72:AH72"/>
    <mergeCell ref="AI72:AJ72"/>
    <mergeCell ref="AK72:AL72"/>
    <mergeCell ref="AM72:AN72"/>
    <mergeCell ref="AO72:AP72"/>
    <mergeCell ref="AQ72:AR72"/>
    <mergeCell ref="AS72:AT72"/>
    <mergeCell ref="AU72:AV72"/>
    <mergeCell ref="AE71:AF71"/>
    <mergeCell ref="AG71:AH71"/>
    <mergeCell ref="AI71:AJ71"/>
    <mergeCell ref="AK71:AL71"/>
    <mergeCell ref="AM71:AN71"/>
    <mergeCell ref="AO69:AP69"/>
    <mergeCell ref="AQ69:AR69"/>
    <mergeCell ref="AS69:AT69"/>
    <mergeCell ref="AU69:AV69"/>
    <mergeCell ref="AD70:AE70"/>
    <mergeCell ref="AF70:AG70"/>
    <mergeCell ref="AH70:AI70"/>
    <mergeCell ref="AJ70:AK70"/>
    <mergeCell ref="AL70:AM70"/>
    <mergeCell ref="AN70:AO70"/>
    <mergeCell ref="AP70:AQ70"/>
    <mergeCell ref="AR70:AS70"/>
    <mergeCell ref="AT70:AU70"/>
    <mergeCell ref="AV70:AW70"/>
    <mergeCell ref="AE69:AF69"/>
    <mergeCell ref="AG69:AH69"/>
    <mergeCell ref="AI69:AJ69"/>
    <mergeCell ref="AK69:AL69"/>
    <mergeCell ref="AM69:AN69"/>
    <mergeCell ref="AO67:AP67"/>
    <mergeCell ref="AQ67:AR67"/>
    <mergeCell ref="AS67:AT67"/>
    <mergeCell ref="AU67:AV67"/>
    <mergeCell ref="AD68:AE68"/>
    <mergeCell ref="AF68:AG68"/>
    <mergeCell ref="AH68:AI68"/>
    <mergeCell ref="AJ68:AK68"/>
    <mergeCell ref="AL68:AM68"/>
    <mergeCell ref="AN68:AO68"/>
    <mergeCell ref="AP68:AQ68"/>
    <mergeCell ref="AR68:AS68"/>
    <mergeCell ref="AT68:AU68"/>
    <mergeCell ref="AV68:AW68"/>
    <mergeCell ref="AE67:AF67"/>
    <mergeCell ref="AG67:AH67"/>
    <mergeCell ref="AI67:AJ67"/>
    <mergeCell ref="AK67:AL67"/>
    <mergeCell ref="AM67:AN67"/>
    <mergeCell ref="AB67:AD67"/>
    <mergeCell ref="AO65:AP65"/>
    <mergeCell ref="AQ65:AR65"/>
    <mergeCell ref="AS65:AT65"/>
    <mergeCell ref="AU65:AV65"/>
    <mergeCell ref="AE66:AF66"/>
    <mergeCell ref="AG66:AH66"/>
    <mergeCell ref="AI66:AJ66"/>
    <mergeCell ref="AK66:AL66"/>
    <mergeCell ref="AM66:AN66"/>
    <mergeCell ref="AO66:AP66"/>
    <mergeCell ref="AQ66:AR66"/>
    <mergeCell ref="AS66:AT66"/>
    <mergeCell ref="AU66:AV66"/>
    <mergeCell ref="AE65:AF65"/>
    <mergeCell ref="AG65:AH65"/>
    <mergeCell ref="AI65:AJ65"/>
    <mergeCell ref="AK65:AL65"/>
    <mergeCell ref="AM65:AN65"/>
    <mergeCell ref="AS40:AT40"/>
    <mergeCell ref="AU40:AV40"/>
    <mergeCell ref="AE39:AF39"/>
    <mergeCell ref="AG39:AH39"/>
    <mergeCell ref="AI39:AJ39"/>
    <mergeCell ref="AK39:AL39"/>
    <mergeCell ref="AM39:AN39"/>
    <mergeCell ref="AO38:AP38"/>
    <mergeCell ref="AQ38:AR38"/>
    <mergeCell ref="AS38:AT38"/>
    <mergeCell ref="AU38:AV38"/>
    <mergeCell ref="AE38:AF38"/>
    <mergeCell ref="AG38:AH38"/>
    <mergeCell ref="AI38:AJ38"/>
    <mergeCell ref="AK38:AL38"/>
    <mergeCell ref="AM38:AN38"/>
    <mergeCell ref="AU37:AV37"/>
    <mergeCell ref="AN36:AO36"/>
    <mergeCell ref="AP36:AQ36"/>
    <mergeCell ref="AR36:AS36"/>
    <mergeCell ref="AT36:AU36"/>
    <mergeCell ref="AV36:AW36"/>
    <mergeCell ref="AD36:AE36"/>
    <mergeCell ref="AF36:AG36"/>
    <mergeCell ref="AH36:AI36"/>
    <mergeCell ref="AJ36:AK36"/>
    <mergeCell ref="AL36:AM36"/>
    <mergeCell ref="AB37:AD37"/>
    <mergeCell ref="AE37:AF37"/>
    <mergeCell ref="AG37:AH37"/>
    <mergeCell ref="AI37:AJ37"/>
    <mergeCell ref="AK37:AL37"/>
    <mergeCell ref="AM37:AN37"/>
    <mergeCell ref="AO37:AP37"/>
    <mergeCell ref="AQ37:AR37"/>
    <mergeCell ref="AS37:AT37"/>
    <mergeCell ref="AO34:AP34"/>
    <mergeCell ref="AQ34:AR34"/>
    <mergeCell ref="AS34:AT34"/>
    <mergeCell ref="AU34:AV34"/>
    <mergeCell ref="AB35:AD35"/>
    <mergeCell ref="AE35:AF35"/>
    <mergeCell ref="AG35:AH35"/>
    <mergeCell ref="AI35:AJ35"/>
    <mergeCell ref="AK35:AL35"/>
    <mergeCell ref="AM35:AN35"/>
    <mergeCell ref="AO35:AP35"/>
    <mergeCell ref="AQ35:AR35"/>
    <mergeCell ref="AS35:AT35"/>
    <mergeCell ref="AU35:AV35"/>
    <mergeCell ref="AE34:AF34"/>
    <mergeCell ref="AG34:AH34"/>
    <mergeCell ref="AI34:AJ34"/>
    <mergeCell ref="AK34:AL34"/>
    <mergeCell ref="AM34:AN34"/>
    <mergeCell ref="AO32:AP32"/>
    <mergeCell ref="AQ32:AR32"/>
    <mergeCell ref="AS32:AT32"/>
    <mergeCell ref="AU32:AV32"/>
    <mergeCell ref="AB33:AD33"/>
    <mergeCell ref="AE33:AF33"/>
    <mergeCell ref="AG33:AH33"/>
    <mergeCell ref="AI33:AJ33"/>
    <mergeCell ref="AK33:AL33"/>
    <mergeCell ref="AM33:AN33"/>
    <mergeCell ref="AO33:AP33"/>
    <mergeCell ref="AQ33:AR33"/>
    <mergeCell ref="AS33:AT33"/>
    <mergeCell ref="AU33:AV33"/>
    <mergeCell ref="AE32:AF32"/>
    <mergeCell ref="AG32:AH32"/>
    <mergeCell ref="AI32:AJ32"/>
    <mergeCell ref="AK32:AL32"/>
    <mergeCell ref="AM32:AN32"/>
    <mergeCell ref="AN25:AO31"/>
    <mergeCell ref="AP25:AQ31"/>
    <mergeCell ref="AR25:AS31"/>
    <mergeCell ref="AT25:AU31"/>
    <mergeCell ref="AV25:AW31"/>
    <mergeCell ref="AD25:AE31"/>
    <mergeCell ref="AF25:AG31"/>
    <mergeCell ref="AH25:AI31"/>
    <mergeCell ref="AJ25:AK31"/>
    <mergeCell ref="AL25:AM31"/>
    <mergeCell ref="AN24:AO24"/>
    <mergeCell ref="AP24:AQ24"/>
    <mergeCell ref="AR24:AS24"/>
    <mergeCell ref="AT24:AU24"/>
    <mergeCell ref="AV24:AW24"/>
    <mergeCell ref="AD24:AE24"/>
    <mergeCell ref="AF24:AG24"/>
    <mergeCell ref="AH24:AI24"/>
    <mergeCell ref="AJ24:AK24"/>
    <mergeCell ref="AL24:AM24"/>
    <mergeCell ref="AO20:AP20"/>
    <mergeCell ref="AQ20:AR20"/>
    <mergeCell ref="AS20:AT20"/>
    <mergeCell ref="AU20:AV20"/>
    <mergeCell ref="AD21:AE21"/>
    <mergeCell ref="AF21:AG21"/>
    <mergeCell ref="AH21:AI21"/>
    <mergeCell ref="AJ21:AK21"/>
    <mergeCell ref="AL21:AM21"/>
    <mergeCell ref="AN21:AO21"/>
    <mergeCell ref="AP21:AQ21"/>
    <mergeCell ref="AR21:AS21"/>
    <mergeCell ref="AT21:AU21"/>
    <mergeCell ref="AV21:AW21"/>
    <mergeCell ref="AE20:AF20"/>
    <mergeCell ref="AG20:AH20"/>
    <mergeCell ref="AI20:AJ20"/>
    <mergeCell ref="AK20:AL20"/>
    <mergeCell ref="AM20:AN20"/>
    <mergeCell ref="AO18:AP18"/>
    <mergeCell ref="AQ18:AR18"/>
    <mergeCell ref="AS18:AT18"/>
    <mergeCell ref="AU18:AV18"/>
    <mergeCell ref="AB19:AD19"/>
    <mergeCell ref="AE19:AF19"/>
    <mergeCell ref="AG19:AH19"/>
    <mergeCell ref="AI19:AJ19"/>
    <mergeCell ref="AK19:AL19"/>
    <mergeCell ref="AM19:AN19"/>
    <mergeCell ref="AO19:AP19"/>
    <mergeCell ref="AQ19:AR19"/>
    <mergeCell ref="AS19:AT19"/>
    <mergeCell ref="AU19:AV19"/>
    <mergeCell ref="AE18:AF18"/>
    <mergeCell ref="AG18:AH18"/>
    <mergeCell ref="AI18:AJ18"/>
    <mergeCell ref="AK18:AL18"/>
    <mergeCell ref="AM18:AN18"/>
    <mergeCell ref="AO16:AP16"/>
    <mergeCell ref="AQ16:AR16"/>
    <mergeCell ref="AS16:AT16"/>
    <mergeCell ref="AU16:AV16"/>
    <mergeCell ref="AD17:AE17"/>
    <mergeCell ref="AF17:AG17"/>
    <mergeCell ref="AH17:AI17"/>
    <mergeCell ref="AJ17:AK17"/>
    <mergeCell ref="AL17:AM17"/>
    <mergeCell ref="AN17:AO17"/>
    <mergeCell ref="AP17:AQ17"/>
    <mergeCell ref="AR17:AS17"/>
    <mergeCell ref="AT17:AU17"/>
    <mergeCell ref="AV17:AW17"/>
    <mergeCell ref="AE16:AF16"/>
    <mergeCell ref="AG16:AH16"/>
    <mergeCell ref="AI16:AJ16"/>
    <mergeCell ref="AK16:AL16"/>
    <mergeCell ref="AM16:AN16"/>
    <mergeCell ref="AN9:AO15"/>
    <mergeCell ref="AP9:AQ15"/>
    <mergeCell ref="AR9:AS15"/>
    <mergeCell ref="AT9:AU15"/>
    <mergeCell ref="AV9:AW15"/>
    <mergeCell ref="AD9:AE15"/>
    <mergeCell ref="AF9:AG15"/>
    <mergeCell ref="AH9:AI15"/>
    <mergeCell ref="AL9:AM15"/>
    <mergeCell ref="AO6:AP6"/>
    <mergeCell ref="AQ6:AR6"/>
    <mergeCell ref="AS6:AT6"/>
    <mergeCell ref="AU6:AV6"/>
    <mergeCell ref="AD7:AE7"/>
    <mergeCell ref="AF7:AG7"/>
    <mergeCell ref="AH7:AI7"/>
    <mergeCell ref="AJ7:AK7"/>
    <mergeCell ref="AL7:AM7"/>
    <mergeCell ref="AN7:AO7"/>
    <mergeCell ref="AP7:AQ7"/>
    <mergeCell ref="AR7:AS7"/>
    <mergeCell ref="AT7:AU7"/>
    <mergeCell ref="AV7:AW7"/>
    <mergeCell ref="AE6:AF6"/>
    <mergeCell ref="AG6:AH6"/>
    <mergeCell ref="AI6:AJ6"/>
    <mergeCell ref="AK6:AL6"/>
    <mergeCell ref="AM6:AN6"/>
    <mergeCell ref="AO4:AP4"/>
    <mergeCell ref="AQ4:AR4"/>
    <mergeCell ref="AS4:AT4"/>
    <mergeCell ref="AU4:AV4"/>
    <mergeCell ref="AD5:AE5"/>
    <mergeCell ref="AF5:AG5"/>
    <mergeCell ref="AH5:AI5"/>
    <mergeCell ref="AJ5:AK5"/>
    <mergeCell ref="AL5:AM5"/>
    <mergeCell ref="AN5:AO5"/>
    <mergeCell ref="AP5:AQ5"/>
    <mergeCell ref="AR5:AS5"/>
    <mergeCell ref="AT5:AU5"/>
    <mergeCell ref="AV5:AW5"/>
    <mergeCell ref="AE4:AF4"/>
    <mergeCell ref="AG4:AH4"/>
    <mergeCell ref="AI4:AJ4"/>
    <mergeCell ref="AK4:AL4"/>
    <mergeCell ref="AM4:AN4"/>
    <mergeCell ref="AN3:AO3"/>
    <mergeCell ref="AP3:AQ3"/>
    <mergeCell ref="AR3:AS3"/>
    <mergeCell ref="AT3:AU3"/>
    <mergeCell ref="AV3:AW3"/>
    <mergeCell ref="AD3:AE3"/>
    <mergeCell ref="AF3:AG3"/>
    <mergeCell ref="AH3:AI3"/>
    <mergeCell ref="AJ3:AK3"/>
    <mergeCell ref="AL3:AM3"/>
    <mergeCell ref="AM2:AN2"/>
    <mergeCell ref="AO2:AP2"/>
    <mergeCell ref="AQ2:AR2"/>
    <mergeCell ref="AS2:AT2"/>
    <mergeCell ref="AU2:AV2"/>
    <mergeCell ref="AB2:AD2"/>
    <mergeCell ref="AE2:AF2"/>
    <mergeCell ref="AG2:AH2"/>
    <mergeCell ref="AI2:AJ2"/>
    <mergeCell ref="AK2:AL2"/>
    <mergeCell ref="AN1:AO1"/>
    <mergeCell ref="AP1:AQ1"/>
    <mergeCell ref="AR1:AS1"/>
    <mergeCell ref="AT1:AU1"/>
    <mergeCell ref="AV1:AW1"/>
    <mergeCell ref="AD1:AE1"/>
    <mergeCell ref="AF1:AG1"/>
    <mergeCell ref="AH1:AI1"/>
    <mergeCell ref="AJ1:AK1"/>
    <mergeCell ref="AL1:AM1"/>
    <mergeCell ref="A105:AC105"/>
    <mergeCell ref="A93:C93"/>
    <mergeCell ref="E93:AC93"/>
    <mergeCell ref="A94:C94"/>
    <mergeCell ref="D94:F94"/>
    <mergeCell ref="H94:J94"/>
    <mergeCell ref="K94:M94"/>
    <mergeCell ref="N94:P94"/>
    <mergeCell ref="Q94:R94"/>
    <mergeCell ref="S94:U94"/>
    <mergeCell ref="V94:X94"/>
    <mergeCell ref="Y94:AA94"/>
    <mergeCell ref="AB94:AD94"/>
    <mergeCell ref="Q92:R92"/>
    <mergeCell ref="S92:U92"/>
    <mergeCell ref="V92:X92"/>
    <mergeCell ref="Y92:AA92"/>
    <mergeCell ref="AB92:AD92"/>
    <mergeCell ref="A92:C92"/>
    <mergeCell ref="D92:F92"/>
    <mergeCell ref="H92:J92"/>
    <mergeCell ref="K92:M92"/>
    <mergeCell ref="N92:P92"/>
    <mergeCell ref="R91:T91"/>
    <mergeCell ref="U91:W91"/>
    <mergeCell ref="X91:Z91"/>
    <mergeCell ref="AA91:AC91"/>
    <mergeCell ref="A91:C91"/>
    <mergeCell ref="H91:J91"/>
    <mergeCell ref="A88:C88"/>
    <mergeCell ref="E88:AC88"/>
    <mergeCell ref="A89:C89"/>
    <mergeCell ref="E89:AC89"/>
    <mergeCell ref="A90:C90"/>
    <mergeCell ref="D90:F90"/>
    <mergeCell ref="H90:J90"/>
    <mergeCell ref="K90:M90"/>
    <mergeCell ref="N90:P90"/>
    <mergeCell ref="Q90:R90"/>
    <mergeCell ref="S90:U90"/>
    <mergeCell ref="V90:X90"/>
    <mergeCell ref="Y90:AA90"/>
    <mergeCell ref="AB90:AD90"/>
    <mergeCell ref="A85:C85"/>
    <mergeCell ref="E85:AC85"/>
    <mergeCell ref="A86:C86"/>
    <mergeCell ref="F86:AC86"/>
    <mergeCell ref="A87:C87"/>
    <mergeCell ref="F87:AC87"/>
    <mergeCell ref="A84:C84"/>
    <mergeCell ref="A83:C83"/>
    <mergeCell ref="A81:C81"/>
    <mergeCell ref="A82:C82"/>
    <mergeCell ref="A80:C80"/>
    <mergeCell ref="Q79:R79"/>
    <mergeCell ref="S79:U79"/>
    <mergeCell ref="V79:X79"/>
    <mergeCell ref="Y79:AA79"/>
    <mergeCell ref="AB79:AD79"/>
    <mergeCell ref="A79:C79"/>
    <mergeCell ref="D79:F79"/>
    <mergeCell ref="H79:J79"/>
    <mergeCell ref="K79:M79"/>
    <mergeCell ref="N79:P79"/>
    <mergeCell ref="A78:B78"/>
    <mergeCell ref="A76:B76"/>
    <mergeCell ref="A77:C77"/>
    <mergeCell ref="D77:F77"/>
    <mergeCell ref="H77:J77"/>
    <mergeCell ref="K77:M77"/>
    <mergeCell ref="N77:P77"/>
    <mergeCell ref="Q77:R77"/>
    <mergeCell ref="S77:U77"/>
    <mergeCell ref="V77:X77"/>
    <mergeCell ref="Y77:AA77"/>
    <mergeCell ref="AB75:AD75"/>
    <mergeCell ref="AB77:AD77"/>
    <mergeCell ref="N75:P75"/>
    <mergeCell ref="Q75:R75"/>
    <mergeCell ref="S75:U75"/>
    <mergeCell ref="V75:X75"/>
    <mergeCell ref="Y75:AA75"/>
    <mergeCell ref="D76:AC76"/>
    <mergeCell ref="A74:B74"/>
    <mergeCell ref="A75:C75"/>
    <mergeCell ref="D75:F75"/>
    <mergeCell ref="H75:J75"/>
    <mergeCell ref="K75:M75"/>
    <mergeCell ref="Q73:R73"/>
    <mergeCell ref="S73:U73"/>
    <mergeCell ref="V73:X73"/>
    <mergeCell ref="Y73:AA73"/>
    <mergeCell ref="A73:C73"/>
    <mergeCell ref="D73:F73"/>
    <mergeCell ref="H73:J73"/>
    <mergeCell ref="K73:M73"/>
    <mergeCell ref="N73:P73"/>
    <mergeCell ref="D74:AC74"/>
    <mergeCell ref="A72:B72"/>
    <mergeCell ref="A70:B70"/>
    <mergeCell ref="A71:C71"/>
    <mergeCell ref="D71:F71"/>
    <mergeCell ref="H71:J71"/>
    <mergeCell ref="K71:M71"/>
    <mergeCell ref="N71:P71"/>
    <mergeCell ref="Q71:R71"/>
    <mergeCell ref="S71:U71"/>
    <mergeCell ref="V71:X71"/>
    <mergeCell ref="Y71:AA71"/>
    <mergeCell ref="AB69:AD69"/>
    <mergeCell ref="AB71:AD71"/>
    <mergeCell ref="N69:P69"/>
    <mergeCell ref="Q69:R69"/>
    <mergeCell ref="S69:U69"/>
    <mergeCell ref="V69:X69"/>
    <mergeCell ref="Y69:AA69"/>
    <mergeCell ref="D70:AC70"/>
    <mergeCell ref="A68:B68"/>
    <mergeCell ref="A69:C69"/>
    <mergeCell ref="D69:F69"/>
    <mergeCell ref="H69:J69"/>
    <mergeCell ref="K69:M69"/>
    <mergeCell ref="Q67:R67"/>
    <mergeCell ref="S67:U67"/>
    <mergeCell ref="V67:X67"/>
    <mergeCell ref="Y67:AA67"/>
    <mergeCell ref="A67:C67"/>
    <mergeCell ref="D67:F67"/>
    <mergeCell ref="H67:J67"/>
    <mergeCell ref="K67:M67"/>
    <mergeCell ref="N67:P67"/>
    <mergeCell ref="D68:AC68"/>
    <mergeCell ref="Q65:R65"/>
    <mergeCell ref="S65:U65"/>
    <mergeCell ref="V65:X65"/>
    <mergeCell ref="Y65:AA65"/>
    <mergeCell ref="AB65:AD65"/>
    <mergeCell ref="A65:C65"/>
    <mergeCell ref="D65:F65"/>
    <mergeCell ref="H65:J65"/>
    <mergeCell ref="K65:M65"/>
    <mergeCell ref="N65:P65"/>
    <mergeCell ref="A40:C40"/>
    <mergeCell ref="D40:F40"/>
    <mergeCell ref="H40:J40"/>
    <mergeCell ref="K40:M40"/>
    <mergeCell ref="N40:P40"/>
    <mergeCell ref="S40:U40"/>
    <mergeCell ref="V40:X40"/>
    <mergeCell ref="Y40:AA40"/>
    <mergeCell ref="Q40:R40"/>
    <mergeCell ref="Q37:R37"/>
    <mergeCell ref="S37:U37"/>
    <mergeCell ref="V37:X37"/>
    <mergeCell ref="Y37:AA37"/>
    <mergeCell ref="A37:C37"/>
    <mergeCell ref="D37:F37"/>
    <mergeCell ref="H37:J37"/>
    <mergeCell ref="K37:M37"/>
    <mergeCell ref="N37:P37"/>
    <mergeCell ref="B36:AC36"/>
    <mergeCell ref="Q35:R35"/>
    <mergeCell ref="S35:U35"/>
    <mergeCell ref="V35:X35"/>
    <mergeCell ref="Y35:AA35"/>
    <mergeCell ref="A35:C35"/>
    <mergeCell ref="D35:F35"/>
    <mergeCell ref="H35:J35"/>
    <mergeCell ref="K35:M35"/>
    <mergeCell ref="N35:P35"/>
    <mergeCell ref="S33:U33"/>
    <mergeCell ref="V33:X33"/>
    <mergeCell ref="Y33:AA33"/>
    <mergeCell ref="A33:C33"/>
    <mergeCell ref="D33:F33"/>
    <mergeCell ref="H33:J33"/>
    <mergeCell ref="K33:M33"/>
    <mergeCell ref="N33:P33"/>
    <mergeCell ref="C21:AC21"/>
    <mergeCell ref="C24:AC24"/>
    <mergeCell ref="C25:AC25"/>
    <mergeCell ref="C26:AC26"/>
    <mergeCell ref="C27:AC27"/>
    <mergeCell ref="C30:AC30"/>
    <mergeCell ref="C31:AC31"/>
    <mergeCell ref="Q33:R33"/>
    <mergeCell ref="Q20:R20"/>
    <mergeCell ref="S20:U20"/>
    <mergeCell ref="V20:X20"/>
    <mergeCell ref="Y20:AA20"/>
    <mergeCell ref="AB20:AD20"/>
    <mergeCell ref="A20:C20"/>
    <mergeCell ref="D20:F20"/>
    <mergeCell ref="H20:J20"/>
    <mergeCell ref="K20:M20"/>
    <mergeCell ref="N20:P20"/>
    <mergeCell ref="Q19:R19"/>
    <mergeCell ref="S19:U19"/>
    <mergeCell ref="V19:X19"/>
    <mergeCell ref="Y19:AA19"/>
    <mergeCell ref="K19:M19"/>
    <mergeCell ref="N19:P19"/>
    <mergeCell ref="V16:X16"/>
    <mergeCell ref="Y16:AA16"/>
    <mergeCell ref="A17:AC17"/>
    <mergeCell ref="A18:C18"/>
    <mergeCell ref="D18:F18"/>
    <mergeCell ref="H18:J18"/>
    <mergeCell ref="K18:M18"/>
    <mergeCell ref="N18:P18"/>
    <mergeCell ref="Q18:R18"/>
    <mergeCell ref="S18:U18"/>
    <mergeCell ref="V18:X18"/>
    <mergeCell ref="Y18:AA18"/>
    <mergeCell ref="AB16:AD16"/>
    <mergeCell ref="AB18:AD18"/>
    <mergeCell ref="A16:C16"/>
    <mergeCell ref="D16:F16"/>
    <mergeCell ref="H16:J16"/>
    <mergeCell ref="K16:M16"/>
    <mergeCell ref="H4:J4"/>
    <mergeCell ref="K4:M4"/>
    <mergeCell ref="N4:P4"/>
    <mergeCell ref="A10:AC10"/>
    <mergeCell ref="A12:AC12"/>
    <mergeCell ref="A13:AC13"/>
    <mergeCell ref="A14:AC14"/>
    <mergeCell ref="A15:AC15"/>
    <mergeCell ref="Q6:R6"/>
    <mergeCell ref="S6:U6"/>
    <mergeCell ref="V6:X6"/>
    <mergeCell ref="Y6:AA6"/>
    <mergeCell ref="AB6:AD6"/>
    <mergeCell ref="A6:C6"/>
    <mergeCell ref="D6:F6"/>
    <mergeCell ref="H6:J6"/>
    <mergeCell ref="K6:M6"/>
    <mergeCell ref="N6:P6"/>
    <mergeCell ref="A8:AC8"/>
    <mergeCell ref="N16:P16"/>
    <mergeCell ref="Q16:R16"/>
    <mergeCell ref="S16:U16"/>
    <mergeCell ref="A1:AC1"/>
    <mergeCell ref="A3:AC3"/>
    <mergeCell ref="A5:AC5"/>
    <mergeCell ref="A11:AC11"/>
    <mergeCell ref="A7:AC7"/>
    <mergeCell ref="A2:C2"/>
    <mergeCell ref="D2:F2"/>
    <mergeCell ref="H2:J2"/>
    <mergeCell ref="K2:M2"/>
    <mergeCell ref="N2:P2"/>
    <mergeCell ref="Q2:R2"/>
    <mergeCell ref="S2:U2"/>
    <mergeCell ref="V2:X2"/>
    <mergeCell ref="Y2:AA2"/>
    <mergeCell ref="Q4:R4"/>
    <mergeCell ref="S4:U4"/>
    <mergeCell ref="V4:X4"/>
    <mergeCell ref="Y4:AA4"/>
    <mergeCell ref="AB4:AD4"/>
    <mergeCell ref="A4:C4"/>
    <mergeCell ref="D4:F4"/>
  </mergeCells>
  <hyperlinks>
    <hyperlink ref="Q9" r:id="rId1" display="PRE-APPLICATION SUBMISSION PORTAL (on Emphasys)" xr:uid="{E2300876-D6E9-4BB1-9E93-D98461675694}"/>
    <hyperlink ref="Q9:AC9" r:id="rId2" display="PRE-APPLICATION SUBMISSION FORMS" xr:uid="{A305A675-7C1F-4CC8-92D9-3AF5DAA43072}"/>
  </hyperlinks>
  <printOptions horizontalCentered="1"/>
  <pageMargins left="0.5" right="0.6" top="0.5" bottom="0.5" header="0.3" footer="0.3"/>
  <pageSetup fitToHeight="0" orientation="portrait" r:id="rId3"/>
  <headerFooter>
    <oddHeader>&amp;LGeorgia Dept of Community Affairs&amp;ROffice of Housing Finance</oddHeader>
    <oddFooter>&amp;C&amp;9&amp;P of &amp;N</oddFooter>
  </headerFooter>
  <rowBreaks count="1" manualBreakCount="1">
    <brk id="94"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176"/>
  <sheetViews>
    <sheetView showGridLines="0" zoomScaleNormal="100" workbookViewId="0">
      <selection activeCell="D6" sqref="D6:H6"/>
    </sheetView>
  </sheetViews>
  <sheetFormatPr defaultColWidth="9" defaultRowHeight="12.75" x14ac:dyDescent="0.25"/>
  <cols>
    <col min="1" max="1" width="8.5" style="5" customWidth="1"/>
    <col min="2" max="2" width="3" style="20" customWidth="1"/>
    <col min="3" max="8" width="4.875" style="5" customWidth="1"/>
    <col min="9" max="9" width="5.875" style="5" customWidth="1"/>
    <col min="10" max="15" width="5.125" style="5" customWidth="1"/>
    <col min="16" max="16" width="5.125" style="21" customWidth="1"/>
    <col min="17" max="17" width="3.75" style="21" customWidth="1"/>
    <col min="18" max="18" width="9" style="324"/>
    <col min="19" max="16384" width="9" style="5"/>
  </cols>
  <sheetData>
    <row r="1" spans="1:31" ht="15" customHeight="1" x14ac:dyDescent="0.25">
      <c r="A1" s="1064" t="s">
        <v>757</v>
      </c>
      <c r="B1" s="1064"/>
      <c r="C1" s="1064"/>
      <c r="D1" s="1064"/>
      <c r="E1" s="1064"/>
      <c r="F1" s="1064"/>
      <c r="G1" s="1064"/>
      <c r="H1" s="1064"/>
      <c r="I1" s="1064"/>
      <c r="J1" s="1064"/>
      <c r="K1" s="1064"/>
      <c r="L1" s="1064"/>
      <c r="M1" s="1064"/>
      <c r="N1" s="1064"/>
      <c r="O1" s="1064"/>
      <c r="P1" s="1063" t="s">
        <v>758</v>
      </c>
      <c r="Q1" s="1063"/>
      <c r="S1" s="521"/>
      <c r="T1" s="521"/>
      <c r="U1" s="521"/>
      <c r="V1" s="521"/>
      <c r="W1" s="521"/>
      <c r="X1" s="521"/>
    </row>
    <row r="2" spans="1:31" ht="15" customHeight="1" x14ac:dyDescent="0.25">
      <c r="A2" s="1064" t="s">
        <v>755</v>
      </c>
      <c r="B2" s="1064"/>
      <c r="C2" s="1064"/>
      <c r="D2" s="1064"/>
      <c r="E2" s="1064"/>
      <c r="F2" s="1064"/>
      <c r="G2" s="1064"/>
      <c r="H2" s="1064"/>
      <c r="I2" s="1064"/>
      <c r="J2" s="1064"/>
      <c r="K2" s="1064"/>
      <c r="L2" s="1064"/>
      <c r="M2" s="1064"/>
      <c r="N2" s="6"/>
      <c r="O2" s="522" t="s">
        <v>54</v>
      </c>
      <c r="P2" s="1066" t="s">
        <v>664</v>
      </c>
      <c r="Q2" s="1067"/>
      <c r="S2" s="521"/>
      <c r="T2" s="521"/>
      <c r="U2" s="521"/>
      <c r="V2" s="521"/>
      <c r="W2" s="521"/>
      <c r="X2" s="521"/>
    </row>
    <row r="3" spans="1:31" ht="3" customHeight="1" x14ac:dyDescent="0.25">
      <c r="A3" s="531"/>
      <c r="B3" s="531"/>
      <c r="C3" s="531"/>
      <c r="D3" s="531"/>
      <c r="E3" s="531"/>
      <c r="F3" s="531"/>
      <c r="G3" s="531"/>
      <c r="H3" s="531"/>
      <c r="I3" s="531"/>
      <c r="J3" s="531"/>
      <c r="K3" s="531"/>
      <c r="L3" s="531"/>
      <c r="M3" s="531"/>
      <c r="N3" s="6"/>
      <c r="O3" s="6"/>
      <c r="P3" s="6"/>
      <c r="Q3" s="6"/>
      <c r="S3" s="521"/>
      <c r="T3" s="521"/>
      <c r="U3" s="521"/>
      <c r="V3" s="521"/>
      <c r="W3" s="521"/>
      <c r="X3" s="521"/>
    </row>
    <row r="4" spans="1:31" s="7" customFormat="1" ht="45.75" customHeight="1" x14ac:dyDescent="0.2">
      <c r="A4" s="1065" t="s">
        <v>744</v>
      </c>
      <c r="B4" s="1065"/>
      <c r="C4" s="1065"/>
      <c r="D4" s="1065"/>
      <c r="E4" s="1065"/>
      <c r="F4" s="1065"/>
      <c r="G4" s="1065"/>
      <c r="H4" s="1065"/>
      <c r="I4" s="1065"/>
      <c r="J4" s="1065"/>
      <c r="K4" s="1065"/>
      <c r="L4" s="1065"/>
      <c r="M4" s="1065"/>
      <c r="N4" s="1065"/>
      <c r="O4" s="1065"/>
      <c r="P4" s="1065"/>
      <c r="Q4" s="1065"/>
      <c r="R4" s="323"/>
    </row>
    <row r="5" spans="1:31" s="7" customFormat="1" ht="3" customHeight="1" x14ac:dyDescent="0.2">
      <c r="A5" s="532"/>
      <c r="B5" s="532"/>
      <c r="C5" s="532"/>
      <c r="D5" s="532"/>
      <c r="E5" s="532"/>
      <c r="F5" s="532"/>
      <c r="G5" s="532"/>
      <c r="H5" s="532"/>
      <c r="I5" s="532"/>
      <c r="J5" s="532"/>
      <c r="K5" s="532"/>
      <c r="L5" s="532"/>
      <c r="M5" s="532"/>
      <c r="N5" s="532"/>
      <c r="O5" s="532"/>
      <c r="P5" s="532"/>
      <c r="Q5" s="532"/>
      <c r="R5" s="323"/>
    </row>
    <row r="6" spans="1:31" s="8" customFormat="1" ht="12.75" customHeight="1" x14ac:dyDescent="0.2">
      <c r="A6" s="64" t="s">
        <v>59</v>
      </c>
      <c r="B6" s="64"/>
      <c r="C6" s="306"/>
      <c r="D6" s="1038"/>
      <c r="E6" s="1038"/>
      <c r="F6" s="1038"/>
      <c r="G6" s="1038"/>
      <c r="H6" s="1038"/>
      <c r="I6" s="64" t="s">
        <v>60</v>
      </c>
      <c r="J6" s="64"/>
      <c r="K6" s="1038"/>
      <c r="L6" s="1038"/>
      <c r="M6" s="1038"/>
      <c r="N6" s="1038"/>
      <c r="O6" s="1038"/>
      <c r="P6" s="1038"/>
      <c r="Q6" s="1038"/>
      <c r="U6" s="64"/>
      <c r="V6" s="64"/>
      <c r="W6" s="64"/>
      <c r="X6" s="64"/>
    </row>
    <row r="7" spans="1:31" s="8" customFormat="1" ht="12.75" customHeight="1" x14ac:dyDescent="0.2">
      <c r="A7" s="306" t="s">
        <v>61</v>
      </c>
      <c r="B7" s="306"/>
      <c r="C7" s="1045"/>
      <c r="D7" s="1045"/>
      <c r="E7" s="1045"/>
      <c r="F7" s="1045"/>
      <c r="G7" s="1045"/>
      <c r="H7" s="1045"/>
      <c r="I7" s="306" t="s">
        <v>62</v>
      </c>
      <c r="J7" s="306"/>
      <c r="K7" s="1047"/>
      <c r="L7" s="1047"/>
      <c r="M7" s="1047"/>
      <c r="N7" s="357" t="s">
        <v>63</v>
      </c>
      <c r="O7" s="1048"/>
      <c r="P7" s="1048"/>
      <c r="Q7" s="1048"/>
      <c r="R7" s="17"/>
      <c r="S7" s="64"/>
      <c r="T7" s="64"/>
      <c r="U7" s="64"/>
      <c r="V7" s="64"/>
      <c r="W7" s="64"/>
      <c r="X7" s="64"/>
    </row>
    <row r="8" spans="1:31" ht="3" customHeight="1" x14ac:dyDescent="0.25">
      <c r="A8" s="321"/>
      <c r="B8" s="321"/>
      <c r="C8" s="321"/>
      <c r="D8" s="321"/>
      <c r="E8" s="321"/>
      <c r="F8" s="321"/>
      <c r="G8" s="321"/>
      <c r="H8" s="321"/>
      <c r="I8" s="321"/>
      <c r="J8" s="321"/>
      <c r="K8" s="321"/>
      <c r="L8" s="321"/>
      <c r="M8" s="321"/>
      <c r="N8" s="326"/>
      <c r="O8" s="322"/>
      <c r="P8" s="322"/>
      <c r="Q8" s="322"/>
      <c r="S8" s="521"/>
      <c r="T8" s="521"/>
      <c r="U8" s="521"/>
      <c r="V8" s="521"/>
      <c r="W8" s="521"/>
      <c r="X8" s="521"/>
    </row>
    <row r="9" spans="1:31" s="8" customFormat="1" ht="12.75" customHeight="1" x14ac:dyDescent="0.2">
      <c r="A9" s="64" t="s">
        <v>64</v>
      </c>
      <c r="B9" s="64"/>
      <c r="C9" s="1062"/>
      <c r="D9" s="1062"/>
      <c r="E9" s="1062"/>
      <c r="F9" s="1062"/>
      <c r="G9" s="1062"/>
      <c r="H9" s="1062"/>
      <c r="I9" s="733"/>
      <c r="J9" s="64"/>
      <c r="R9" s="17"/>
      <c r="S9" s="64"/>
      <c r="T9" s="64"/>
      <c r="U9" s="64"/>
      <c r="V9" s="64"/>
      <c r="W9" s="64"/>
      <c r="X9" s="64"/>
    </row>
    <row r="10" spans="1:31" s="8" customFormat="1" ht="12.75" customHeight="1" x14ac:dyDescent="0.2">
      <c r="A10" s="64" t="s">
        <v>68</v>
      </c>
      <c r="B10" s="64"/>
      <c r="C10" s="1062"/>
      <c r="D10" s="1062"/>
      <c r="E10" s="1062"/>
      <c r="F10" s="1062"/>
      <c r="G10" s="1062"/>
      <c r="H10" s="1062"/>
      <c r="I10" s="306" t="s">
        <v>69</v>
      </c>
      <c r="J10" s="64"/>
      <c r="K10" s="1046"/>
      <c r="L10" s="1046"/>
      <c r="M10" s="1046"/>
      <c r="N10" s="530" t="s">
        <v>70</v>
      </c>
      <c r="O10" s="815"/>
      <c r="R10" s="17"/>
      <c r="S10" s="64"/>
      <c r="T10" s="64"/>
      <c r="U10" s="64"/>
      <c r="V10" s="64"/>
      <c r="W10" s="64"/>
      <c r="X10" s="64"/>
    </row>
    <row r="11" spans="1:31" s="8" customFormat="1" ht="12.75" customHeight="1" x14ac:dyDescent="0.2">
      <c r="A11" s="358" t="s">
        <v>83</v>
      </c>
      <c r="B11" s="306"/>
      <c r="C11" s="306"/>
      <c r="D11" s="1044"/>
      <c r="E11" s="1044"/>
      <c r="F11" s="1044"/>
      <c r="G11" s="1044"/>
      <c r="H11" s="1044"/>
    </row>
    <row r="12" spans="1:31" s="8" customFormat="1" ht="6" customHeight="1" thickBot="1" x14ac:dyDescent="0.25">
      <c r="J12" s="843"/>
      <c r="K12" s="843"/>
      <c r="L12" s="843"/>
      <c r="M12" s="843"/>
      <c r="N12" s="843"/>
      <c r="O12" s="843"/>
      <c r="R12" s="17"/>
      <c r="S12" s="64"/>
    </row>
    <row r="13" spans="1:31" s="8" customFormat="1" ht="17.25" customHeight="1" thickTop="1" x14ac:dyDescent="0.2">
      <c r="A13" s="1050" t="s">
        <v>759</v>
      </c>
      <c r="B13" s="1050"/>
      <c r="C13" s="1050"/>
      <c r="D13" s="1050"/>
      <c r="E13" s="1056"/>
      <c r="F13" s="1057"/>
      <c r="G13" s="1057"/>
      <c r="H13" s="1058"/>
      <c r="J13" s="1055" t="s">
        <v>753</v>
      </c>
      <c r="K13" s="1055"/>
      <c r="L13" s="1055"/>
      <c r="M13" s="1055"/>
      <c r="N13" s="1055"/>
      <c r="O13" s="1055"/>
      <c r="P13" s="1051"/>
      <c r="Q13" s="1052"/>
      <c r="T13" s="17"/>
      <c r="U13" s="17"/>
      <c r="V13" s="17"/>
    </row>
    <row r="14" spans="1:31" s="17" customFormat="1" ht="17.25" customHeight="1" thickBot="1" x14ac:dyDescent="0.25">
      <c r="A14" s="1050"/>
      <c r="B14" s="1050"/>
      <c r="C14" s="1050"/>
      <c r="D14" s="1050"/>
      <c r="E14" s="1059"/>
      <c r="F14" s="1060"/>
      <c r="G14" s="1060"/>
      <c r="H14" s="1061"/>
      <c r="J14" s="1055"/>
      <c r="K14" s="1055"/>
      <c r="L14" s="1055"/>
      <c r="M14" s="1055"/>
      <c r="N14" s="1055"/>
      <c r="O14" s="1055"/>
      <c r="P14" s="1053"/>
      <c r="Q14" s="1054"/>
      <c r="T14" s="8"/>
      <c r="U14" s="8"/>
      <c r="V14" s="8"/>
    </row>
    <row r="15" spans="1:31" s="8" customFormat="1" ht="5.25" customHeight="1" thickTop="1" x14ac:dyDescent="0.2">
      <c r="A15" s="356"/>
      <c r="B15" s="356"/>
      <c r="C15" s="814"/>
      <c r="H15" s="814"/>
      <c r="R15" s="15"/>
      <c r="S15" s="64"/>
    </row>
    <row r="16" spans="1:31" s="8" customFormat="1" ht="15.75" customHeight="1" x14ac:dyDescent="0.25">
      <c r="A16" s="1049" t="s">
        <v>101</v>
      </c>
      <c r="B16" s="1049"/>
      <c r="C16" s="1049"/>
      <c r="D16" s="1049"/>
      <c r="E16" s="1049"/>
      <c r="F16" s="1049"/>
      <c r="G16" s="1049"/>
      <c r="H16" s="1049"/>
      <c r="I16" s="1049"/>
      <c r="J16" s="1049"/>
      <c r="K16" s="1049"/>
      <c r="L16" s="1049"/>
      <c r="M16" s="1049"/>
      <c r="N16" s="1049"/>
      <c r="O16" s="1049"/>
      <c r="P16" s="1049"/>
      <c r="Q16" s="1049"/>
      <c r="R16" s="17"/>
      <c r="S16" s="64"/>
      <c r="T16" s="64"/>
      <c r="U16" s="64"/>
      <c r="V16" s="64"/>
      <c r="W16" s="64"/>
      <c r="X16" s="64"/>
      <c r="AB16" s="5"/>
      <c r="AC16" s="5"/>
      <c r="AD16" s="5"/>
      <c r="AE16" s="5"/>
    </row>
    <row r="17" spans="1:31" ht="227.25" customHeight="1" x14ac:dyDescent="0.25">
      <c r="A17" s="1041"/>
      <c r="B17" s="1042"/>
      <c r="C17" s="1042"/>
      <c r="D17" s="1042"/>
      <c r="E17" s="1042"/>
      <c r="F17" s="1042"/>
      <c r="G17" s="1042"/>
      <c r="H17" s="1042"/>
      <c r="I17" s="1042"/>
      <c r="J17" s="1042"/>
      <c r="K17" s="1042"/>
      <c r="L17" s="1042"/>
      <c r="M17" s="1042"/>
      <c r="N17" s="1042"/>
      <c r="O17" s="1042"/>
      <c r="P17" s="1042"/>
      <c r="Q17" s="1043"/>
      <c r="S17" s="521"/>
      <c r="T17" s="521"/>
      <c r="U17" s="521"/>
      <c r="V17" s="521"/>
      <c r="W17" s="521"/>
      <c r="X17" s="521"/>
    </row>
    <row r="18" spans="1:31" ht="6" customHeight="1" x14ac:dyDescent="0.25">
      <c r="AB18" s="19"/>
      <c r="AC18" s="19"/>
      <c r="AD18" s="19"/>
      <c r="AE18" s="19"/>
    </row>
    <row r="19" spans="1:31" ht="66" customHeight="1" thickBot="1" x14ac:dyDescent="0.3">
      <c r="A19" s="1039" t="s">
        <v>754</v>
      </c>
      <c r="B19" s="1040"/>
      <c r="C19" s="1040"/>
      <c r="D19" s="1040"/>
      <c r="E19" s="1040"/>
      <c r="F19" s="1040"/>
      <c r="G19" s="1040"/>
      <c r="H19" s="1040"/>
      <c r="I19" s="1040"/>
      <c r="J19" s="1040"/>
      <c r="K19" s="1040"/>
      <c r="L19" s="1040"/>
      <c r="M19" s="1040"/>
      <c r="N19" s="1040"/>
      <c r="O19" s="1040"/>
      <c r="P19" s="1040"/>
      <c r="Q19" s="1040"/>
      <c r="S19" s="521"/>
      <c r="T19" s="521"/>
      <c r="U19" s="521"/>
      <c r="V19" s="521"/>
      <c r="W19" s="521"/>
      <c r="X19" s="521"/>
    </row>
    <row r="20" spans="1:31" x14ac:dyDescent="0.25">
      <c r="A20" s="60"/>
      <c r="B20" s="61"/>
      <c r="C20" s="60"/>
      <c r="D20" s="60"/>
      <c r="E20" s="60"/>
      <c r="F20" s="60"/>
      <c r="G20" s="60"/>
      <c r="H20" s="60"/>
      <c r="I20" s="60"/>
      <c r="J20" s="60"/>
      <c r="K20" s="60"/>
      <c r="L20" s="60"/>
      <c r="M20" s="60"/>
      <c r="N20" s="60"/>
      <c r="O20" s="60"/>
      <c r="P20" s="62"/>
      <c r="Q20" s="62"/>
      <c r="S20" s="60"/>
      <c r="T20" s="521"/>
      <c r="U20" s="521"/>
      <c r="V20" s="521"/>
      <c r="W20" s="521"/>
      <c r="X20" s="521"/>
    </row>
    <row r="21" spans="1:31" x14ac:dyDescent="0.25">
      <c r="A21" s="60"/>
      <c r="B21" s="61"/>
      <c r="C21" s="60"/>
      <c r="D21" s="60"/>
      <c r="E21" s="60"/>
      <c r="F21" s="60"/>
      <c r="G21" s="60"/>
      <c r="H21" s="60"/>
      <c r="I21" s="60"/>
      <c r="J21" s="60"/>
      <c r="K21" s="60"/>
      <c r="L21" s="60"/>
      <c r="M21" s="60"/>
      <c r="N21" s="60"/>
      <c r="O21" s="60"/>
      <c r="P21" s="62"/>
      <c r="Q21" s="62"/>
      <c r="S21" s="60"/>
      <c r="T21" s="521"/>
      <c r="U21" s="521"/>
      <c r="V21" s="521"/>
      <c r="W21" s="521"/>
      <c r="X21" s="521"/>
    </row>
    <row r="22" spans="1:31" x14ac:dyDescent="0.25">
      <c r="A22" s="60"/>
      <c r="B22" s="61"/>
      <c r="C22" s="60"/>
      <c r="D22" s="60"/>
      <c r="E22" s="60"/>
      <c r="F22" s="60"/>
      <c r="G22" s="60"/>
      <c r="H22" s="60"/>
      <c r="I22" s="60"/>
      <c r="J22" s="60"/>
      <c r="K22" s="60"/>
      <c r="L22" s="60"/>
      <c r="M22" s="60"/>
      <c r="N22" s="60"/>
      <c r="O22" s="60"/>
      <c r="P22" s="62"/>
      <c r="Q22" s="62"/>
      <c r="S22" s="60"/>
      <c r="T22" s="521"/>
      <c r="U22" s="521"/>
      <c r="V22" s="521"/>
      <c r="W22" s="521"/>
      <c r="X22" s="521"/>
    </row>
    <row r="23" spans="1:31" x14ac:dyDescent="0.25">
      <c r="A23" s="60"/>
      <c r="B23" s="61"/>
      <c r="C23" s="60"/>
      <c r="D23" s="60"/>
      <c r="E23" s="60"/>
      <c r="F23" s="60"/>
      <c r="G23" s="60"/>
      <c r="H23" s="60"/>
      <c r="I23" s="60"/>
      <c r="J23" s="60"/>
      <c r="K23" s="60"/>
      <c r="L23" s="60"/>
      <c r="M23" s="60"/>
      <c r="N23" s="60"/>
      <c r="O23" s="60"/>
      <c r="P23" s="62"/>
      <c r="Q23" s="62"/>
      <c r="S23" s="60"/>
      <c r="T23" s="521"/>
      <c r="U23" s="521"/>
      <c r="V23" s="521"/>
      <c r="W23" s="521"/>
      <c r="X23" s="521"/>
    </row>
    <row r="24" spans="1:31" x14ac:dyDescent="0.25">
      <c r="A24" s="60"/>
      <c r="B24" s="61"/>
      <c r="C24" s="60"/>
      <c r="D24" s="60"/>
      <c r="E24" s="60"/>
      <c r="F24" s="60"/>
      <c r="G24" s="60"/>
      <c r="H24" s="60"/>
      <c r="I24" s="60"/>
      <c r="J24" s="60"/>
      <c r="K24" s="60"/>
      <c r="L24" s="60"/>
      <c r="M24" s="60"/>
      <c r="N24" s="60"/>
      <c r="O24" s="60"/>
      <c r="P24" s="62"/>
      <c r="Q24" s="62"/>
      <c r="S24" s="60"/>
      <c r="T24" s="521"/>
      <c r="U24" s="521"/>
      <c r="V24" s="521"/>
      <c r="W24" s="521"/>
      <c r="X24" s="521"/>
    </row>
    <row r="25" spans="1:31" x14ac:dyDescent="0.25">
      <c r="A25" s="60"/>
      <c r="B25" s="61"/>
      <c r="C25" s="60"/>
      <c r="D25" s="60"/>
      <c r="E25" s="60"/>
      <c r="F25" s="60"/>
      <c r="G25" s="60"/>
      <c r="H25" s="60"/>
      <c r="I25" s="60"/>
      <c r="J25" s="60"/>
      <c r="K25" s="60"/>
      <c r="L25" s="60"/>
      <c r="M25" s="60"/>
      <c r="N25" s="60"/>
      <c r="O25" s="60"/>
      <c r="P25" s="62"/>
      <c r="Q25" s="62"/>
      <c r="S25" s="60"/>
      <c r="T25" s="521"/>
      <c r="U25" s="521"/>
      <c r="V25" s="521"/>
      <c r="W25" s="521"/>
      <c r="X25" s="521"/>
    </row>
    <row r="26" spans="1:31" x14ac:dyDescent="0.25">
      <c r="A26" s="60"/>
      <c r="B26" s="61"/>
      <c r="C26" s="60"/>
      <c r="D26" s="60"/>
      <c r="E26" s="60"/>
      <c r="F26" s="60"/>
      <c r="G26" s="60"/>
      <c r="H26" s="60"/>
      <c r="I26" s="60"/>
      <c r="J26" s="60"/>
      <c r="K26" s="60"/>
      <c r="L26" s="60"/>
      <c r="M26" s="60"/>
      <c r="N26" s="60"/>
      <c r="O26" s="60"/>
      <c r="P26" s="62"/>
      <c r="Q26" s="62"/>
      <c r="S26" s="60"/>
      <c r="T26" s="521"/>
      <c r="U26" s="521"/>
      <c r="V26" s="521"/>
      <c r="W26" s="521"/>
      <c r="X26" s="521"/>
    </row>
    <row r="27" spans="1:31" x14ac:dyDescent="0.25">
      <c r="A27" s="60"/>
      <c r="B27" s="61"/>
      <c r="C27" s="60"/>
      <c r="D27" s="60"/>
      <c r="E27" s="60"/>
      <c r="F27" s="60"/>
      <c r="G27" s="60"/>
      <c r="H27" s="60"/>
      <c r="I27" s="60"/>
      <c r="J27" s="60"/>
      <c r="K27" s="60"/>
      <c r="L27" s="60"/>
      <c r="M27" s="60"/>
      <c r="N27" s="60"/>
      <c r="O27" s="60"/>
      <c r="P27" s="62"/>
      <c r="Q27" s="62"/>
      <c r="S27" s="60"/>
      <c r="T27" s="521"/>
      <c r="U27" s="521"/>
      <c r="V27" s="521"/>
      <c r="W27" s="521"/>
      <c r="X27" s="521"/>
    </row>
    <row r="28" spans="1:31" x14ac:dyDescent="0.25">
      <c r="A28" s="60"/>
      <c r="B28" s="61"/>
      <c r="C28" s="60"/>
      <c r="D28" s="60"/>
      <c r="E28" s="60"/>
      <c r="F28" s="60"/>
      <c r="G28" s="60"/>
      <c r="H28" s="60"/>
      <c r="I28" s="60"/>
      <c r="J28" s="60"/>
      <c r="K28" s="60"/>
      <c r="L28" s="60"/>
      <c r="M28" s="60"/>
      <c r="N28" s="60"/>
      <c r="O28" s="60"/>
      <c r="P28" s="62"/>
      <c r="Q28" s="62"/>
      <c r="S28" s="60"/>
      <c r="T28" s="521"/>
      <c r="U28" s="521"/>
      <c r="V28" s="521"/>
      <c r="W28" s="521"/>
      <c r="X28" s="521"/>
    </row>
    <row r="29" spans="1:31" x14ac:dyDescent="0.25">
      <c r="A29" s="60"/>
      <c r="B29" s="61"/>
      <c r="C29" s="60"/>
      <c r="D29" s="60"/>
      <c r="E29" s="60"/>
      <c r="F29" s="60"/>
      <c r="G29" s="60"/>
      <c r="H29" s="60"/>
      <c r="I29" s="60"/>
      <c r="J29" s="60"/>
      <c r="K29" s="60"/>
      <c r="L29" s="60"/>
      <c r="M29" s="60"/>
      <c r="N29" s="60"/>
      <c r="O29" s="60"/>
      <c r="P29" s="62"/>
      <c r="Q29" s="62"/>
      <c r="S29" s="60"/>
      <c r="T29" s="521"/>
      <c r="U29" s="521"/>
      <c r="V29" s="521"/>
      <c r="W29" s="521"/>
      <c r="X29" s="521"/>
    </row>
    <row r="30" spans="1:31" x14ac:dyDescent="0.25">
      <c r="A30" s="60"/>
      <c r="B30" s="61"/>
      <c r="C30" s="60"/>
      <c r="D30" s="60"/>
      <c r="E30" s="60"/>
      <c r="F30" s="60"/>
      <c r="G30" s="60"/>
      <c r="H30" s="60"/>
      <c r="I30" s="60"/>
      <c r="J30" s="60"/>
      <c r="K30" s="60"/>
      <c r="L30" s="60"/>
      <c r="M30" s="60"/>
      <c r="N30" s="60"/>
      <c r="O30" s="60"/>
      <c r="P30" s="62"/>
      <c r="Q30" s="62"/>
      <c r="S30" s="60"/>
      <c r="T30" s="521"/>
      <c r="U30" s="521"/>
      <c r="V30" s="521"/>
      <c r="W30" s="521"/>
      <c r="X30" s="521"/>
    </row>
    <row r="31" spans="1:31" x14ac:dyDescent="0.25">
      <c r="A31" s="60"/>
      <c r="B31" s="61"/>
      <c r="C31" s="60"/>
      <c r="D31" s="60"/>
      <c r="E31" s="60"/>
      <c r="F31" s="60"/>
      <c r="G31" s="60"/>
      <c r="H31" s="60"/>
      <c r="I31" s="60"/>
      <c r="J31" s="60"/>
      <c r="K31" s="60"/>
      <c r="L31" s="60"/>
      <c r="M31" s="60"/>
      <c r="N31" s="60"/>
      <c r="O31" s="60"/>
      <c r="P31" s="62"/>
      <c r="Q31" s="62"/>
      <c r="S31" s="60"/>
      <c r="T31" s="521"/>
      <c r="U31" s="521"/>
      <c r="V31" s="521"/>
      <c r="W31" s="521"/>
      <c r="X31" s="521"/>
    </row>
    <row r="32" spans="1:31" x14ac:dyDescent="0.25">
      <c r="A32" s="60"/>
      <c r="B32" s="61"/>
      <c r="C32" s="60"/>
      <c r="D32" s="60"/>
      <c r="E32" s="60"/>
      <c r="F32" s="60"/>
      <c r="G32" s="60"/>
      <c r="H32" s="60"/>
      <c r="I32" s="60"/>
      <c r="J32" s="60"/>
      <c r="K32" s="60"/>
      <c r="L32" s="60"/>
      <c r="M32" s="60"/>
      <c r="N32" s="60"/>
      <c r="O32" s="60"/>
      <c r="P32" s="62"/>
      <c r="Q32" s="62"/>
      <c r="S32" s="60"/>
      <c r="T32" s="521"/>
      <c r="U32" s="521"/>
      <c r="V32" s="521"/>
      <c r="W32" s="521"/>
      <c r="X32" s="521"/>
    </row>
    <row r="33" spans="1:24" x14ac:dyDescent="0.25">
      <c r="A33" s="60"/>
      <c r="B33" s="61"/>
      <c r="C33" s="60"/>
      <c r="D33" s="60"/>
      <c r="E33" s="60"/>
      <c r="F33" s="60"/>
      <c r="G33" s="60"/>
      <c r="H33" s="60"/>
      <c r="I33" s="60"/>
      <c r="J33" s="60"/>
      <c r="K33" s="60"/>
      <c r="L33" s="60"/>
      <c r="M33" s="60"/>
      <c r="N33" s="60"/>
      <c r="O33" s="60"/>
      <c r="P33" s="62"/>
      <c r="Q33" s="62"/>
      <c r="S33" s="60"/>
      <c r="T33" s="521"/>
      <c r="U33" s="521"/>
      <c r="V33" s="521"/>
      <c r="W33" s="521"/>
      <c r="X33" s="521"/>
    </row>
    <row r="34" spans="1:24" x14ac:dyDescent="0.25">
      <c r="A34" s="60"/>
      <c r="B34" s="61"/>
      <c r="C34" s="60"/>
      <c r="D34" s="60"/>
      <c r="E34" s="60"/>
      <c r="F34" s="60"/>
      <c r="G34" s="60"/>
      <c r="H34" s="60"/>
      <c r="I34" s="60"/>
      <c r="J34" s="60"/>
      <c r="K34" s="60"/>
      <c r="L34" s="60"/>
      <c r="M34" s="60"/>
      <c r="N34" s="60"/>
      <c r="O34" s="60"/>
      <c r="P34" s="62"/>
      <c r="Q34" s="62"/>
      <c r="S34" s="60"/>
      <c r="T34" s="521"/>
      <c r="U34" s="521"/>
      <c r="V34" s="521"/>
      <c r="W34" s="521"/>
      <c r="X34" s="521"/>
    </row>
    <row r="35" spans="1:24" x14ac:dyDescent="0.25">
      <c r="A35" s="60"/>
      <c r="B35" s="61"/>
      <c r="C35" s="60"/>
      <c r="D35" s="60"/>
      <c r="E35" s="60"/>
      <c r="F35" s="60"/>
      <c r="G35" s="60"/>
      <c r="H35" s="60"/>
      <c r="I35" s="60"/>
      <c r="J35" s="60"/>
      <c r="K35" s="60"/>
      <c r="L35" s="60"/>
      <c r="M35" s="60"/>
      <c r="N35" s="60"/>
      <c r="O35" s="60"/>
      <c r="P35" s="62"/>
      <c r="Q35" s="62"/>
      <c r="S35" s="60"/>
      <c r="T35" s="521"/>
      <c r="U35" s="521"/>
      <c r="V35" s="521"/>
      <c r="W35" s="521"/>
      <c r="X35" s="521"/>
    </row>
    <row r="36" spans="1:24" x14ac:dyDescent="0.25">
      <c r="A36" s="60"/>
      <c r="B36" s="61"/>
      <c r="C36" s="60"/>
      <c r="D36" s="60"/>
      <c r="E36" s="60"/>
      <c r="F36" s="60"/>
      <c r="G36" s="60"/>
      <c r="H36" s="60"/>
      <c r="I36" s="60"/>
      <c r="J36" s="60"/>
      <c r="K36" s="60"/>
      <c r="L36" s="60"/>
      <c r="M36" s="60"/>
      <c r="N36" s="60"/>
      <c r="O36" s="60"/>
      <c r="P36" s="62"/>
      <c r="Q36" s="62"/>
      <c r="S36" s="60"/>
      <c r="T36" s="521"/>
      <c r="U36" s="521"/>
      <c r="V36" s="521"/>
      <c r="W36" s="521"/>
      <c r="X36" s="521"/>
    </row>
    <row r="37" spans="1:24" x14ac:dyDescent="0.25">
      <c r="A37" s="60"/>
      <c r="B37" s="61"/>
      <c r="C37" s="60"/>
      <c r="D37" s="60"/>
      <c r="E37" s="60"/>
      <c r="F37" s="60"/>
      <c r="G37" s="60"/>
      <c r="H37" s="60"/>
      <c r="I37" s="60"/>
      <c r="J37" s="60"/>
      <c r="K37" s="60"/>
      <c r="L37" s="60"/>
      <c r="M37" s="60"/>
      <c r="N37" s="60"/>
      <c r="O37" s="60"/>
      <c r="P37" s="62"/>
      <c r="Q37" s="62"/>
      <c r="S37" s="60"/>
      <c r="T37" s="521"/>
      <c r="U37" s="521"/>
      <c r="V37" s="521"/>
      <c r="W37" s="521"/>
      <c r="X37" s="521"/>
    </row>
    <row r="38" spans="1:24" x14ac:dyDescent="0.25">
      <c r="A38" s="60"/>
      <c r="B38" s="61"/>
      <c r="C38" s="60"/>
      <c r="D38" s="60"/>
      <c r="E38" s="60"/>
      <c r="F38" s="60"/>
      <c r="G38" s="60"/>
      <c r="H38" s="60"/>
      <c r="I38" s="60"/>
      <c r="J38" s="60"/>
      <c r="K38" s="60"/>
      <c r="L38" s="60"/>
      <c r="M38" s="60"/>
      <c r="N38" s="60"/>
      <c r="O38" s="60"/>
      <c r="P38" s="62"/>
      <c r="Q38" s="62"/>
      <c r="S38" s="60"/>
      <c r="T38" s="521"/>
      <c r="U38" s="521"/>
      <c r="V38" s="521"/>
      <c r="W38" s="521"/>
      <c r="X38" s="521"/>
    </row>
    <row r="39" spans="1:24" x14ac:dyDescent="0.25">
      <c r="A39" s="60"/>
      <c r="B39" s="61"/>
      <c r="C39" s="60"/>
      <c r="D39" s="60"/>
      <c r="E39" s="60"/>
      <c r="F39" s="60"/>
      <c r="G39" s="60"/>
      <c r="H39" s="60"/>
      <c r="I39" s="60"/>
      <c r="J39" s="60"/>
      <c r="K39" s="60"/>
      <c r="L39" s="60"/>
      <c r="M39" s="60"/>
      <c r="N39" s="60"/>
      <c r="O39" s="60"/>
      <c r="P39" s="62"/>
      <c r="Q39" s="62"/>
      <c r="S39" s="60"/>
      <c r="T39" s="521"/>
      <c r="U39" s="521"/>
      <c r="V39" s="521"/>
      <c r="W39" s="521"/>
      <c r="X39" s="521"/>
    </row>
    <row r="40" spans="1:24" x14ac:dyDescent="0.25">
      <c r="A40" s="60"/>
      <c r="B40" s="61"/>
      <c r="C40" s="60"/>
      <c r="D40" s="60"/>
      <c r="E40" s="60"/>
      <c r="F40" s="60"/>
      <c r="G40" s="60"/>
      <c r="H40" s="60"/>
      <c r="I40" s="60"/>
      <c r="J40" s="60"/>
      <c r="K40" s="60"/>
      <c r="L40" s="60"/>
      <c r="M40" s="60"/>
      <c r="N40" s="60"/>
      <c r="O40" s="60"/>
      <c r="P40" s="62"/>
      <c r="Q40" s="62"/>
      <c r="S40" s="60"/>
      <c r="T40" s="521"/>
      <c r="U40" s="521"/>
      <c r="V40" s="521"/>
      <c r="W40" s="521"/>
      <c r="X40" s="521"/>
    </row>
    <row r="41" spans="1:24" x14ac:dyDescent="0.25">
      <c r="A41" s="60"/>
      <c r="B41" s="61"/>
      <c r="C41" s="60"/>
      <c r="D41" s="60"/>
      <c r="E41" s="60"/>
      <c r="F41" s="60"/>
      <c r="G41" s="60"/>
      <c r="H41" s="60"/>
      <c r="I41" s="60"/>
      <c r="J41" s="60"/>
      <c r="K41" s="60"/>
      <c r="L41" s="60"/>
      <c r="M41" s="60"/>
      <c r="N41" s="60"/>
      <c r="O41" s="60"/>
      <c r="P41" s="62"/>
      <c r="Q41" s="62"/>
      <c r="S41" s="60"/>
      <c r="T41" s="521"/>
      <c r="U41" s="521"/>
      <c r="V41" s="521"/>
      <c r="W41" s="521"/>
      <c r="X41" s="521"/>
    </row>
    <row r="42" spans="1:24" x14ac:dyDescent="0.25">
      <c r="A42" s="60"/>
      <c r="B42" s="61"/>
      <c r="C42" s="60"/>
      <c r="D42" s="60"/>
      <c r="E42" s="60"/>
      <c r="F42" s="60"/>
      <c r="G42" s="60"/>
      <c r="H42" s="60"/>
      <c r="I42" s="60"/>
      <c r="J42" s="60"/>
      <c r="K42" s="60"/>
      <c r="L42" s="60"/>
      <c r="M42" s="60"/>
      <c r="N42" s="60"/>
      <c r="O42" s="60"/>
      <c r="P42" s="62"/>
      <c r="Q42" s="62"/>
      <c r="S42" s="60"/>
      <c r="T42" s="521"/>
      <c r="U42" s="521"/>
      <c r="V42" s="521"/>
      <c r="W42" s="521"/>
      <c r="X42" s="521"/>
    </row>
    <row r="43" spans="1:24" x14ac:dyDescent="0.25">
      <c r="A43" s="60"/>
      <c r="B43" s="61"/>
      <c r="C43" s="60"/>
      <c r="D43" s="60"/>
      <c r="E43" s="60"/>
      <c r="F43" s="60"/>
      <c r="G43" s="60"/>
      <c r="H43" s="60"/>
      <c r="I43" s="60"/>
      <c r="J43" s="60"/>
      <c r="K43" s="60"/>
      <c r="L43" s="60"/>
      <c r="M43" s="60"/>
      <c r="N43" s="60"/>
      <c r="O43" s="60"/>
      <c r="P43" s="62"/>
      <c r="Q43" s="62"/>
      <c r="S43" s="60"/>
      <c r="T43" s="521"/>
      <c r="U43" s="521"/>
      <c r="V43" s="521"/>
      <c r="W43" s="521"/>
      <c r="X43" s="521"/>
    </row>
    <row r="44" spans="1:24" x14ac:dyDescent="0.25">
      <c r="A44" s="60"/>
      <c r="B44" s="61"/>
      <c r="C44" s="60"/>
      <c r="D44" s="60"/>
      <c r="E44" s="60"/>
      <c r="F44" s="60"/>
      <c r="G44" s="60"/>
      <c r="H44" s="60"/>
      <c r="I44" s="60"/>
      <c r="J44" s="60"/>
      <c r="K44" s="60"/>
      <c r="L44" s="60"/>
      <c r="M44" s="60"/>
      <c r="N44" s="60"/>
      <c r="O44" s="60"/>
      <c r="P44" s="62"/>
      <c r="Q44" s="62"/>
      <c r="S44" s="60"/>
      <c r="T44" s="521"/>
      <c r="U44" s="521"/>
      <c r="V44" s="521"/>
      <c r="W44" s="521"/>
      <c r="X44" s="521"/>
    </row>
    <row r="45" spans="1:24" x14ac:dyDescent="0.25">
      <c r="A45" s="60"/>
      <c r="B45" s="61"/>
      <c r="C45" s="60"/>
      <c r="D45" s="60"/>
      <c r="E45" s="60"/>
      <c r="F45" s="60"/>
      <c r="G45" s="60"/>
      <c r="H45" s="60"/>
      <c r="I45" s="60"/>
      <c r="J45" s="60"/>
      <c r="K45" s="60"/>
      <c r="L45" s="60"/>
      <c r="M45" s="60"/>
      <c r="N45" s="60"/>
      <c r="O45" s="60"/>
      <c r="P45" s="62"/>
      <c r="Q45" s="62"/>
      <c r="S45" s="60"/>
      <c r="T45" s="521"/>
      <c r="U45" s="521"/>
      <c r="V45" s="521"/>
      <c r="W45" s="521"/>
      <c r="X45" s="521"/>
    </row>
    <row r="46" spans="1:24" x14ac:dyDescent="0.25">
      <c r="A46" s="60"/>
      <c r="B46" s="61"/>
      <c r="C46" s="60"/>
      <c r="D46" s="60"/>
      <c r="E46" s="60"/>
      <c r="F46" s="60"/>
      <c r="G46" s="60"/>
      <c r="H46" s="60"/>
      <c r="I46" s="60"/>
      <c r="J46" s="60"/>
      <c r="K46" s="60"/>
      <c r="L46" s="60"/>
      <c r="M46" s="60"/>
      <c r="N46" s="60"/>
      <c r="O46" s="60"/>
      <c r="P46" s="62"/>
      <c r="Q46" s="62"/>
      <c r="S46" s="60"/>
      <c r="T46" s="521"/>
      <c r="U46" s="521"/>
      <c r="V46" s="521"/>
      <c r="W46" s="521"/>
      <c r="X46" s="521"/>
    </row>
    <row r="47" spans="1:24" x14ac:dyDescent="0.25">
      <c r="A47" s="60"/>
      <c r="B47" s="61"/>
      <c r="C47" s="60"/>
      <c r="D47" s="60"/>
      <c r="E47" s="60"/>
      <c r="F47" s="60"/>
      <c r="G47" s="60"/>
      <c r="H47" s="60"/>
      <c r="I47" s="60"/>
      <c r="J47" s="60"/>
      <c r="K47" s="60"/>
      <c r="L47" s="60"/>
      <c r="M47" s="60"/>
      <c r="N47" s="60"/>
      <c r="O47" s="60"/>
      <c r="P47" s="62"/>
      <c r="Q47" s="62"/>
      <c r="S47" s="60"/>
      <c r="T47" s="521"/>
      <c r="U47" s="521"/>
      <c r="V47" s="521"/>
      <c r="W47" s="521"/>
      <c r="X47" s="521"/>
    </row>
    <row r="48" spans="1:24" x14ac:dyDescent="0.25">
      <c r="A48" s="60"/>
      <c r="B48" s="61"/>
      <c r="C48" s="60"/>
      <c r="D48" s="60"/>
      <c r="E48" s="60"/>
      <c r="F48" s="60"/>
      <c r="G48" s="60"/>
      <c r="H48" s="60"/>
      <c r="I48" s="60"/>
      <c r="J48" s="60"/>
      <c r="K48" s="60"/>
      <c r="L48" s="60"/>
      <c r="M48" s="60"/>
      <c r="N48" s="60"/>
      <c r="O48" s="60"/>
      <c r="P48" s="62"/>
      <c r="Q48" s="62"/>
      <c r="S48" s="60"/>
      <c r="T48" s="521"/>
      <c r="U48" s="521"/>
      <c r="V48" s="521"/>
      <c r="W48" s="521"/>
      <c r="X48" s="521"/>
    </row>
    <row r="49" spans="1:24" x14ac:dyDescent="0.25">
      <c r="A49" s="60"/>
      <c r="B49" s="61"/>
      <c r="C49" s="60"/>
      <c r="D49" s="60"/>
      <c r="E49" s="60"/>
      <c r="F49" s="60"/>
      <c r="G49" s="60"/>
      <c r="H49" s="60"/>
      <c r="I49" s="60"/>
      <c r="J49" s="60"/>
      <c r="K49" s="60"/>
      <c r="L49" s="60"/>
      <c r="M49" s="60"/>
      <c r="N49" s="60"/>
      <c r="O49" s="60"/>
      <c r="P49" s="62"/>
      <c r="Q49" s="62"/>
      <c r="S49" s="60"/>
      <c r="T49" s="521"/>
      <c r="U49" s="521"/>
      <c r="V49" s="521"/>
      <c r="W49" s="521"/>
      <c r="X49" s="521"/>
    </row>
    <row r="50" spans="1:24" x14ac:dyDescent="0.25">
      <c r="A50" s="60"/>
      <c r="B50" s="61"/>
      <c r="C50" s="60"/>
      <c r="D50" s="60"/>
      <c r="E50" s="60"/>
      <c r="F50" s="60"/>
      <c r="G50" s="60"/>
      <c r="H50" s="60"/>
      <c r="I50" s="60"/>
      <c r="J50" s="60"/>
      <c r="K50" s="60"/>
      <c r="L50" s="60"/>
      <c r="M50" s="60"/>
      <c r="N50" s="60"/>
      <c r="O50" s="60"/>
      <c r="P50" s="62"/>
      <c r="Q50" s="62"/>
      <c r="S50" s="60"/>
      <c r="T50" s="521"/>
      <c r="U50" s="521"/>
      <c r="V50" s="521"/>
      <c r="W50" s="521"/>
      <c r="X50" s="521"/>
    </row>
    <row r="51" spans="1:24" x14ac:dyDescent="0.25">
      <c r="A51" s="60"/>
      <c r="B51" s="61"/>
      <c r="C51" s="60"/>
      <c r="D51" s="60"/>
      <c r="E51" s="60"/>
      <c r="F51" s="60"/>
      <c r="G51" s="60"/>
      <c r="H51" s="60"/>
      <c r="I51" s="60"/>
      <c r="J51" s="60"/>
      <c r="K51" s="60"/>
      <c r="L51" s="60"/>
      <c r="M51" s="60"/>
      <c r="N51" s="60"/>
      <c r="O51" s="60"/>
      <c r="P51" s="62"/>
      <c r="Q51" s="62"/>
      <c r="S51" s="60"/>
      <c r="T51" s="521"/>
      <c r="U51" s="521"/>
      <c r="V51" s="521"/>
      <c r="W51" s="521"/>
      <c r="X51" s="521"/>
    </row>
    <row r="52" spans="1:24" x14ac:dyDescent="0.25">
      <c r="A52" s="60"/>
      <c r="B52" s="61"/>
      <c r="C52" s="60"/>
      <c r="D52" s="60"/>
      <c r="E52" s="60"/>
      <c r="F52" s="60"/>
      <c r="G52" s="60"/>
      <c r="H52" s="60"/>
      <c r="I52" s="60"/>
      <c r="J52" s="60"/>
      <c r="K52" s="60"/>
      <c r="L52" s="60"/>
      <c r="M52" s="60"/>
      <c r="N52" s="60"/>
      <c r="O52" s="60"/>
      <c r="P52" s="62"/>
      <c r="Q52" s="62"/>
      <c r="S52" s="60"/>
      <c r="T52" s="521"/>
      <c r="U52" s="521"/>
      <c r="V52" s="521"/>
      <c r="W52" s="521"/>
      <c r="X52" s="521"/>
    </row>
    <row r="53" spans="1:24" x14ac:dyDescent="0.25">
      <c r="A53" s="60"/>
      <c r="B53" s="61"/>
      <c r="C53" s="60"/>
      <c r="D53" s="60"/>
      <c r="E53" s="60"/>
      <c r="F53" s="60"/>
      <c r="G53" s="60"/>
      <c r="H53" s="60"/>
      <c r="I53" s="60"/>
      <c r="J53" s="60"/>
      <c r="K53" s="60"/>
      <c r="L53" s="60"/>
      <c r="M53" s="60"/>
      <c r="N53" s="60"/>
      <c r="O53" s="60"/>
      <c r="P53" s="62"/>
      <c r="Q53" s="62"/>
      <c r="S53" s="60"/>
      <c r="T53" s="521"/>
      <c r="U53" s="521"/>
      <c r="V53" s="521"/>
      <c r="W53" s="521"/>
      <c r="X53" s="521"/>
    </row>
    <row r="54" spans="1:24" x14ac:dyDescent="0.25">
      <c r="A54" s="60"/>
      <c r="B54" s="61"/>
      <c r="C54" s="60"/>
      <c r="D54" s="60"/>
      <c r="E54" s="60"/>
      <c r="F54" s="60"/>
      <c r="G54" s="60"/>
      <c r="H54" s="60"/>
      <c r="I54" s="60"/>
      <c r="J54" s="60"/>
      <c r="K54" s="60"/>
      <c r="L54" s="60"/>
      <c r="M54" s="60"/>
      <c r="N54" s="60"/>
      <c r="O54" s="60"/>
      <c r="P54" s="62"/>
      <c r="Q54" s="62"/>
      <c r="S54" s="60"/>
      <c r="T54" s="521"/>
      <c r="U54" s="521"/>
      <c r="V54" s="521"/>
      <c r="W54" s="521"/>
      <c r="X54" s="521"/>
    </row>
    <row r="55" spans="1:24" x14ac:dyDescent="0.25">
      <c r="A55" s="60"/>
      <c r="B55" s="61"/>
      <c r="C55" s="60"/>
      <c r="D55" s="60"/>
      <c r="E55" s="60"/>
      <c r="F55" s="60"/>
      <c r="G55" s="60"/>
      <c r="H55" s="60"/>
      <c r="I55" s="60"/>
      <c r="J55" s="60"/>
      <c r="K55" s="60"/>
      <c r="L55" s="60"/>
      <c r="M55" s="60"/>
      <c r="N55" s="60"/>
      <c r="O55" s="60"/>
      <c r="P55" s="62"/>
      <c r="Q55" s="62"/>
      <c r="S55" s="60"/>
      <c r="T55" s="521"/>
      <c r="U55" s="521"/>
      <c r="V55" s="521"/>
      <c r="W55" s="521"/>
      <c r="X55" s="521"/>
    </row>
    <row r="56" spans="1:24" x14ac:dyDescent="0.25">
      <c r="A56" s="60"/>
      <c r="B56" s="61"/>
      <c r="C56" s="60"/>
      <c r="D56" s="60"/>
      <c r="E56" s="60"/>
      <c r="F56" s="60"/>
      <c r="G56" s="60"/>
      <c r="H56" s="60"/>
      <c r="I56" s="60"/>
      <c r="J56" s="60"/>
      <c r="K56" s="60"/>
      <c r="L56" s="60"/>
      <c r="M56" s="60"/>
      <c r="N56" s="60"/>
      <c r="O56" s="60"/>
      <c r="P56" s="62"/>
      <c r="Q56" s="62"/>
      <c r="S56" s="60"/>
      <c r="T56" s="521"/>
      <c r="U56" s="521"/>
      <c r="V56" s="521"/>
      <c r="W56" s="521"/>
      <c r="X56" s="521"/>
    </row>
    <row r="57" spans="1:24" x14ac:dyDescent="0.25">
      <c r="A57" s="60"/>
      <c r="B57" s="61"/>
      <c r="C57" s="60"/>
      <c r="D57" s="60"/>
      <c r="E57" s="60"/>
      <c r="F57" s="60"/>
      <c r="G57" s="60"/>
      <c r="H57" s="60"/>
      <c r="I57" s="60"/>
      <c r="J57" s="60"/>
      <c r="K57" s="60"/>
      <c r="L57" s="60"/>
      <c r="M57" s="60"/>
      <c r="N57" s="60"/>
      <c r="O57" s="60"/>
      <c r="P57" s="62"/>
      <c r="Q57" s="62"/>
      <c r="S57" s="60"/>
      <c r="T57" s="521"/>
      <c r="U57" s="521"/>
      <c r="V57" s="521"/>
      <c r="W57" s="521"/>
      <c r="X57" s="521"/>
    </row>
    <row r="58" spans="1:24" x14ac:dyDescent="0.25">
      <c r="A58" s="60"/>
      <c r="B58" s="61"/>
      <c r="C58" s="60"/>
      <c r="D58" s="60"/>
      <c r="E58" s="60"/>
      <c r="F58" s="60"/>
      <c r="G58" s="60"/>
      <c r="H58" s="60"/>
      <c r="I58" s="60"/>
      <c r="J58" s="60"/>
      <c r="K58" s="60"/>
      <c r="L58" s="60"/>
      <c r="M58" s="60"/>
      <c r="N58" s="60"/>
      <c r="O58" s="60"/>
      <c r="P58" s="62"/>
      <c r="Q58" s="62"/>
      <c r="S58" s="60"/>
      <c r="T58" s="521"/>
      <c r="U58" s="521"/>
      <c r="V58" s="521"/>
      <c r="W58" s="521"/>
      <c r="X58" s="521"/>
    </row>
    <row r="59" spans="1:24" x14ac:dyDescent="0.25">
      <c r="A59" s="60"/>
      <c r="B59" s="61"/>
      <c r="C59" s="60"/>
      <c r="D59" s="60"/>
      <c r="E59" s="60"/>
      <c r="F59" s="60"/>
      <c r="G59" s="60"/>
      <c r="H59" s="60"/>
      <c r="I59" s="60"/>
      <c r="J59" s="60"/>
      <c r="K59" s="60"/>
      <c r="L59" s="60"/>
      <c r="M59" s="60"/>
      <c r="N59" s="60"/>
      <c r="O59" s="60"/>
      <c r="P59" s="62"/>
      <c r="Q59" s="62"/>
      <c r="S59" s="60"/>
      <c r="T59" s="521"/>
      <c r="U59" s="521"/>
      <c r="V59" s="521"/>
      <c r="W59" s="521"/>
      <c r="X59" s="521"/>
    </row>
    <row r="60" spans="1:24" x14ac:dyDescent="0.25">
      <c r="A60" s="60"/>
      <c r="B60" s="61"/>
      <c r="C60" s="60"/>
      <c r="D60" s="60"/>
      <c r="E60" s="60"/>
      <c r="F60" s="60"/>
      <c r="G60" s="60"/>
      <c r="H60" s="60"/>
      <c r="I60" s="60"/>
      <c r="J60" s="60"/>
      <c r="K60" s="60"/>
      <c r="L60" s="60"/>
      <c r="M60" s="60"/>
      <c r="N60" s="60"/>
      <c r="O60" s="60"/>
      <c r="P60" s="62"/>
      <c r="Q60" s="62"/>
      <c r="S60" s="60"/>
      <c r="T60" s="521"/>
      <c r="U60" s="521"/>
      <c r="V60" s="521"/>
      <c r="W60" s="521"/>
      <c r="X60" s="521"/>
    </row>
    <row r="61" spans="1:24" x14ac:dyDescent="0.25">
      <c r="A61" s="60"/>
      <c r="B61" s="61"/>
      <c r="C61" s="60"/>
      <c r="D61" s="60"/>
      <c r="E61" s="60"/>
      <c r="F61" s="60"/>
      <c r="G61" s="60"/>
      <c r="H61" s="60"/>
      <c r="I61" s="60"/>
      <c r="J61" s="60"/>
      <c r="K61" s="60"/>
      <c r="L61" s="60"/>
      <c r="M61" s="60"/>
      <c r="N61" s="60"/>
      <c r="O61" s="60"/>
      <c r="P61" s="62"/>
      <c r="Q61" s="62"/>
      <c r="S61" s="60"/>
      <c r="T61" s="521"/>
      <c r="U61" s="521"/>
      <c r="V61" s="521"/>
      <c r="W61" s="521"/>
      <c r="X61" s="521"/>
    </row>
    <row r="62" spans="1:24" x14ac:dyDescent="0.25">
      <c r="A62" s="60"/>
      <c r="B62" s="61"/>
      <c r="C62" s="60"/>
      <c r="D62" s="60"/>
      <c r="E62" s="60"/>
      <c r="F62" s="60"/>
      <c r="G62" s="60"/>
      <c r="H62" s="60"/>
      <c r="I62" s="60"/>
      <c r="J62" s="60"/>
      <c r="K62" s="60"/>
      <c r="L62" s="60"/>
      <c r="M62" s="60"/>
      <c r="N62" s="60"/>
      <c r="O62" s="60"/>
      <c r="P62" s="62"/>
      <c r="Q62" s="62"/>
      <c r="S62" s="60"/>
      <c r="T62" s="521"/>
      <c r="U62" s="521"/>
      <c r="V62" s="521"/>
      <c r="W62" s="521"/>
      <c r="X62" s="521"/>
    </row>
    <row r="63" spans="1:24" x14ac:dyDescent="0.25">
      <c r="A63" s="60"/>
      <c r="B63" s="61"/>
      <c r="C63" s="60"/>
      <c r="D63" s="60"/>
      <c r="E63" s="60"/>
      <c r="F63" s="60"/>
      <c r="G63" s="60"/>
      <c r="H63" s="60"/>
      <c r="I63" s="60"/>
      <c r="J63" s="60"/>
      <c r="K63" s="60"/>
      <c r="L63" s="60"/>
      <c r="M63" s="60"/>
      <c r="N63" s="60"/>
      <c r="O63" s="60"/>
      <c r="P63" s="62"/>
      <c r="Q63" s="62"/>
      <c r="S63" s="60"/>
      <c r="T63" s="521"/>
      <c r="U63" s="521"/>
      <c r="V63" s="521"/>
      <c r="W63" s="521"/>
      <c r="X63" s="521"/>
    </row>
    <row r="64" spans="1:24" x14ac:dyDescent="0.25">
      <c r="A64" s="60"/>
      <c r="B64" s="61"/>
      <c r="C64" s="60"/>
      <c r="D64" s="60"/>
      <c r="E64" s="60"/>
      <c r="F64" s="60"/>
      <c r="G64" s="60"/>
      <c r="H64" s="60"/>
      <c r="I64" s="60"/>
      <c r="J64" s="60"/>
      <c r="K64" s="60"/>
      <c r="L64" s="60"/>
      <c r="M64" s="60"/>
      <c r="N64" s="60"/>
      <c r="O64" s="60"/>
      <c r="P64" s="62"/>
      <c r="Q64" s="62"/>
      <c r="S64" s="60"/>
      <c r="T64" s="521"/>
      <c r="U64" s="521"/>
      <c r="V64" s="521"/>
      <c r="W64" s="521"/>
      <c r="X64" s="521"/>
    </row>
    <row r="65" spans="1:24" x14ac:dyDescent="0.25">
      <c r="A65" s="60"/>
      <c r="B65" s="61"/>
      <c r="C65" s="60"/>
      <c r="D65" s="60"/>
      <c r="E65" s="60"/>
      <c r="F65" s="60"/>
      <c r="G65" s="60"/>
      <c r="H65" s="60"/>
      <c r="I65" s="60"/>
      <c r="J65" s="60"/>
      <c r="K65" s="60"/>
      <c r="L65" s="60"/>
      <c r="M65" s="60"/>
      <c r="N65" s="60"/>
      <c r="O65" s="60"/>
      <c r="P65" s="62"/>
      <c r="Q65" s="62"/>
      <c r="S65" s="60"/>
      <c r="T65" s="521"/>
      <c r="U65" s="521"/>
      <c r="V65" s="521"/>
      <c r="W65" s="521"/>
      <c r="X65" s="521"/>
    </row>
    <row r="66" spans="1:24" x14ac:dyDescent="0.25">
      <c r="A66" s="60"/>
      <c r="B66" s="61"/>
      <c r="C66" s="60"/>
      <c r="D66" s="60"/>
      <c r="E66" s="60"/>
      <c r="F66" s="60"/>
      <c r="G66" s="60"/>
      <c r="H66" s="60"/>
      <c r="I66" s="60"/>
      <c r="J66" s="60"/>
      <c r="K66" s="60"/>
      <c r="L66" s="60"/>
      <c r="M66" s="60"/>
      <c r="N66" s="60"/>
      <c r="O66" s="60"/>
      <c r="P66" s="62"/>
      <c r="Q66" s="62"/>
      <c r="S66" s="60"/>
      <c r="T66" s="521"/>
      <c r="U66" s="521"/>
      <c r="V66" s="521"/>
      <c r="W66" s="521"/>
      <c r="X66" s="521"/>
    </row>
    <row r="67" spans="1:24" x14ac:dyDescent="0.25">
      <c r="A67" s="60"/>
      <c r="B67" s="61"/>
      <c r="C67" s="60"/>
      <c r="D67" s="60"/>
      <c r="E67" s="60"/>
      <c r="F67" s="60"/>
      <c r="G67" s="60"/>
      <c r="H67" s="60"/>
      <c r="I67" s="60"/>
      <c r="J67" s="60"/>
      <c r="K67" s="60"/>
      <c r="L67" s="60"/>
      <c r="M67" s="60"/>
      <c r="N67" s="60"/>
      <c r="O67" s="60"/>
      <c r="P67" s="62"/>
      <c r="Q67" s="62"/>
      <c r="S67" s="60"/>
      <c r="T67" s="521"/>
      <c r="U67" s="521"/>
      <c r="V67" s="521"/>
      <c r="W67" s="521"/>
      <c r="X67" s="521"/>
    </row>
    <row r="68" spans="1:24" x14ac:dyDescent="0.25">
      <c r="A68" s="60"/>
      <c r="B68" s="61"/>
      <c r="C68" s="60"/>
      <c r="D68" s="60"/>
      <c r="E68" s="60"/>
      <c r="F68" s="60"/>
      <c r="G68" s="60"/>
      <c r="H68" s="60"/>
      <c r="I68" s="60"/>
      <c r="J68" s="60"/>
      <c r="K68" s="60"/>
      <c r="L68" s="60"/>
      <c r="M68" s="60"/>
      <c r="N68" s="60"/>
      <c r="O68" s="60"/>
      <c r="P68" s="62"/>
      <c r="Q68" s="62"/>
      <c r="S68" s="60"/>
      <c r="T68" s="521"/>
      <c r="U68" s="521"/>
      <c r="V68" s="521"/>
      <c r="W68" s="521"/>
      <c r="X68" s="521"/>
    </row>
    <row r="69" spans="1:24" x14ac:dyDescent="0.25">
      <c r="A69" s="60"/>
      <c r="B69" s="61"/>
      <c r="C69" s="60"/>
      <c r="D69" s="60"/>
      <c r="E69" s="60"/>
      <c r="F69" s="60"/>
      <c r="G69" s="60"/>
      <c r="H69" s="60"/>
      <c r="I69" s="60"/>
      <c r="J69" s="60"/>
      <c r="K69" s="60"/>
      <c r="L69" s="60"/>
      <c r="M69" s="60"/>
      <c r="N69" s="60"/>
      <c r="O69" s="60"/>
      <c r="P69" s="62"/>
      <c r="Q69" s="62"/>
      <c r="S69" s="60"/>
      <c r="T69" s="521"/>
      <c r="U69" s="521"/>
      <c r="V69" s="521"/>
      <c r="W69" s="521"/>
      <c r="X69" s="521"/>
    </row>
    <row r="70" spans="1:24" x14ac:dyDescent="0.25">
      <c r="A70" s="60"/>
      <c r="B70" s="61"/>
      <c r="C70" s="60"/>
      <c r="D70" s="60"/>
      <c r="E70" s="60"/>
      <c r="F70" s="60"/>
      <c r="G70" s="60"/>
      <c r="H70" s="60"/>
      <c r="I70" s="60"/>
      <c r="J70" s="60"/>
      <c r="K70" s="60"/>
      <c r="L70" s="60"/>
      <c r="M70" s="60"/>
      <c r="N70" s="60"/>
      <c r="O70" s="60"/>
      <c r="P70" s="62"/>
      <c r="Q70" s="62"/>
      <c r="S70" s="60"/>
      <c r="T70" s="521"/>
      <c r="U70" s="521"/>
      <c r="V70" s="521"/>
      <c r="W70" s="521"/>
      <c r="X70" s="521"/>
    </row>
    <row r="71" spans="1:24" x14ac:dyDescent="0.25">
      <c r="A71" s="60"/>
      <c r="B71" s="61"/>
      <c r="C71" s="60"/>
      <c r="D71" s="60"/>
      <c r="E71" s="60"/>
      <c r="F71" s="60"/>
      <c r="G71" s="60"/>
      <c r="H71" s="60"/>
      <c r="I71" s="60"/>
      <c r="J71" s="60"/>
      <c r="K71" s="60"/>
      <c r="L71" s="60"/>
      <c r="M71" s="60"/>
      <c r="N71" s="60"/>
      <c r="O71" s="60"/>
      <c r="P71" s="62"/>
      <c r="Q71" s="62"/>
      <c r="S71" s="60"/>
      <c r="T71" s="521"/>
      <c r="U71" s="521"/>
      <c r="V71" s="521"/>
      <c r="W71" s="521"/>
      <c r="X71" s="521"/>
    </row>
    <row r="72" spans="1:24" x14ac:dyDescent="0.25">
      <c r="A72" s="60"/>
      <c r="B72" s="61"/>
      <c r="C72" s="60"/>
      <c r="D72" s="60"/>
      <c r="E72" s="60"/>
      <c r="F72" s="60"/>
      <c r="G72" s="60"/>
      <c r="H72" s="60"/>
      <c r="I72" s="60"/>
      <c r="J72" s="60"/>
      <c r="K72" s="60"/>
      <c r="L72" s="60"/>
      <c r="M72" s="60"/>
      <c r="N72" s="60"/>
      <c r="O72" s="60"/>
      <c r="P72" s="62"/>
      <c r="Q72" s="62"/>
      <c r="S72" s="60"/>
      <c r="T72" s="521"/>
      <c r="U72" s="521"/>
      <c r="V72" s="521"/>
      <c r="W72" s="521"/>
      <c r="X72" s="521"/>
    </row>
    <row r="73" spans="1:24" x14ac:dyDescent="0.25">
      <c r="A73" s="60"/>
      <c r="B73" s="61"/>
      <c r="C73" s="60"/>
      <c r="D73" s="60"/>
      <c r="E73" s="60"/>
      <c r="F73" s="60"/>
      <c r="G73" s="60"/>
      <c r="H73" s="60"/>
      <c r="I73" s="60"/>
      <c r="J73" s="60"/>
      <c r="K73" s="60"/>
      <c r="L73" s="60"/>
      <c r="M73" s="60"/>
      <c r="N73" s="60"/>
      <c r="O73" s="60"/>
      <c r="P73" s="62"/>
      <c r="Q73" s="62"/>
      <c r="S73" s="60"/>
      <c r="T73" s="521"/>
      <c r="U73" s="521"/>
      <c r="V73" s="521"/>
      <c r="W73" s="521"/>
      <c r="X73" s="521"/>
    </row>
    <row r="74" spans="1:24" x14ac:dyDescent="0.25">
      <c r="A74" s="60"/>
      <c r="B74" s="61"/>
      <c r="C74" s="60"/>
      <c r="D74" s="60"/>
      <c r="E74" s="60"/>
      <c r="F74" s="60"/>
      <c r="G74" s="60"/>
      <c r="H74" s="60"/>
      <c r="I74" s="60"/>
      <c r="J74" s="60"/>
      <c r="K74" s="60"/>
      <c r="L74" s="60"/>
      <c r="M74" s="60"/>
      <c r="N74" s="60"/>
      <c r="O74" s="60"/>
      <c r="P74" s="62"/>
      <c r="Q74" s="62"/>
      <c r="S74" s="60"/>
      <c r="T74" s="521"/>
      <c r="U74" s="521"/>
      <c r="V74" s="521"/>
      <c r="W74" s="521"/>
      <c r="X74" s="521"/>
    </row>
    <row r="75" spans="1:24" x14ac:dyDescent="0.25">
      <c r="A75" s="60"/>
      <c r="B75" s="61"/>
      <c r="C75" s="60"/>
      <c r="D75" s="60"/>
      <c r="E75" s="60"/>
      <c r="F75" s="60"/>
      <c r="G75" s="60"/>
      <c r="H75" s="60"/>
      <c r="I75" s="60"/>
      <c r="J75" s="60"/>
      <c r="K75" s="60"/>
      <c r="L75" s="60"/>
      <c r="M75" s="60"/>
      <c r="N75" s="60"/>
      <c r="O75" s="60"/>
      <c r="P75" s="62"/>
      <c r="Q75" s="62"/>
      <c r="S75" s="60"/>
      <c r="T75" s="521"/>
      <c r="U75" s="521"/>
      <c r="V75" s="521"/>
      <c r="W75" s="521"/>
      <c r="X75" s="521"/>
    </row>
    <row r="76" spans="1:24" x14ac:dyDescent="0.25">
      <c r="A76" s="60"/>
      <c r="B76" s="61"/>
      <c r="C76" s="60"/>
      <c r="D76" s="60"/>
      <c r="E76" s="60"/>
      <c r="F76" s="60"/>
      <c r="G76" s="60"/>
      <c r="H76" s="60"/>
      <c r="I76" s="60"/>
      <c r="J76" s="60"/>
      <c r="K76" s="60"/>
      <c r="L76" s="60"/>
      <c r="M76" s="60"/>
      <c r="N76" s="60"/>
      <c r="O76" s="60"/>
      <c r="P76" s="62"/>
      <c r="Q76" s="62"/>
      <c r="S76" s="60"/>
      <c r="T76" s="521"/>
      <c r="U76" s="521"/>
      <c r="V76" s="521"/>
      <c r="W76" s="521"/>
      <c r="X76" s="521"/>
    </row>
    <row r="77" spans="1:24" x14ac:dyDescent="0.25">
      <c r="A77" s="60"/>
      <c r="B77" s="61"/>
      <c r="C77" s="60"/>
      <c r="D77" s="60"/>
      <c r="E77" s="60"/>
      <c r="F77" s="60"/>
      <c r="G77" s="60"/>
      <c r="H77" s="60"/>
      <c r="I77" s="60"/>
      <c r="J77" s="60"/>
      <c r="K77" s="60"/>
      <c r="L77" s="60"/>
      <c r="M77" s="60"/>
      <c r="N77" s="60"/>
      <c r="O77" s="60"/>
      <c r="P77" s="62"/>
      <c r="Q77" s="62"/>
      <c r="S77" s="60"/>
      <c r="T77" s="521"/>
      <c r="U77" s="521"/>
      <c r="V77" s="521"/>
      <c r="W77" s="521"/>
      <c r="X77" s="521"/>
    </row>
    <row r="78" spans="1:24" x14ac:dyDescent="0.25">
      <c r="A78" s="60"/>
      <c r="B78" s="61"/>
      <c r="C78" s="60"/>
      <c r="D78" s="60"/>
      <c r="E78" s="60"/>
      <c r="F78" s="60"/>
      <c r="G78" s="60"/>
      <c r="H78" s="60"/>
      <c r="I78" s="60"/>
      <c r="J78" s="60"/>
      <c r="K78" s="60"/>
      <c r="L78" s="60"/>
      <c r="M78" s="60"/>
      <c r="N78" s="60"/>
      <c r="O78" s="60"/>
      <c r="P78" s="62"/>
      <c r="Q78" s="62"/>
      <c r="S78" s="60"/>
      <c r="T78" s="521"/>
      <c r="U78" s="521"/>
      <c r="V78" s="521"/>
      <c r="W78" s="521"/>
      <c r="X78" s="521"/>
    </row>
    <row r="79" spans="1:24" x14ac:dyDescent="0.25">
      <c r="A79" s="60"/>
      <c r="B79" s="61"/>
      <c r="C79" s="60"/>
      <c r="D79" s="60"/>
      <c r="E79" s="60"/>
      <c r="F79" s="60"/>
      <c r="G79" s="60"/>
      <c r="H79" s="60"/>
      <c r="I79" s="60"/>
      <c r="J79" s="60"/>
      <c r="K79" s="60"/>
      <c r="L79" s="60"/>
      <c r="M79" s="60"/>
      <c r="N79" s="60"/>
      <c r="O79" s="60"/>
      <c r="P79" s="62"/>
      <c r="Q79" s="62"/>
      <c r="S79" s="60"/>
      <c r="T79" s="521"/>
      <c r="U79" s="521"/>
      <c r="V79" s="521"/>
      <c r="W79" s="521"/>
      <c r="X79" s="521"/>
    </row>
    <row r="80" spans="1:24" x14ac:dyDescent="0.25">
      <c r="A80" s="60"/>
      <c r="B80" s="61"/>
      <c r="C80" s="60"/>
      <c r="D80" s="60"/>
      <c r="E80" s="60"/>
      <c r="F80" s="60"/>
      <c r="G80" s="60"/>
      <c r="H80" s="60"/>
      <c r="I80" s="60"/>
      <c r="J80" s="60"/>
      <c r="K80" s="60"/>
      <c r="L80" s="60"/>
      <c r="M80" s="60"/>
      <c r="N80" s="60"/>
      <c r="O80" s="60"/>
      <c r="P80" s="62"/>
      <c r="Q80" s="62"/>
      <c r="S80" s="60"/>
      <c r="T80" s="521"/>
      <c r="U80" s="521"/>
      <c r="V80" s="521"/>
      <c r="W80" s="521"/>
      <c r="X80" s="521"/>
    </row>
    <row r="81" spans="1:24" x14ac:dyDescent="0.25">
      <c r="A81" s="60"/>
      <c r="B81" s="61"/>
      <c r="C81" s="60"/>
      <c r="D81" s="60"/>
      <c r="E81" s="60"/>
      <c r="F81" s="60"/>
      <c r="G81" s="60"/>
      <c r="H81" s="60"/>
      <c r="I81" s="60"/>
      <c r="J81" s="60"/>
      <c r="K81" s="60"/>
      <c r="L81" s="60"/>
      <c r="M81" s="60"/>
      <c r="N81" s="60"/>
      <c r="O81" s="60"/>
      <c r="P81" s="62"/>
      <c r="Q81" s="62"/>
      <c r="S81" s="60"/>
      <c r="T81" s="521"/>
      <c r="U81" s="521"/>
      <c r="V81" s="521"/>
      <c r="W81" s="521"/>
      <c r="X81" s="521"/>
    </row>
    <row r="82" spans="1:24" x14ac:dyDescent="0.25">
      <c r="A82" s="60"/>
      <c r="B82" s="61"/>
      <c r="C82" s="60"/>
      <c r="D82" s="60"/>
      <c r="E82" s="60"/>
      <c r="F82" s="60"/>
      <c r="G82" s="60"/>
      <c r="H82" s="60"/>
      <c r="I82" s="60"/>
      <c r="J82" s="60"/>
      <c r="K82" s="60"/>
      <c r="L82" s="60"/>
      <c r="M82" s="60"/>
      <c r="N82" s="60"/>
      <c r="O82" s="60"/>
      <c r="P82" s="62"/>
      <c r="Q82" s="62"/>
      <c r="S82" s="60"/>
      <c r="T82" s="521"/>
      <c r="U82" s="521"/>
      <c r="V82" s="521"/>
      <c r="W82" s="521"/>
      <c r="X82" s="521"/>
    </row>
    <row r="83" spans="1:24" x14ac:dyDescent="0.25">
      <c r="A83" s="60"/>
      <c r="B83" s="61"/>
      <c r="C83" s="60"/>
      <c r="D83" s="60"/>
      <c r="E83" s="60"/>
      <c r="F83" s="60"/>
      <c r="G83" s="60"/>
      <c r="H83" s="60"/>
      <c r="I83" s="60"/>
      <c r="J83" s="60"/>
      <c r="K83" s="60"/>
      <c r="L83" s="60"/>
      <c r="M83" s="60"/>
      <c r="N83" s="60"/>
      <c r="O83" s="60"/>
      <c r="P83" s="62"/>
      <c r="Q83" s="62"/>
      <c r="S83" s="60"/>
      <c r="T83" s="521"/>
      <c r="U83" s="521"/>
      <c r="V83" s="521"/>
      <c r="W83" s="521"/>
      <c r="X83" s="521"/>
    </row>
    <row r="84" spans="1:24" x14ac:dyDescent="0.25">
      <c r="A84" s="60"/>
      <c r="B84" s="61"/>
      <c r="C84" s="60"/>
      <c r="D84" s="60"/>
      <c r="E84" s="60"/>
      <c r="F84" s="60"/>
      <c r="G84" s="60"/>
      <c r="H84" s="60"/>
      <c r="I84" s="60"/>
      <c r="J84" s="60"/>
      <c r="K84" s="60"/>
      <c r="L84" s="60"/>
      <c r="M84" s="60"/>
      <c r="N84" s="60"/>
      <c r="O84" s="60"/>
      <c r="P84" s="62"/>
      <c r="Q84" s="62"/>
      <c r="S84" s="60"/>
      <c r="T84" s="521"/>
      <c r="U84" s="521"/>
      <c r="V84" s="521"/>
      <c r="W84" s="521"/>
      <c r="X84" s="521"/>
    </row>
    <row r="85" spans="1:24" x14ac:dyDescent="0.25">
      <c r="A85" s="60"/>
      <c r="B85" s="61"/>
      <c r="C85" s="60"/>
      <c r="D85" s="60"/>
      <c r="E85" s="60"/>
      <c r="F85" s="60"/>
      <c r="G85" s="60"/>
      <c r="H85" s="60"/>
      <c r="I85" s="60"/>
      <c r="J85" s="60"/>
      <c r="K85" s="60"/>
      <c r="L85" s="60"/>
      <c r="M85" s="60"/>
      <c r="N85" s="60"/>
      <c r="O85" s="60"/>
      <c r="P85" s="62"/>
      <c r="Q85" s="62"/>
      <c r="S85" s="60"/>
      <c r="T85" s="521"/>
      <c r="U85" s="521"/>
      <c r="V85" s="521"/>
      <c r="W85" s="521"/>
      <c r="X85" s="521"/>
    </row>
    <row r="86" spans="1:24" x14ac:dyDescent="0.25">
      <c r="A86" s="60"/>
      <c r="B86" s="61"/>
      <c r="C86" s="60"/>
      <c r="D86" s="60"/>
      <c r="E86" s="60"/>
      <c r="F86" s="60"/>
      <c r="G86" s="60"/>
      <c r="H86" s="60"/>
      <c r="I86" s="60"/>
      <c r="J86" s="60"/>
      <c r="K86" s="60"/>
      <c r="L86" s="60"/>
      <c r="M86" s="60"/>
      <c r="N86" s="60"/>
      <c r="O86" s="60"/>
      <c r="P86" s="62"/>
      <c r="Q86" s="62"/>
      <c r="S86" s="60"/>
      <c r="T86" s="521"/>
      <c r="U86" s="521"/>
      <c r="V86" s="521"/>
      <c r="W86" s="521"/>
      <c r="X86" s="521"/>
    </row>
    <row r="87" spans="1:24" x14ac:dyDescent="0.25">
      <c r="A87" s="60"/>
      <c r="B87" s="61"/>
      <c r="C87" s="60"/>
      <c r="D87" s="60"/>
      <c r="E87" s="60"/>
      <c r="F87" s="60"/>
      <c r="G87" s="60"/>
      <c r="H87" s="60"/>
      <c r="I87" s="60"/>
      <c r="J87" s="60"/>
      <c r="K87" s="60"/>
      <c r="L87" s="60"/>
      <c r="M87" s="60"/>
      <c r="N87" s="60"/>
      <c r="O87" s="60"/>
      <c r="P87" s="62"/>
      <c r="Q87" s="62"/>
      <c r="S87" s="60"/>
      <c r="T87" s="521"/>
      <c r="U87" s="521"/>
      <c r="V87" s="521"/>
      <c r="W87" s="521"/>
      <c r="X87" s="521"/>
    </row>
    <row r="88" spans="1:24" x14ac:dyDescent="0.25">
      <c r="A88" s="60"/>
      <c r="B88" s="61"/>
      <c r="C88" s="60"/>
      <c r="D88" s="60"/>
      <c r="E88" s="60"/>
      <c r="F88" s="60"/>
      <c r="G88" s="60"/>
      <c r="H88" s="60"/>
      <c r="I88" s="60"/>
      <c r="J88" s="60"/>
      <c r="K88" s="60"/>
      <c r="L88" s="60"/>
      <c r="M88" s="60"/>
      <c r="N88" s="60"/>
      <c r="O88" s="60"/>
      <c r="P88" s="62"/>
      <c r="Q88" s="62"/>
      <c r="S88" s="60"/>
      <c r="T88" s="521"/>
      <c r="U88" s="521"/>
      <c r="V88" s="521"/>
      <c r="W88" s="521"/>
      <c r="X88" s="521"/>
    </row>
    <row r="89" spans="1:24" x14ac:dyDescent="0.25">
      <c r="A89" s="60"/>
      <c r="B89" s="61"/>
      <c r="C89" s="60"/>
      <c r="D89" s="60"/>
      <c r="E89" s="60"/>
      <c r="F89" s="60"/>
      <c r="G89" s="60"/>
      <c r="H89" s="60"/>
      <c r="I89" s="60"/>
      <c r="J89" s="60"/>
      <c r="K89" s="60"/>
      <c r="L89" s="60"/>
      <c r="M89" s="60"/>
      <c r="N89" s="60"/>
      <c r="O89" s="60"/>
      <c r="P89" s="62"/>
      <c r="Q89" s="62"/>
      <c r="S89" s="60"/>
      <c r="T89" s="521"/>
      <c r="U89" s="521"/>
      <c r="V89" s="521"/>
      <c r="W89" s="521"/>
      <c r="X89" s="521"/>
    </row>
    <row r="90" spans="1:24" x14ac:dyDescent="0.25">
      <c r="A90" s="60"/>
      <c r="B90" s="61"/>
      <c r="C90" s="60"/>
      <c r="D90" s="60"/>
      <c r="E90" s="60"/>
      <c r="F90" s="60"/>
      <c r="G90" s="60"/>
      <c r="H90" s="60"/>
      <c r="I90" s="60"/>
      <c r="J90" s="60"/>
      <c r="K90" s="60"/>
      <c r="L90" s="60"/>
      <c r="M90" s="60"/>
      <c r="N90" s="60"/>
      <c r="O90" s="60"/>
      <c r="P90" s="62"/>
      <c r="Q90" s="62"/>
      <c r="S90" s="60"/>
      <c r="T90" s="521"/>
      <c r="U90" s="521"/>
      <c r="V90" s="521"/>
      <c r="W90" s="521"/>
      <c r="X90" s="521"/>
    </row>
    <row r="91" spans="1:24" x14ac:dyDescent="0.25">
      <c r="A91" s="60"/>
      <c r="B91" s="61"/>
      <c r="C91" s="60"/>
      <c r="D91" s="60"/>
      <c r="E91" s="60"/>
      <c r="F91" s="60"/>
      <c r="G91" s="60"/>
      <c r="H91" s="60"/>
      <c r="I91" s="60"/>
      <c r="J91" s="60"/>
      <c r="K91" s="60"/>
      <c r="L91" s="60"/>
      <c r="M91" s="60"/>
      <c r="N91" s="60"/>
      <c r="O91" s="60"/>
      <c r="P91" s="62"/>
      <c r="Q91" s="62"/>
      <c r="S91" s="60"/>
      <c r="T91" s="521"/>
      <c r="U91" s="521"/>
      <c r="V91" s="521"/>
      <c r="W91" s="521"/>
      <c r="X91" s="521"/>
    </row>
    <row r="92" spans="1:24" x14ac:dyDescent="0.25">
      <c r="A92" s="60"/>
      <c r="B92" s="61"/>
      <c r="C92" s="60"/>
      <c r="D92" s="60"/>
      <c r="E92" s="60"/>
      <c r="F92" s="60"/>
      <c r="G92" s="60"/>
      <c r="H92" s="60"/>
      <c r="I92" s="60"/>
      <c r="J92" s="60"/>
      <c r="K92" s="60"/>
      <c r="L92" s="60"/>
      <c r="M92" s="60"/>
      <c r="N92" s="60"/>
      <c r="O92" s="60"/>
      <c r="P92" s="62"/>
      <c r="Q92" s="62"/>
      <c r="S92" s="60"/>
      <c r="T92" s="521"/>
      <c r="U92" s="521"/>
      <c r="V92" s="521"/>
      <c r="W92" s="521"/>
      <c r="X92" s="521"/>
    </row>
    <row r="93" spans="1:24" x14ac:dyDescent="0.25">
      <c r="A93" s="60"/>
      <c r="B93" s="61"/>
      <c r="C93" s="60"/>
      <c r="D93" s="60"/>
      <c r="E93" s="60"/>
      <c r="F93" s="60"/>
      <c r="G93" s="60"/>
      <c r="H93" s="60"/>
      <c r="I93" s="60"/>
      <c r="J93" s="60"/>
      <c r="K93" s="60"/>
      <c r="L93" s="60"/>
      <c r="M93" s="60"/>
      <c r="N93" s="60"/>
      <c r="O93" s="60"/>
      <c r="P93" s="62"/>
      <c r="Q93" s="62"/>
      <c r="S93" s="60"/>
      <c r="T93" s="521"/>
      <c r="U93" s="521"/>
      <c r="V93" s="521"/>
      <c r="W93" s="521"/>
      <c r="X93" s="521"/>
    </row>
    <row r="94" spans="1:24" x14ac:dyDescent="0.25">
      <c r="A94" s="60"/>
      <c r="B94" s="61"/>
      <c r="C94" s="60"/>
      <c r="D94" s="60"/>
      <c r="E94" s="60"/>
      <c r="F94" s="60"/>
      <c r="G94" s="60"/>
      <c r="H94" s="60"/>
      <c r="I94" s="60"/>
      <c r="J94" s="60"/>
      <c r="K94" s="60"/>
      <c r="L94" s="60"/>
      <c r="M94" s="60"/>
      <c r="N94" s="60"/>
      <c r="O94" s="60"/>
      <c r="P94" s="62"/>
      <c r="Q94" s="62"/>
      <c r="S94" s="60"/>
      <c r="T94" s="521"/>
      <c r="U94" s="521"/>
      <c r="V94" s="521"/>
      <c r="W94" s="521"/>
      <c r="X94" s="521"/>
    </row>
    <row r="95" spans="1:24" x14ac:dyDescent="0.25">
      <c r="A95" s="60"/>
      <c r="B95" s="61"/>
      <c r="C95" s="60"/>
      <c r="D95" s="60"/>
      <c r="E95" s="60"/>
      <c r="F95" s="60"/>
      <c r="G95" s="60"/>
      <c r="H95" s="60"/>
      <c r="I95" s="60"/>
      <c r="J95" s="60"/>
      <c r="K95" s="60"/>
      <c r="L95" s="60"/>
      <c r="M95" s="60"/>
      <c r="N95" s="60"/>
      <c r="O95" s="60"/>
      <c r="P95" s="62"/>
      <c r="Q95" s="62"/>
      <c r="S95" s="60"/>
      <c r="T95" s="521"/>
      <c r="U95" s="521"/>
      <c r="V95" s="521"/>
      <c r="W95" s="521"/>
      <c r="X95" s="521"/>
    </row>
    <row r="96" spans="1:24" x14ac:dyDescent="0.25">
      <c r="A96" s="521"/>
      <c r="B96" s="61"/>
      <c r="C96" s="60"/>
      <c r="D96" s="60"/>
      <c r="E96" s="60"/>
      <c r="F96" s="60"/>
      <c r="G96" s="60"/>
      <c r="H96" s="60"/>
      <c r="I96" s="60"/>
      <c r="J96" s="60"/>
      <c r="K96" s="60"/>
      <c r="L96" s="60"/>
      <c r="M96" s="60"/>
      <c r="N96" s="60"/>
      <c r="O96" s="60"/>
      <c r="P96" s="62"/>
      <c r="Q96" s="62"/>
      <c r="S96" s="60"/>
      <c r="T96" s="521"/>
      <c r="U96" s="521"/>
      <c r="V96" s="521"/>
      <c r="W96" s="521"/>
      <c r="X96" s="521"/>
    </row>
    <row r="97" spans="1:24" x14ac:dyDescent="0.25">
      <c r="A97" s="60"/>
      <c r="B97" s="61"/>
      <c r="C97" s="60"/>
      <c r="D97" s="60"/>
      <c r="E97" s="60"/>
      <c r="F97" s="60"/>
      <c r="G97" s="60"/>
      <c r="H97" s="60"/>
      <c r="I97" s="60"/>
      <c r="J97" s="60"/>
      <c r="K97" s="60"/>
      <c r="L97" s="60"/>
      <c r="M97" s="60"/>
      <c r="N97" s="60"/>
      <c r="O97" s="60"/>
      <c r="P97" s="62"/>
      <c r="Q97" s="62"/>
      <c r="S97" s="60"/>
      <c r="T97" s="521"/>
      <c r="U97" s="521"/>
      <c r="V97" s="521"/>
      <c r="W97" s="521"/>
      <c r="X97" s="521"/>
    </row>
    <row r="98" spans="1:24" x14ac:dyDescent="0.25">
      <c r="A98" s="60"/>
      <c r="B98" s="61"/>
      <c r="C98" s="60"/>
      <c r="D98" s="60"/>
      <c r="E98" s="60"/>
      <c r="F98" s="60"/>
      <c r="G98" s="60"/>
      <c r="H98" s="60"/>
      <c r="I98" s="60"/>
      <c r="J98" s="60"/>
      <c r="K98" s="60"/>
      <c r="L98" s="60"/>
      <c r="M98" s="60"/>
      <c r="N98" s="60"/>
      <c r="O98" s="60"/>
      <c r="P98" s="62"/>
      <c r="Q98" s="62"/>
      <c r="S98" s="60"/>
      <c r="T98" s="521"/>
      <c r="U98" s="521"/>
      <c r="V98" s="521"/>
      <c r="W98" s="521"/>
      <c r="X98" s="521"/>
    </row>
    <row r="99" spans="1:24" x14ac:dyDescent="0.25">
      <c r="A99" s="60"/>
      <c r="B99" s="61"/>
      <c r="C99" s="60"/>
      <c r="D99" s="60"/>
      <c r="E99" s="60"/>
      <c r="F99" s="60"/>
      <c r="G99" s="60"/>
      <c r="H99" s="60"/>
      <c r="I99" s="60"/>
      <c r="J99" s="60"/>
      <c r="K99" s="60"/>
      <c r="L99" s="60"/>
      <c r="M99" s="60"/>
      <c r="N99" s="60"/>
      <c r="O99" s="60"/>
      <c r="P99" s="62"/>
      <c r="Q99" s="62"/>
      <c r="S99" s="60"/>
      <c r="T99" s="521"/>
      <c r="U99" s="521"/>
      <c r="V99" s="521"/>
      <c r="W99" s="521"/>
      <c r="X99" s="521"/>
    </row>
    <row r="100" spans="1:24" x14ac:dyDescent="0.25">
      <c r="A100" s="60"/>
      <c r="B100" s="61"/>
      <c r="C100" s="60"/>
      <c r="D100" s="60"/>
      <c r="E100" s="60"/>
      <c r="F100" s="60"/>
      <c r="G100" s="60"/>
      <c r="H100" s="60"/>
      <c r="I100" s="60"/>
      <c r="J100" s="60"/>
      <c r="K100" s="60"/>
      <c r="L100" s="60"/>
      <c r="M100" s="60"/>
      <c r="N100" s="60"/>
      <c r="O100" s="60"/>
      <c r="P100" s="62"/>
      <c r="Q100" s="62"/>
      <c r="S100" s="60"/>
      <c r="T100" s="521"/>
      <c r="U100" s="521"/>
      <c r="V100" s="521"/>
      <c r="W100" s="521"/>
      <c r="X100" s="521"/>
    </row>
    <row r="101" spans="1:24" x14ac:dyDescent="0.25">
      <c r="A101" s="60"/>
      <c r="B101" s="61"/>
      <c r="C101" s="60"/>
      <c r="D101" s="60"/>
      <c r="E101" s="60"/>
      <c r="F101" s="60"/>
      <c r="G101" s="60"/>
      <c r="H101" s="60"/>
      <c r="I101" s="60"/>
      <c r="J101" s="60"/>
      <c r="K101" s="60"/>
      <c r="L101" s="60"/>
      <c r="M101" s="60"/>
      <c r="N101" s="60"/>
      <c r="O101" s="60"/>
      <c r="P101" s="62"/>
      <c r="Q101" s="62"/>
      <c r="S101" s="60"/>
      <c r="T101" s="521"/>
      <c r="U101" s="521"/>
      <c r="V101" s="521"/>
      <c r="W101" s="521"/>
      <c r="X101" s="521"/>
    </row>
    <row r="102" spans="1:24" x14ac:dyDescent="0.25">
      <c r="A102" s="521"/>
      <c r="B102" s="61"/>
      <c r="C102" s="60"/>
      <c r="D102" s="60"/>
      <c r="E102" s="60"/>
      <c r="F102" s="60"/>
      <c r="G102" s="60"/>
      <c r="H102" s="60"/>
      <c r="I102" s="60"/>
      <c r="J102" s="60"/>
      <c r="K102" s="60"/>
      <c r="L102" s="60"/>
      <c r="M102" s="60"/>
      <c r="N102" s="60"/>
      <c r="O102" s="60"/>
      <c r="P102" s="62"/>
      <c r="Q102" s="62"/>
      <c r="S102" s="60"/>
      <c r="T102" s="521"/>
      <c r="U102" s="521"/>
      <c r="V102" s="521"/>
      <c r="W102" s="521"/>
      <c r="X102" s="521"/>
    </row>
    <row r="103" spans="1:24" x14ac:dyDescent="0.25">
      <c r="A103" s="521"/>
      <c r="B103" s="61"/>
      <c r="C103" s="60"/>
      <c r="D103" s="60"/>
      <c r="E103" s="60"/>
      <c r="F103" s="60"/>
      <c r="G103" s="60"/>
      <c r="H103" s="60"/>
      <c r="I103" s="60"/>
      <c r="J103" s="60"/>
      <c r="K103" s="60"/>
      <c r="L103" s="60"/>
      <c r="M103" s="60"/>
      <c r="N103" s="60"/>
      <c r="O103" s="60"/>
      <c r="P103" s="62"/>
      <c r="Q103" s="62"/>
      <c r="S103" s="60"/>
      <c r="T103" s="521"/>
      <c r="U103" s="521"/>
      <c r="V103" s="521"/>
      <c r="W103" s="521"/>
      <c r="X103" s="521"/>
    </row>
    <row r="104" spans="1:24" x14ac:dyDescent="0.25">
      <c r="A104" s="60"/>
      <c r="B104" s="61"/>
      <c r="C104" s="60"/>
      <c r="D104" s="60"/>
      <c r="E104" s="60"/>
      <c r="F104" s="60"/>
      <c r="G104" s="60"/>
      <c r="H104" s="60"/>
      <c r="I104" s="60"/>
      <c r="J104" s="60"/>
      <c r="K104" s="60"/>
      <c r="L104" s="60"/>
      <c r="M104" s="60"/>
      <c r="N104" s="60"/>
      <c r="O104" s="60"/>
      <c r="P104" s="62"/>
      <c r="Q104" s="62"/>
      <c r="S104" s="60"/>
      <c r="T104" s="521"/>
      <c r="U104" s="521"/>
      <c r="V104" s="521"/>
      <c r="W104" s="521"/>
      <c r="X104" s="521"/>
    </row>
    <row r="105" spans="1:24" x14ac:dyDescent="0.25">
      <c r="A105" s="521"/>
      <c r="B105" s="61"/>
      <c r="C105" s="60"/>
      <c r="D105" s="60"/>
      <c r="E105" s="60"/>
      <c r="F105" s="60"/>
      <c r="G105" s="60"/>
      <c r="H105" s="60"/>
      <c r="I105" s="60"/>
      <c r="J105" s="60"/>
      <c r="K105" s="60"/>
      <c r="L105" s="60"/>
      <c r="M105" s="60"/>
      <c r="N105" s="60"/>
      <c r="O105" s="60"/>
      <c r="P105" s="62"/>
      <c r="Q105" s="62"/>
      <c r="S105" s="60"/>
      <c r="T105" s="521"/>
      <c r="U105" s="521"/>
      <c r="V105" s="521"/>
      <c r="W105" s="521"/>
      <c r="X105" s="521"/>
    </row>
    <row r="106" spans="1:24" x14ac:dyDescent="0.25">
      <c r="A106" s="60"/>
      <c r="B106" s="61"/>
      <c r="C106" s="60"/>
      <c r="D106" s="60"/>
      <c r="E106" s="60"/>
      <c r="F106" s="60"/>
      <c r="G106" s="60"/>
      <c r="H106" s="60"/>
      <c r="I106" s="60"/>
      <c r="J106" s="60"/>
      <c r="K106" s="60"/>
      <c r="L106" s="60"/>
      <c r="M106" s="60"/>
      <c r="N106" s="60"/>
      <c r="O106" s="60"/>
      <c r="P106" s="62"/>
      <c r="Q106" s="62"/>
      <c r="S106" s="60"/>
      <c r="T106" s="521"/>
      <c r="U106" s="521"/>
      <c r="V106" s="521"/>
      <c r="W106" s="521"/>
      <c r="X106" s="521"/>
    </row>
    <row r="107" spans="1:24" x14ac:dyDescent="0.25">
      <c r="A107" s="60"/>
      <c r="B107" s="61"/>
      <c r="C107" s="60"/>
      <c r="D107" s="60"/>
      <c r="E107" s="60"/>
      <c r="F107" s="60"/>
      <c r="G107" s="60"/>
      <c r="H107" s="60"/>
      <c r="I107" s="60"/>
      <c r="J107" s="60"/>
      <c r="K107" s="60"/>
      <c r="L107" s="60"/>
      <c r="M107" s="60"/>
      <c r="N107" s="60"/>
      <c r="O107" s="60"/>
      <c r="P107" s="62"/>
      <c r="Q107" s="62"/>
      <c r="S107" s="60"/>
      <c r="T107" s="521"/>
      <c r="U107" s="521"/>
      <c r="V107" s="521"/>
      <c r="W107" s="521"/>
      <c r="X107" s="521"/>
    </row>
    <row r="108" spans="1:24" x14ac:dyDescent="0.25">
      <c r="A108" s="60"/>
      <c r="B108" s="61"/>
      <c r="C108" s="60"/>
      <c r="D108" s="60"/>
      <c r="E108" s="60"/>
      <c r="F108" s="60"/>
      <c r="G108" s="60"/>
      <c r="H108" s="60"/>
      <c r="I108" s="60"/>
      <c r="J108" s="60"/>
      <c r="K108" s="60"/>
      <c r="L108" s="60"/>
      <c r="M108" s="60"/>
      <c r="N108" s="60"/>
      <c r="O108" s="60"/>
      <c r="P108" s="62"/>
      <c r="Q108" s="62"/>
      <c r="S108" s="60"/>
      <c r="T108" s="521"/>
      <c r="U108" s="521"/>
      <c r="V108" s="521"/>
      <c r="W108" s="521"/>
      <c r="X108" s="521"/>
    </row>
    <row r="109" spans="1:24" x14ac:dyDescent="0.25">
      <c r="A109" s="60"/>
      <c r="B109" s="61"/>
      <c r="C109" s="60"/>
      <c r="D109" s="60"/>
      <c r="E109" s="60"/>
      <c r="F109" s="60"/>
      <c r="G109" s="60"/>
      <c r="H109" s="60"/>
      <c r="I109" s="60"/>
      <c r="J109" s="60"/>
      <c r="K109" s="60"/>
      <c r="L109" s="60"/>
      <c r="M109" s="60"/>
      <c r="N109" s="60"/>
      <c r="O109" s="60"/>
      <c r="P109" s="62"/>
      <c r="Q109" s="62"/>
      <c r="S109" s="60"/>
      <c r="T109" s="521"/>
      <c r="U109" s="521"/>
      <c r="V109" s="521"/>
      <c r="W109" s="521"/>
      <c r="X109" s="521"/>
    </row>
    <row r="110" spans="1:24" x14ac:dyDescent="0.25">
      <c r="A110" s="60"/>
      <c r="B110" s="61"/>
      <c r="C110" s="60"/>
      <c r="D110" s="60"/>
      <c r="E110" s="60"/>
      <c r="F110" s="60"/>
      <c r="G110" s="60"/>
      <c r="H110" s="60"/>
      <c r="I110" s="60"/>
      <c r="J110" s="60"/>
      <c r="K110" s="60"/>
      <c r="L110" s="60"/>
      <c r="M110" s="60"/>
      <c r="N110" s="60"/>
      <c r="O110" s="60"/>
      <c r="P110" s="62"/>
      <c r="Q110" s="62"/>
      <c r="S110" s="60"/>
      <c r="T110" s="521"/>
      <c r="U110" s="521"/>
      <c r="V110" s="521"/>
      <c r="W110" s="521"/>
      <c r="X110" s="521"/>
    </row>
    <row r="111" spans="1:24" x14ac:dyDescent="0.25">
      <c r="A111" s="60"/>
      <c r="B111" s="61"/>
      <c r="C111" s="60"/>
      <c r="D111" s="60"/>
      <c r="E111" s="60"/>
      <c r="F111" s="60"/>
      <c r="G111" s="60"/>
      <c r="H111" s="60"/>
      <c r="I111" s="60"/>
      <c r="J111" s="60"/>
      <c r="K111" s="60"/>
      <c r="L111" s="60"/>
      <c r="M111" s="60"/>
      <c r="N111" s="60"/>
      <c r="O111" s="60"/>
      <c r="P111" s="62"/>
      <c r="Q111" s="62"/>
      <c r="S111" s="60"/>
      <c r="T111" s="521"/>
      <c r="U111" s="521"/>
      <c r="V111" s="521"/>
      <c r="W111" s="521"/>
      <c r="X111" s="521"/>
    </row>
    <row r="112" spans="1:24" x14ac:dyDescent="0.25">
      <c r="A112" s="60"/>
      <c r="B112" s="61"/>
      <c r="C112" s="60"/>
      <c r="D112" s="60"/>
      <c r="E112" s="60"/>
      <c r="F112" s="60"/>
      <c r="G112" s="60"/>
      <c r="H112" s="60"/>
      <c r="I112" s="60"/>
      <c r="J112" s="60"/>
      <c r="K112" s="60"/>
      <c r="L112" s="60"/>
      <c r="M112" s="60"/>
      <c r="N112" s="60"/>
      <c r="O112" s="60"/>
      <c r="P112" s="62"/>
      <c r="Q112" s="62"/>
      <c r="S112" s="60"/>
      <c r="T112" s="521"/>
      <c r="U112" s="521"/>
      <c r="V112" s="521"/>
      <c r="W112" s="521"/>
      <c r="X112" s="521"/>
    </row>
    <row r="113" spans="1:24" x14ac:dyDescent="0.25">
      <c r="A113" s="60"/>
      <c r="B113" s="61"/>
      <c r="C113" s="60"/>
      <c r="D113" s="60"/>
      <c r="E113" s="60"/>
      <c r="F113" s="60"/>
      <c r="G113" s="60"/>
      <c r="H113" s="60"/>
      <c r="I113" s="60"/>
      <c r="J113" s="60"/>
      <c r="K113" s="60"/>
      <c r="L113" s="60"/>
      <c r="M113" s="60"/>
      <c r="N113" s="60"/>
      <c r="O113" s="60"/>
      <c r="P113" s="62"/>
      <c r="Q113" s="62"/>
      <c r="S113" s="60"/>
      <c r="T113" s="521"/>
      <c r="U113" s="521"/>
      <c r="V113" s="521"/>
      <c r="W113" s="521"/>
      <c r="X113" s="521"/>
    </row>
    <row r="114" spans="1:24" x14ac:dyDescent="0.25">
      <c r="A114" s="60"/>
      <c r="B114" s="61"/>
      <c r="C114" s="60"/>
      <c r="D114" s="60"/>
      <c r="E114" s="60"/>
      <c r="F114" s="60"/>
      <c r="G114" s="60"/>
      <c r="H114" s="60"/>
      <c r="I114" s="60"/>
      <c r="J114" s="60"/>
      <c r="K114" s="60"/>
      <c r="L114" s="60"/>
      <c r="M114" s="60"/>
      <c r="N114" s="60"/>
      <c r="O114" s="60"/>
      <c r="P114" s="62"/>
      <c r="Q114" s="62"/>
      <c r="S114" s="60"/>
      <c r="T114" s="521"/>
      <c r="U114" s="521"/>
      <c r="V114" s="521"/>
      <c r="W114" s="521"/>
      <c r="X114" s="521"/>
    </row>
    <row r="115" spans="1:24" x14ac:dyDescent="0.25">
      <c r="A115" s="60"/>
      <c r="B115" s="61"/>
      <c r="C115" s="60"/>
      <c r="D115" s="60"/>
      <c r="E115" s="60"/>
      <c r="F115" s="60"/>
      <c r="G115" s="60"/>
      <c r="H115" s="60"/>
      <c r="I115" s="60"/>
      <c r="J115" s="60"/>
      <c r="K115" s="60"/>
      <c r="L115" s="60"/>
      <c r="M115" s="60"/>
      <c r="N115" s="60"/>
      <c r="O115" s="60"/>
      <c r="P115" s="62"/>
      <c r="Q115" s="62"/>
      <c r="S115" s="60"/>
      <c r="T115" s="521"/>
      <c r="U115" s="521"/>
      <c r="V115" s="521"/>
      <c r="W115" s="521"/>
      <c r="X115" s="521"/>
    </row>
    <row r="116" spans="1:24" x14ac:dyDescent="0.25">
      <c r="A116" s="60"/>
      <c r="B116" s="61"/>
      <c r="C116" s="60"/>
      <c r="D116" s="60"/>
      <c r="E116" s="60"/>
      <c r="F116" s="60"/>
      <c r="G116" s="60"/>
      <c r="H116" s="60"/>
      <c r="I116" s="60"/>
      <c r="J116" s="60"/>
      <c r="K116" s="60"/>
      <c r="L116" s="60"/>
      <c r="M116" s="60"/>
      <c r="N116" s="60"/>
      <c r="O116" s="60"/>
      <c r="P116" s="62"/>
      <c r="Q116" s="62"/>
      <c r="S116" s="60"/>
      <c r="T116" s="521"/>
      <c r="U116" s="521"/>
      <c r="V116" s="521"/>
      <c r="W116" s="521"/>
      <c r="X116" s="521"/>
    </row>
    <row r="117" spans="1:24" x14ac:dyDescent="0.25">
      <c r="A117" s="60"/>
      <c r="B117" s="61"/>
      <c r="C117" s="60"/>
      <c r="D117" s="60"/>
      <c r="E117" s="60"/>
      <c r="F117" s="60"/>
      <c r="G117" s="60"/>
      <c r="H117" s="60"/>
      <c r="I117" s="60"/>
      <c r="J117" s="60"/>
      <c r="K117" s="60"/>
      <c r="L117" s="60"/>
      <c r="M117" s="60"/>
      <c r="N117" s="60"/>
      <c r="O117" s="60"/>
      <c r="P117" s="62"/>
      <c r="Q117" s="62"/>
      <c r="S117" s="60"/>
      <c r="T117" s="521"/>
      <c r="U117" s="521"/>
      <c r="V117" s="521"/>
      <c r="W117" s="521"/>
      <c r="X117" s="521"/>
    </row>
    <row r="118" spans="1:24" x14ac:dyDescent="0.25">
      <c r="A118" s="60"/>
      <c r="B118" s="61"/>
      <c r="C118" s="60"/>
      <c r="D118" s="60"/>
      <c r="E118" s="60"/>
      <c r="F118" s="60"/>
      <c r="G118" s="60"/>
      <c r="H118" s="60"/>
      <c r="I118" s="60"/>
      <c r="J118" s="60"/>
      <c r="K118" s="60"/>
      <c r="L118" s="60"/>
      <c r="M118" s="60"/>
      <c r="N118" s="60"/>
      <c r="O118" s="60"/>
      <c r="P118" s="62"/>
      <c r="Q118" s="62"/>
      <c r="S118" s="60"/>
      <c r="T118" s="521"/>
      <c r="U118" s="521"/>
      <c r="V118" s="521"/>
      <c r="W118" s="521"/>
      <c r="X118" s="521"/>
    </row>
    <row r="119" spans="1:24" x14ac:dyDescent="0.25">
      <c r="A119" s="60"/>
      <c r="B119" s="61"/>
      <c r="C119" s="60"/>
      <c r="D119" s="60"/>
      <c r="E119" s="60"/>
      <c r="F119" s="60"/>
      <c r="G119" s="60"/>
      <c r="H119" s="60"/>
      <c r="I119" s="60"/>
      <c r="J119" s="60"/>
      <c r="K119" s="60"/>
      <c r="L119" s="60"/>
      <c r="M119" s="60"/>
      <c r="N119" s="60"/>
      <c r="O119" s="60"/>
      <c r="P119" s="62"/>
      <c r="Q119" s="62"/>
      <c r="S119" s="60"/>
      <c r="T119" s="521"/>
      <c r="U119" s="521"/>
      <c r="V119" s="521"/>
      <c r="W119" s="521"/>
      <c r="X119" s="521"/>
    </row>
    <row r="120" spans="1:24" x14ac:dyDescent="0.25">
      <c r="A120" s="60"/>
      <c r="B120" s="61"/>
      <c r="C120" s="60"/>
      <c r="D120" s="60"/>
      <c r="E120" s="60"/>
      <c r="F120" s="60"/>
      <c r="G120" s="60"/>
      <c r="H120" s="60"/>
      <c r="I120" s="60"/>
      <c r="J120" s="60"/>
      <c r="K120" s="60"/>
      <c r="L120" s="60"/>
      <c r="M120" s="60"/>
      <c r="N120" s="60"/>
      <c r="O120" s="60"/>
      <c r="P120" s="62"/>
      <c r="Q120" s="62"/>
      <c r="S120" s="60"/>
      <c r="T120" s="521"/>
      <c r="U120" s="521"/>
      <c r="V120" s="521"/>
      <c r="W120" s="521"/>
      <c r="X120" s="521"/>
    </row>
    <row r="121" spans="1:24" x14ac:dyDescent="0.25">
      <c r="A121" s="60"/>
      <c r="B121" s="61"/>
      <c r="C121" s="60"/>
      <c r="D121" s="60"/>
      <c r="E121" s="60"/>
      <c r="F121" s="60"/>
      <c r="G121" s="60"/>
      <c r="H121" s="60"/>
      <c r="I121" s="60"/>
      <c r="J121" s="60"/>
      <c r="K121" s="60"/>
      <c r="L121" s="60"/>
      <c r="M121" s="60"/>
      <c r="N121" s="60"/>
      <c r="O121" s="60"/>
      <c r="P121" s="62"/>
      <c r="Q121" s="62"/>
      <c r="S121" s="60"/>
      <c r="T121" s="521"/>
      <c r="U121" s="521"/>
      <c r="V121" s="521"/>
      <c r="W121" s="521"/>
      <c r="X121" s="521"/>
    </row>
    <row r="122" spans="1:24" x14ac:dyDescent="0.25">
      <c r="A122" s="60"/>
      <c r="B122" s="61"/>
      <c r="C122" s="60"/>
      <c r="D122" s="60"/>
      <c r="E122" s="60"/>
      <c r="F122" s="60"/>
      <c r="G122" s="60"/>
      <c r="H122" s="60"/>
      <c r="I122" s="60"/>
      <c r="J122" s="60"/>
      <c r="K122" s="60"/>
      <c r="L122" s="60"/>
      <c r="M122" s="60"/>
      <c r="N122" s="60"/>
      <c r="O122" s="60"/>
      <c r="P122" s="62"/>
      <c r="Q122" s="62"/>
      <c r="S122" s="60"/>
      <c r="T122" s="521"/>
      <c r="U122" s="521"/>
      <c r="V122" s="521"/>
      <c r="W122" s="521"/>
      <c r="X122" s="521"/>
    </row>
    <row r="123" spans="1:24" x14ac:dyDescent="0.25">
      <c r="A123" s="60"/>
      <c r="B123" s="61"/>
      <c r="C123" s="60"/>
      <c r="D123" s="60"/>
      <c r="E123" s="60"/>
      <c r="F123" s="60"/>
      <c r="G123" s="60"/>
      <c r="H123" s="60"/>
      <c r="I123" s="60"/>
      <c r="J123" s="60"/>
      <c r="K123" s="60"/>
      <c r="L123" s="60"/>
      <c r="M123" s="60"/>
      <c r="N123" s="60"/>
      <c r="O123" s="60"/>
      <c r="P123" s="62"/>
      <c r="Q123" s="62"/>
      <c r="S123" s="60"/>
      <c r="T123" s="521"/>
      <c r="U123" s="521"/>
      <c r="V123" s="521"/>
      <c r="W123" s="521"/>
      <c r="X123" s="521"/>
    </row>
    <row r="124" spans="1:24" x14ac:dyDescent="0.25">
      <c r="A124" s="60"/>
      <c r="B124" s="61"/>
      <c r="C124" s="60"/>
      <c r="D124" s="60"/>
      <c r="E124" s="60"/>
      <c r="F124" s="60"/>
      <c r="G124" s="60"/>
      <c r="H124" s="60"/>
      <c r="I124" s="60"/>
      <c r="J124" s="60"/>
      <c r="K124" s="60"/>
      <c r="L124" s="60"/>
      <c r="M124" s="60"/>
      <c r="N124" s="60"/>
      <c r="O124" s="60"/>
      <c r="P124" s="62"/>
      <c r="Q124" s="62"/>
      <c r="S124" s="60"/>
      <c r="T124" s="521"/>
      <c r="U124" s="521"/>
      <c r="V124" s="521"/>
      <c r="W124" s="521"/>
      <c r="X124" s="521"/>
    </row>
    <row r="125" spans="1:24" x14ac:dyDescent="0.25">
      <c r="A125" s="60"/>
      <c r="B125" s="61"/>
      <c r="C125" s="60"/>
      <c r="D125" s="60"/>
      <c r="E125" s="60"/>
      <c r="F125" s="60"/>
      <c r="G125" s="60"/>
      <c r="H125" s="60"/>
      <c r="I125" s="60"/>
      <c r="J125" s="60"/>
      <c r="K125" s="60"/>
      <c r="L125" s="60"/>
      <c r="M125" s="60"/>
      <c r="N125" s="60"/>
      <c r="O125" s="60"/>
      <c r="P125" s="62"/>
      <c r="Q125" s="62"/>
      <c r="S125" s="60"/>
      <c r="T125" s="521"/>
      <c r="U125" s="521"/>
      <c r="V125" s="521"/>
      <c r="W125" s="521"/>
      <c r="X125" s="521"/>
    </row>
    <row r="126" spans="1:24" x14ac:dyDescent="0.25">
      <c r="A126" s="60"/>
      <c r="B126" s="61"/>
      <c r="C126" s="60"/>
      <c r="D126" s="60"/>
      <c r="E126" s="60"/>
      <c r="F126" s="60"/>
      <c r="G126" s="60"/>
      <c r="H126" s="60"/>
      <c r="I126" s="60"/>
      <c r="J126" s="60"/>
      <c r="K126" s="60"/>
      <c r="L126" s="60"/>
      <c r="M126" s="60"/>
      <c r="N126" s="60"/>
      <c r="O126" s="60"/>
      <c r="P126" s="62"/>
      <c r="Q126" s="62"/>
      <c r="S126" s="60"/>
      <c r="T126" s="521"/>
      <c r="U126" s="521"/>
      <c r="V126" s="521"/>
      <c r="W126" s="521"/>
      <c r="X126" s="521"/>
    </row>
    <row r="127" spans="1:24" x14ac:dyDescent="0.25">
      <c r="A127" s="60"/>
      <c r="B127" s="61"/>
      <c r="C127" s="60"/>
      <c r="D127" s="60"/>
      <c r="E127" s="60"/>
      <c r="F127" s="60"/>
      <c r="G127" s="60"/>
      <c r="H127" s="60"/>
      <c r="I127" s="60"/>
      <c r="J127" s="60"/>
      <c r="K127" s="60"/>
      <c r="L127" s="60"/>
      <c r="M127" s="60"/>
      <c r="N127" s="60"/>
      <c r="O127" s="60"/>
      <c r="P127" s="62"/>
      <c r="Q127" s="62"/>
      <c r="S127" s="60"/>
      <c r="T127" s="521"/>
      <c r="U127" s="521"/>
      <c r="V127" s="521"/>
      <c r="W127" s="521"/>
      <c r="X127" s="521"/>
    </row>
    <row r="128" spans="1:24" x14ac:dyDescent="0.25">
      <c r="A128" s="60"/>
      <c r="B128" s="61"/>
      <c r="C128" s="60"/>
      <c r="D128" s="60"/>
      <c r="E128" s="60"/>
      <c r="F128" s="60"/>
      <c r="G128" s="60"/>
      <c r="H128" s="60"/>
      <c r="I128" s="60"/>
      <c r="J128" s="60"/>
      <c r="K128" s="60"/>
      <c r="L128" s="60"/>
      <c r="M128" s="60"/>
      <c r="N128" s="60"/>
      <c r="O128" s="60"/>
      <c r="P128" s="62"/>
      <c r="Q128" s="62"/>
      <c r="S128" s="60"/>
      <c r="T128" s="521"/>
      <c r="U128" s="521"/>
      <c r="V128" s="521"/>
      <c r="W128" s="521"/>
      <c r="X128" s="521"/>
    </row>
    <row r="129" spans="1:24" x14ac:dyDescent="0.25">
      <c r="A129" s="60"/>
      <c r="B129" s="61"/>
      <c r="C129" s="60"/>
      <c r="D129" s="60"/>
      <c r="E129" s="60"/>
      <c r="F129" s="60"/>
      <c r="G129" s="60"/>
      <c r="H129" s="60"/>
      <c r="I129" s="60"/>
      <c r="J129" s="60"/>
      <c r="K129" s="60"/>
      <c r="L129" s="60"/>
      <c r="M129" s="60"/>
      <c r="N129" s="60"/>
      <c r="O129" s="60"/>
      <c r="P129" s="62"/>
      <c r="Q129" s="62"/>
      <c r="S129" s="60"/>
      <c r="T129" s="521"/>
      <c r="U129" s="521"/>
      <c r="V129" s="521"/>
      <c r="W129" s="521"/>
      <c r="X129" s="521"/>
    </row>
    <row r="130" spans="1:24" x14ac:dyDescent="0.25">
      <c r="A130" s="60"/>
      <c r="B130" s="61"/>
      <c r="C130" s="60"/>
      <c r="D130" s="60"/>
      <c r="E130" s="60"/>
      <c r="F130" s="60"/>
      <c r="G130" s="60"/>
      <c r="H130" s="60"/>
      <c r="I130" s="60"/>
      <c r="J130" s="60"/>
      <c r="K130" s="60"/>
      <c r="L130" s="60"/>
      <c r="M130" s="60"/>
      <c r="N130" s="60"/>
      <c r="O130" s="60"/>
      <c r="P130" s="62"/>
      <c r="Q130" s="62"/>
      <c r="S130" s="60"/>
      <c r="T130" s="521"/>
      <c r="U130" s="521"/>
      <c r="V130" s="521"/>
      <c r="W130" s="521"/>
      <c r="X130" s="521"/>
    </row>
    <row r="131" spans="1:24" x14ac:dyDescent="0.25">
      <c r="A131" s="60"/>
      <c r="B131" s="61"/>
      <c r="C131" s="60"/>
      <c r="D131" s="60"/>
      <c r="E131" s="60"/>
      <c r="F131" s="60"/>
      <c r="G131" s="60"/>
      <c r="H131" s="60"/>
      <c r="I131" s="60"/>
      <c r="J131" s="60"/>
      <c r="K131" s="60"/>
      <c r="L131" s="60"/>
      <c r="M131" s="60"/>
      <c r="N131" s="60"/>
      <c r="O131" s="60"/>
      <c r="P131" s="62"/>
      <c r="Q131" s="62"/>
      <c r="S131" s="60"/>
      <c r="T131" s="521"/>
      <c r="U131" s="521"/>
      <c r="V131" s="521"/>
      <c r="W131" s="521"/>
      <c r="X131" s="521"/>
    </row>
    <row r="132" spans="1:24" x14ac:dyDescent="0.25">
      <c r="A132" s="60"/>
      <c r="B132" s="61"/>
      <c r="C132" s="60"/>
      <c r="D132" s="60"/>
      <c r="E132" s="60"/>
      <c r="F132" s="60"/>
      <c r="G132" s="60"/>
      <c r="H132" s="60"/>
      <c r="I132" s="60"/>
      <c r="J132" s="60"/>
      <c r="K132" s="60"/>
      <c r="L132" s="60"/>
      <c r="M132" s="60"/>
      <c r="N132" s="60"/>
      <c r="O132" s="60"/>
      <c r="P132" s="62"/>
      <c r="Q132" s="62"/>
      <c r="S132" s="60"/>
      <c r="T132" s="521"/>
      <c r="U132" s="521"/>
      <c r="V132" s="521"/>
      <c r="W132" s="521"/>
      <c r="X132" s="521"/>
    </row>
    <row r="133" spans="1:24" x14ac:dyDescent="0.25">
      <c r="A133" s="60"/>
      <c r="B133" s="61"/>
      <c r="C133" s="60"/>
      <c r="D133" s="60"/>
      <c r="E133" s="60"/>
      <c r="F133" s="60"/>
      <c r="G133" s="60"/>
      <c r="H133" s="60"/>
      <c r="I133" s="60"/>
      <c r="J133" s="60"/>
      <c r="K133" s="60"/>
      <c r="L133" s="60"/>
      <c r="M133" s="60"/>
      <c r="N133" s="60"/>
      <c r="O133" s="60"/>
      <c r="P133" s="62"/>
      <c r="Q133" s="62"/>
      <c r="S133" s="60"/>
      <c r="T133" s="521"/>
      <c r="U133" s="521"/>
      <c r="V133" s="521"/>
      <c r="W133" s="521"/>
      <c r="X133" s="521"/>
    </row>
    <row r="134" spans="1:24" x14ac:dyDescent="0.25">
      <c r="A134" s="60"/>
      <c r="B134" s="61"/>
      <c r="C134" s="60"/>
      <c r="D134" s="60"/>
      <c r="E134" s="60"/>
      <c r="F134" s="60"/>
      <c r="G134" s="60"/>
      <c r="H134" s="60"/>
      <c r="I134" s="60"/>
      <c r="J134" s="60"/>
      <c r="K134" s="60"/>
      <c r="L134" s="60"/>
      <c r="M134" s="60"/>
      <c r="N134" s="60"/>
      <c r="O134" s="60"/>
      <c r="P134" s="62"/>
      <c r="Q134" s="62"/>
      <c r="S134" s="60"/>
      <c r="T134" s="521"/>
      <c r="U134" s="521"/>
      <c r="V134" s="521"/>
      <c r="W134" s="521"/>
      <c r="X134" s="521"/>
    </row>
    <row r="135" spans="1:24" x14ac:dyDescent="0.25">
      <c r="A135" s="60"/>
      <c r="B135" s="61"/>
      <c r="C135" s="60"/>
      <c r="D135" s="60"/>
      <c r="E135" s="60"/>
      <c r="F135" s="60"/>
      <c r="G135" s="60"/>
      <c r="H135" s="60"/>
      <c r="I135" s="60"/>
      <c r="J135" s="60"/>
      <c r="K135" s="60"/>
      <c r="L135" s="60"/>
      <c r="M135" s="60"/>
      <c r="N135" s="60"/>
      <c r="O135" s="60"/>
      <c r="P135" s="62"/>
      <c r="Q135" s="62"/>
      <c r="S135" s="60"/>
      <c r="T135" s="521"/>
      <c r="U135" s="521"/>
      <c r="V135" s="521"/>
      <c r="W135" s="521"/>
      <c r="X135" s="521"/>
    </row>
    <row r="136" spans="1:24" x14ac:dyDescent="0.25">
      <c r="A136" s="60"/>
      <c r="B136" s="61"/>
      <c r="C136" s="60"/>
      <c r="D136" s="60"/>
      <c r="E136" s="60"/>
      <c r="F136" s="60"/>
      <c r="G136" s="60"/>
      <c r="H136" s="60"/>
      <c r="I136" s="60"/>
      <c r="J136" s="60"/>
      <c r="K136" s="60"/>
      <c r="L136" s="60"/>
      <c r="M136" s="60"/>
      <c r="N136" s="60"/>
      <c r="O136" s="60"/>
      <c r="P136" s="62"/>
      <c r="Q136" s="62"/>
      <c r="S136" s="60"/>
      <c r="T136" s="521"/>
      <c r="U136" s="521"/>
      <c r="V136" s="521"/>
      <c r="W136" s="521"/>
      <c r="X136" s="521"/>
    </row>
    <row r="137" spans="1:24" x14ac:dyDescent="0.25">
      <c r="A137" s="60"/>
      <c r="B137" s="61"/>
      <c r="C137" s="60"/>
      <c r="D137" s="60"/>
      <c r="E137" s="60"/>
      <c r="F137" s="60"/>
      <c r="G137" s="60"/>
      <c r="H137" s="60"/>
      <c r="I137" s="60"/>
      <c r="J137" s="60"/>
      <c r="K137" s="60"/>
      <c r="L137" s="60"/>
      <c r="M137" s="60"/>
      <c r="N137" s="60"/>
      <c r="O137" s="60"/>
      <c r="P137" s="62"/>
      <c r="Q137" s="62"/>
      <c r="S137" s="60"/>
      <c r="T137" s="521"/>
      <c r="U137" s="521"/>
      <c r="V137" s="521"/>
      <c r="W137" s="521"/>
      <c r="X137" s="521"/>
    </row>
    <row r="138" spans="1:24" x14ac:dyDescent="0.25">
      <c r="A138" s="60"/>
      <c r="B138" s="61"/>
      <c r="C138" s="60"/>
      <c r="D138" s="60"/>
      <c r="E138" s="60"/>
      <c r="F138" s="60"/>
      <c r="G138" s="60"/>
      <c r="H138" s="60"/>
      <c r="I138" s="60"/>
      <c r="J138" s="60"/>
      <c r="K138" s="60"/>
      <c r="L138" s="60"/>
      <c r="M138" s="60"/>
      <c r="N138" s="60"/>
      <c r="O138" s="60"/>
      <c r="P138" s="62"/>
      <c r="Q138" s="62"/>
      <c r="S138" s="60"/>
      <c r="T138" s="521"/>
      <c r="U138" s="521"/>
      <c r="V138" s="521"/>
      <c r="W138" s="521"/>
      <c r="X138" s="521"/>
    </row>
    <row r="139" spans="1:24" x14ac:dyDescent="0.25">
      <c r="A139" s="60"/>
      <c r="B139" s="61"/>
      <c r="C139" s="60"/>
      <c r="D139" s="60"/>
      <c r="E139" s="60"/>
      <c r="F139" s="60"/>
      <c r="G139" s="60"/>
      <c r="H139" s="60"/>
      <c r="I139" s="60"/>
      <c r="J139" s="60"/>
      <c r="K139" s="60"/>
      <c r="L139" s="60"/>
      <c r="M139" s="60"/>
      <c r="N139" s="60"/>
      <c r="O139" s="60"/>
      <c r="P139" s="62"/>
      <c r="Q139" s="62"/>
      <c r="S139" s="60"/>
      <c r="T139" s="521"/>
      <c r="U139" s="521"/>
      <c r="V139" s="521"/>
      <c r="W139" s="521"/>
      <c r="X139" s="521"/>
    </row>
    <row r="140" spans="1:24" x14ac:dyDescent="0.25">
      <c r="A140" s="60"/>
      <c r="B140" s="61"/>
      <c r="C140" s="60"/>
      <c r="D140" s="60"/>
      <c r="E140" s="60"/>
      <c r="F140" s="60"/>
      <c r="G140" s="60"/>
      <c r="H140" s="60"/>
      <c r="I140" s="60"/>
      <c r="J140" s="60"/>
      <c r="K140" s="60"/>
      <c r="L140" s="60"/>
      <c r="M140" s="60"/>
      <c r="N140" s="60"/>
      <c r="O140" s="60"/>
      <c r="P140" s="62"/>
      <c r="Q140" s="62"/>
      <c r="S140" s="60"/>
      <c r="T140" s="521"/>
      <c r="U140" s="521"/>
      <c r="V140" s="521"/>
      <c r="W140" s="521"/>
      <c r="X140" s="521"/>
    </row>
    <row r="141" spans="1:24" x14ac:dyDescent="0.25">
      <c r="A141" s="60"/>
      <c r="B141" s="61"/>
      <c r="C141" s="60"/>
      <c r="D141" s="60"/>
      <c r="E141" s="60"/>
      <c r="F141" s="60"/>
      <c r="G141" s="60"/>
      <c r="H141" s="60"/>
      <c r="I141" s="60"/>
      <c r="J141" s="60"/>
      <c r="K141" s="60"/>
      <c r="L141" s="60"/>
      <c r="M141" s="60"/>
      <c r="N141" s="60"/>
      <c r="O141" s="60"/>
      <c r="P141" s="62"/>
      <c r="Q141" s="62"/>
      <c r="S141" s="60"/>
      <c r="T141" s="521"/>
      <c r="U141" s="521"/>
      <c r="V141" s="521"/>
      <c r="W141" s="521"/>
      <c r="X141" s="521"/>
    </row>
    <row r="142" spans="1:24" x14ac:dyDescent="0.25">
      <c r="A142" s="60"/>
      <c r="B142" s="61"/>
      <c r="C142" s="60"/>
      <c r="D142" s="60"/>
      <c r="E142" s="60"/>
      <c r="F142" s="60"/>
      <c r="G142" s="60"/>
      <c r="H142" s="60"/>
      <c r="I142" s="60"/>
      <c r="J142" s="60"/>
      <c r="K142" s="60"/>
      <c r="L142" s="60"/>
      <c r="M142" s="60"/>
      <c r="N142" s="60"/>
      <c r="O142" s="60"/>
      <c r="P142" s="62"/>
      <c r="Q142" s="62"/>
      <c r="S142" s="60"/>
      <c r="T142" s="521"/>
      <c r="U142" s="521"/>
      <c r="V142" s="521"/>
      <c r="W142" s="521"/>
      <c r="X142" s="521"/>
    </row>
    <row r="143" spans="1:24" x14ac:dyDescent="0.25">
      <c r="A143" s="60"/>
      <c r="B143" s="61"/>
      <c r="C143" s="60"/>
      <c r="D143" s="60"/>
      <c r="E143" s="60"/>
      <c r="F143" s="60"/>
      <c r="G143" s="60"/>
      <c r="H143" s="60"/>
      <c r="I143" s="60"/>
      <c r="J143" s="60"/>
      <c r="K143" s="60"/>
      <c r="L143" s="60"/>
      <c r="M143" s="60"/>
      <c r="N143" s="60"/>
      <c r="O143" s="60"/>
      <c r="P143" s="62"/>
      <c r="Q143" s="62"/>
      <c r="S143" s="60"/>
      <c r="T143" s="521"/>
      <c r="U143" s="521"/>
      <c r="V143" s="521"/>
      <c r="W143" s="521"/>
      <c r="X143" s="521"/>
    </row>
    <row r="144" spans="1:24" x14ac:dyDescent="0.25">
      <c r="A144" s="60"/>
      <c r="B144" s="61"/>
      <c r="C144" s="60"/>
      <c r="D144" s="60"/>
      <c r="E144" s="60"/>
      <c r="F144" s="60"/>
      <c r="G144" s="60"/>
      <c r="H144" s="60"/>
      <c r="I144" s="60"/>
      <c r="J144" s="60"/>
      <c r="K144" s="60"/>
      <c r="L144" s="60"/>
      <c r="M144" s="60"/>
      <c r="N144" s="60"/>
      <c r="O144" s="60"/>
      <c r="P144" s="62"/>
      <c r="Q144" s="62"/>
      <c r="S144" s="60"/>
      <c r="T144" s="521"/>
      <c r="U144" s="521"/>
      <c r="V144" s="521"/>
      <c r="W144" s="521"/>
      <c r="X144" s="521"/>
    </row>
    <row r="145" spans="1:24" x14ac:dyDescent="0.25">
      <c r="A145" s="60"/>
      <c r="B145" s="61"/>
      <c r="C145" s="60"/>
      <c r="D145" s="60"/>
      <c r="E145" s="60"/>
      <c r="F145" s="60"/>
      <c r="G145" s="60"/>
      <c r="H145" s="60"/>
      <c r="I145" s="60"/>
      <c r="J145" s="60"/>
      <c r="K145" s="60"/>
      <c r="L145" s="60"/>
      <c r="M145" s="60"/>
      <c r="N145" s="60"/>
      <c r="O145" s="60"/>
      <c r="P145" s="62"/>
      <c r="Q145" s="62"/>
      <c r="S145" s="60"/>
      <c r="T145" s="521"/>
      <c r="U145" s="521"/>
      <c r="V145" s="521"/>
      <c r="W145" s="521"/>
      <c r="X145" s="521"/>
    </row>
    <row r="146" spans="1:24" x14ac:dyDescent="0.25">
      <c r="A146" s="60"/>
      <c r="B146" s="61"/>
      <c r="C146" s="60"/>
      <c r="D146" s="60"/>
      <c r="E146" s="60"/>
      <c r="F146" s="60"/>
      <c r="G146" s="60"/>
      <c r="H146" s="60"/>
      <c r="I146" s="60"/>
      <c r="J146" s="60"/>
      <c r="K146" s="60"/>
      <c r="L146" s="60"/>
      <c r="M146" s="60"/>
      <c r="N146" s="60"/>
      <c r="O146" s="60"/>
      <c r="P146" s="62"/>
      <c r="Q146" s="62"/>
      <c r="S146" s="60"/>
      <c r="T146" s="521"/>
      <c r="U146" s="521"/>
      <c r="V146" s="521"/>
      <c r="W146" s="521"/>
      <c r="X146" s="521"/>
    </row>
    <row r="147" spans="1:24" x14ac:dyDescent="0.25">
      <c r="A147" s="60"/>
      <c r="B147" s="61"/>
      <c r="C147" s="60"/>
      <c r="D147" s="60"/>
      <c r="E147" s="60"/>
      <c r="F147" s="60"/>
      <c r="G147" s="60"/>
      <c r="H147" s="60"/>
      <c r="I147" s="60"/>
      <c r="J147" s="60"/>
      <c r="K147" s="60"/>
      <c r="L147" s="60"/>
      <c r="M147" s="60"/>
      <c r="N147" s="60"/>
      <c r="O147" s="60"/>
      <c r="P147" s="62"/>
      <c r="Q147" s="62"/>
      <c r="S147" s="60"/>
      <c r="T147" s="521"/>
      <c r="U147" s="521"/>
      <c r="V147" s="521"/>
      <c r="W147" s="521"/>
      <c r="X147" s="521"/>
    </row>
    <row r="148" spans="1:24" x14ac:dyDescent="0.25">
      <c r="A148" s="60"/>
      <c r="B148" s="61"/>
      <c r="C148" s="60"/>
      <c r="D148" s="60"/>
      <c r="E148" s="60"/>
      <c r="F148" s="60"/>
      <c r="G148" s="60"/>
      <c r="H148" s="60"/>
      <c r="I148" s="60"/>
      <c r="J148" s="60"/>
      <c r="K148" s="60"/>
      <c r="L148" s="60"/>
      <c r="M148" s="60"/>
      <c r="N148" s="60"/>
      <c r="O148" s="60"/>
      <c r="P148" s="62"/>
      <c r="Q148" s="62"/>
      <c r="S148" s="60"/>
      <c r="T148" s="521"/>
      <c r="U148" s="521"/>
      <c r="V148" s="521"/>
      <c r="W148" s="521"/>
      <c r="X148" s="521"/>
    </row>
    <row r="149" spans="1:24" x14ac:dyDescent="0.25">
      <c r="A149" s="60"/>
      <c r="B149" s="61"/>
      <c r="C149" s="60"/>
      <c r="D149" s="60"/>
      <c r="E149" s="60"/>
      <c r="F149" s="60"/>
      <c r="G149" s="60"/>
      <c r="H149" s="60"/>
      <c r="I149" s="60"/>
      <c r="J149" s="60"/>
      <c r="K149" s="60"/>
      <c r="L149" s="60"/>
      <c r="M149" s="60"/>
      <c r="N149" s="60"/>
      <c r="O149" s="60"/>
      <c r="P149" s="62"/>
      <c r="Q149" s="62"/>
      <c r="S149" s="60"/>
      <c r="T149" s="521"/>
      <c r="U149" s="521"/>
      <c r="V149" s="521"/>
      <c r="W149" s="521"/>
      <c r="X149" s="521"/>
    </row>
    <row r="150" spans="1:24" x14ac:dyDescent="0.25">
      <c r="A150" s="60"/>
      <c r="B150" s="61"/>
      <c r="C150" s="60"/>
      <c r="D150" s="60"/>
      <c r="E150" s="60"/>
      <c r="F150" s="60"/>
      <c r="G150" s="60"/>
      <c r="H150" s="60"/>
      <c r="I150" s="60"/>
      <c r="J150" s="60"/>
      <c r="K150" s="60"/>
      <c r="L150" s="60"/>
      <c r="M150" s="60"/>
      <c r="N150" s="60"/>
      <c r="O150" s="60"/>
      <c r="P150" s="62"/>
      <c r="Q150" s="62"/>
      <c r="S150" s="60"/>
      <c r="T150" s="521"/>
      <c r="U150" s="521"/>
      <c r="V150" s="521"/>
      <c r="W150" s="521"/>
      <c r="X150" s="521"/>
    </row>
    <row r="151" spans="1:24" x14ac:dyDescent="0.25">
      <c r="A151" s="60"/>
      <c r="B151" s="61"/>
      <c r="C151" s="60"/>
      <c r="D151" s="60"/>
      <c r="E151" s="60"/>
      <c r="F151" s="60"/>
      <c r="G151" s="60"/>
      <c r="H151" s="60"/>
      <c r="I151" s="60"/>
      <c r="J151" s="60"/>
      <c r="K151" s="60"/>
      <c r="L151" s="60"/>
      <c r="M151" s="60"/>
      <c r="N151" s="60"/>
      <c r="O151" s="60"/>
      <c r="P151" s="62"/>
      <c r="Q151" s="62"/>
      <c r="S151" s="60"/>
      <c r="T151" s="521"/>
      <c r="U151" s="521"/>
      <c r="V151" s="521"/>
      <c r="W151" s="521"/>
      <c r="X151" s="521"/>
    </row>
    <row r="152" spans="1:24" x14ac:dyDescent="0.25">
      <c r="A152" s="60"/>
      <c r="B152" s="61"/>
      <c r="C152" s="60"/>
      <c r="D152" s="60"/>
      <c r="E152" s="60"/>
      <c r="F152" s="60"/>
      <c r="G152" s="60"/>
      <c r="H152" s="60"/>
      <c r="I152" s="60"/>
      <c r="J152" s="60"/>
      <c r="K152" s="60"/>
      <c r="L152" s="60"/>
      <c r="M152" s="60"/>
      <c r="N152" s="60"/>
      <c r="O152" s="60"/>
      <c r="P152" s="62"/>
      <c r="Q152" s="62"/>
      <c r="S152" s="60"/>
      <c r="T152" s="521"/>
      <c r="U152" s="521"/>
      <c r="V152" s="521"/>
      <c r="W152" s="521"/>
      <c r="X152" s="521"/>
    </row>
    <row r="153" spans="1:24" x14ac:dyDescent="0.25">
      <c r="A153" s="60"/>
      <c r="B153" s="61"/>
      <c r="C153" s="60"/>
      <c r="D153" s="60"/>
      <c r="E153" s="60"/>
      <c r="F153" s="60"/>
      <c r="G153" s="60"/>
      <c r="H153" s="60"/>
      <c r="I153" s="60"/>
      <c r="J153" s="60"/>
      <c r="K153" s="60"/>
      <c r="L153" s="60"/>
      <c r="M153" s="60"/>
      <c r="N153" s="60"/>
      <c r="O153" s="60"/>
      <c r="P153" s="62"/>
      <c r="Q153" s="62"/>
      <c r="S153" s="60"/>
      <c r="T153" s="521"/>
      <c r="U153" s="521"/>
      <c r="V153" s="521"/>
      <c r="W153" s="521"/>
      <c r="X153" s="521"/>
    </row>
    <row r="154" spans="1:24" x14ac:dyDescent="0.25">
      <c r="A154" s="60"/>
      <c r="B154" s="61"/>
      <c r="C154" s="60"/>
      <c r="D154" s="60"/>
      <c r="E154" s="60"/>
      <c r="F154" s="60"/>
      <c r="G154" s="60"/>
      <c r="H154" s="60"/>
      <c r="I154" s="60"/>
      <c r="J154" s="60"/>
      <c r="K154" s="60"/>
      <c r="L154" s="60"/>
      <c r="M154" s="60"/>
      <c r="N154" s="60"/>
      <c r="O154" s="60"/>
      <c r="P154" s="62"/>
      <c r="Q154" s="62"/>
      <c r="S154" s="60"/>
      <c r="T154" s="521"/>
      <c r="U154" s="521"/>
      <c r="V154" s="521"/>
      <c r="W154" s="521"/>
      <c r="X154" s="521"/>
    </row>
    <row r="155" spans="1:24" x14ac:dyDescent="0.25">
      <c r="A155" s="60"/>
      <c r="B155" s="61"/>
      <c r="C155" s="60"/>
      <c r="D155" s="60"/>
      <c r="E155" s="60"/>
      <c r="F155" s="60"/>
      <c r="G155" s="60"/>
      <c r="H155" s="60"/>
      <c r="I155" s="60"/>
      <c r="J155" s="60"/>
      <c r="K155" s="60"/>
      <c r="L155" s="60"/>
      <c r="M155" s="60"/>
      <c r="N155" s="60"/>
      <c r="O155" s="60"/>
      <c r="P155" s="62"/>
      <c r="Q155" s="62"/>
      <c r="S155" s="60"/>
      <c r="T155" s="521"/>
      <c r="U155" s="521"/>
      <c r="V155" s="521"/>
      <c r="W155" s="521"/>
      <c r="X155" s="521"/>
    </row>
    <row r="156" spans="1:24" x14ac:dyDescent="0.25">
      <c r="A156" s="60"/>
      <c r="B156" s="61"/>
      <c r="C156" s="60"/>
      <c r="D156" s="60"/>
      <c r="E156" s="60"/>
      <c r="F156" s="60"/>
      <c r="G156" s="60"/>
      <c r="H156" s="60"/>
      <c r="I156" s="60"/>
      <c r="J156" s="60"/>
      <c r="K156" s="60"/>
      <c r="L156" s="60"/>
      <c r="M156" s="60"/>
      <c r="N156" s="60"/>
      <c r="O156" s="60"/>
      <c r="P156" s="62"/>
      <c r="Q156" s="62"/>
      <c r="S156" s="60"/>
      <c r="T156" s="521"/>
      <c r="U156" s="521"/>
      <c r="V156" s="521"/>
      <c r="W156" s="521"/>
      <c r="X156" s="521"/>
    </row>
    <row r="157" spans="1:24" x14ac:dyDescent="0.25">
      <c r="A157" s="60"/>
      <c r="B157" s="61"/>
      <c r="C157" s="60"/>
      <c r="D157" s="60"/>
      <c r="E157" s="60"/>
      <c r="F157" s="60"/>
      <c r="G157" s="60"/>
      <c r="H157" s="60"/>
      <c r="I157" s="60"/>
      <c r="J157" s="60"/>
      <c r="K157" s="60"/>
      <c r="L157" s="60"/>
      <c r="M157" s="60"/>
      <c r="N157" s="60"/>
      <c r="O157" s="60"/>
      <c r="P157" s="62"/>
      <c r="Q157" s="62"/>
      <c r="S157" s="60"/>
      <c r="T157" s="521"/>
      <c r="U157" s="521"/>
      <c r="V157" s="521"/>
      <c r="W157" s="521"/>
      <c r="X157" s="521"/>
    </row>
    <row r="158" spans="1:24" x14ac:dyDescent="0.25">
      <c r="A158" s="60"/>
      <c r="B158" s="61"/>
      <c r="C158" s="60"/>
      <c r="D158" s="60"/>
      <c r="E158" s="60"/>
      <c r="F158" s="60"/>
      <c r="G158" s="60"/>
      <c r="H158" s="60"/>
      <c r="I158" s="60"/>
      <c r="J158" s="60"/>
      <c r="K158" s="60"/>
      <c r="L158" s="60"/>
      <c r="M158" s="60"/>
      <c r="N158" s="60"/>
      <c r="O158" s="60"/>
      <c r="P158" s="62"/>
      <c r="Q158" s="62"/>
      <c r="S158" s="60"/>
      <c r="T158" s="521"/>
      <c r="U158" s="521"/>
      <c r="V158" s="521"/>
      <c r="W158" s="521"/>
      <c r="X158" s="521"/>
    </row>
    <row r="159" spans="1:24" x14ac:dyDescent="0.25">
      <c r="A159" s="60"/>
      <c r="B159" s="61"/>
      <c r="C159" s="60"/>
      <c r="D159" s="60"/>
      <c r="E159" s="60"/>
      <c r="F159" s="60"/>
      <c r="G159" s="60"/>
      <c r="H159" s="60"/>
      <c r="I159" s="60"/>
      <c r="J159" s="60"/>
      <c r="K159" s="60"/>
      <c r="L159" s="60"/>
      <c r="M159" s="60"/>
      <c r="N159" s="60"/>
      <c r="O159" s="60"/>
      <c r="P159" s="62"/>
      <c r="Q159" s="62"/>
      <c r="S159" s="60"/>
      <c r="T159" s="521"/>
      <c r="U159" s="521"/>
      <c r="V159" s="521"/>
      <c r="W159" s="521"/>
      <c r="X159" s="521"/>
    </row>
    <row r="160" spans="1:24" x14ac:dyDescent="0.25">
      <c r="A160" s="60"/>
      <c r="B160" s="61"/>
      <c r="C160" s="60"/>
      <c r="D160" s="60"/>
      <c r="E160" s="60"/>
      <c r="F160" s="60"/>
      <c r="G160" s="60"/>
      <c r="H160" s="60"/>
      <c r="I160" s="60"/>
      <c r="J160" s="60"/>
      <c r="K160" s="60"/>
      <c r="L160" s="60"/>
      <c r="M160" s="60"/>
      <c r="N160" s="60"/>
      <c r="O160" s="60"/>
      <c r="P160" s="62"/>
      <c r="Q160" s="62"/>
      <c r="S160" s="60"/>
      <c r="T160" s="521"/>
      <c r="U160" s="521"/>
      <c r="V160" s="521"/>
      <c r="W160" s="521"/>
      <c r="X160" s="521"/>
    </row>
    <row r="161" spans="1:24" x14ac:dyDescent="0.25">
      <c r="A161" s="60"/>
      <c r="B161" s="61"/>
      <c r="C161" s="60"/>
      <c r="D161" s="60"/>
      <c r="E161" s="60"/>
      <c r="F161" s="60"/>
      <c r="G161" s="60"/>
      <c r="H161" s="60"/>
      <c r="I161" s="60"/>
      <c r="J161" s="60"/>
      <c r="K161" s="60"/>
      <c r="L161" s="60"/>
      <c r="M161" s="60"/>
      <c r="N161" s="60"/>
      <c r="O161" s="60"/>
      <c r="P161" s="62"/>
      <c r="Q161" s="62"/>
      <c r="S161" s="60"/>
      <c r="T161" s="521"/>
      <c r="U161" s="521"/>
      <c r="V161" s="521"/>
      <c r="W161" s="521"/>
      <c r="X161" s="521"/>
    </row>
    <row r="162" spans="1:24" x14ac:dyDescent="0.25">
      <c r="A162" s="60"/>
      <c r="B162" s="61"/>
      <c r="C162" s="60"/>
      <c r="D162" s="60"/>
      <c r="E162" s="60"/>
      <c r="F162" s="60"/>
      <c r="G162" s="60"/>
      <c r="H162" s="60"/>
      <c r="I162" s="60"/>
      <c r="J162" s="60"/>
      <c r="K162" s="60"/>
      <c r="L162" s="60"/>
      <c r="M162" s="60"/>
      <c r="N162" s="60"/>
      <c r="O162" s="60"/>
      <c r="P162" s="62"/>
      <c r="Q162" s="62"/>
      <c r="S162" s="60"/>
      <c r="T162" s="521"/>
      <c r="U162" s="521"/>
      <c r="V162" s="521"/>
      <c r="W162" s="521"/>
      <c r="X162" s="521"/>
    </row>
    <row r="163" spans="1:24" x14ac:dyDescent="0.25">
      <c r="A163" s="60"/>
      <c r="B163" s="61"/>
      <c r="C163" s="60"/>
      <c r="D163" s="60"/>
      <c r="E163" s="60"/>
      <c r="F163" s="60"/>
      <c r="G163" s="60"/>
      <c r="H163" s="60"/>
      <c r="I163" s="60"/>
      <c r="J163" s="60"/>
      <c r="K163" s="60"/>
      <c r="L163" s="60"/>
      <c r="M163" s="60"/>
      <c r="N163" s="60"/>
      <c r="O163" s="60"/>
      <c r="P163" s="62"/>
      <c r="Q163" s="62"/>
      <c r="S163" s="60"/>
      <c r="T163" s="521"/>
      <c r="U163" s="521"/>
      <c r="V163" s="521"/>
      <c r="W163" s="521"/>
      <c r="X163" s="521"/>
    </row>
    <row r="164" spans="1:24" x14ac:dyDescent="0.25">
      <c r="A164" s="60"/>
      <c r="B164" s="61"/>
      <c r="C164" s="60"/>
      <c r="D164" s="60"/>
      <c r="E164" s="60"/>
      <c r="F164" s="60"/>
      <c r="G164" s="60"/>
      <c r="H164" s="60"/>
      <c r="I164" s="60"/>
      <c r="J164" s="60"/>
      <c r="K164" s="60"/>
      <c r="L164" s="60"/>
      <c r="M164" s="60"/>
      <c r="N164" s="60"/>
      <c r="O164" s="60"/>
      <c r="P164" s="62"/>
      <c r="Q164" s="62"/>
      <c r="S164" s="60"/>
      <c r="T164" s="521"/>
      <c r="U164" s="521"/>
      <c r="V164" s="521"/>
      <c r="W164" s="521"/>
      <c r="X164" s="521"/>
    </row>
    <row r="165" spans="1:24" x14ac:dyDescent="0.25">
      <c r="A165" s="60"/>
      <c r="B165" s="61"/>
      <c r="C165" s="60"/>
      <c r="D165" s="60"/>
      <c r="E165" s="60"/>
      <c r="F165" s="60"/>
      <c r="G165" s="60"/>
      <c r="H165" s="60"/>
      <c r="I165" s="60"/>
      <c r="J165" s="60"/>
      <c r="K165" s="60"/>
      <c r="L165" s="60"/>
      <c r="M165" s="60"/>
      <c r="N165" s="60"/>
      <c r="O165" s="60"/>
      <c r="P165" s="62"/>
      <c r="Q165" s="62"/>
      <c r="S165" s="60"/>
      <c r="T165" s="521"/>
      <c r="U165" s="521"/>
      <c r="V165" s="521"/>
      <c r="W165" s="521"/>
      <c r="X165" s="521"/>
    </row>
    <row r="166" spans="1:24" x14ac:dyDescent="0.25">
      <c r="A166" s="60"/>
      <c r="B166" s="61"/>
      <c r="C166" s="60"/>
      <c r="D166" s="60"/>
      <c r="E166" s="60"/>
      <c r="F166" s="60"/>
      <c r="G166" s="60"/>
      <c r="H166" s="60"/>
      <c r="I166" s="60"/>
      <c r="J166" s="60"/>
      <c r="K166" s="60"/>
      <c r="L166" s="60"/>
      <c r="M166" s="60"/>
      <c r="N166" s="60"/>
      <c r="O166" s="60"/>
      <c r="P166" s="62"/>
      <c r="Q166" s="62"/>
      <c r="S166" s="60"/>
      <c r="T166" s="521"/>
      <c r="U166" s="521"/>
      <c r="V166" s="521"/>
      <c r="W166" s="521"/>
      <c r="X166" s="521"/>
    </row>
    <row r="167" spans="1:24" x14ac:dyDescent="0.25">
      <c r="A167" s="60"/>
      <c r="B167" s="61"/>
      <c r="C167" s="60"/>
      <c r="D167" s="60"/>
      <c r="E167" s="60"/>
      <c r="F167" s="60"/>
      <c r="G167" s="60"/>
      <c r="H167" s="60"/>
      <c r="I167" s="60"/>
      <c r="J167" s="60"/>
      <c r="K167" s="60"/>
      <c r="L167" s="60"/>
      <c r="M167" s="60"/>
      <c r="N167" s="60"/>
      <c r="O167" s="60"/>
      <c r="P167" s="62"/>
      <c r="Q167" s="62"/>
      <c r="S167" s="60"/>
      <c r="T167" s="521"/>
      <c r="U167" s="521"/>
      <c r="V167" s="521"/>
      <c r="W167" s="521"/>
      <c r="X167" s="521"/>
    </row>
    <row r="168" spans="1:24" x14ac:dyDescent="0.25">
      <c r="A168" s="60"/>
      <c r="B168" s="61"/>
      <c r="C168" s="60"/>
      <c r="D168" s="60"/>
      <c r="E168" s="60"/>
      <c r="F168" s="60"/>
      <c r="G168" s="60"/>
      <c r="H168" s="60"/>
      <c r="I168" s="60"/>
      <c r="J168" s="60"/>
      <c r="K168" s="60"/>
      <c r="L168" s="60"/>
      <c r="M168" s="60"/>
      <c r="N168" s="60"/>
      <c r="O168" s="60"/>
      <c r="P168" s="62"/>
      <c r="Q168" s="62"/>
      <c r="S168" s="60"/>
      <c r="T168" s="521"/>
      <c r="U168" s="521"/>
      <c r="V168" s="521"/>
      <c r="W168" s="521"/>
      <c r="X168" s="521"/>
    </row>
    <row r="169" spans="1:24" x14ac:dyDescent="0.25">
      <c r="A169" s="60"/>
      <c r="B169" s="61"/>
      <c r="C169" s="60"/>
      <c r="D169" s="60"/>
      <c r="E169" s="60"/>
      <c r="F169" s="60"/>
      <c r="G169" s="60"/>
      <c r="H169" s="60"/>
      <c r="I169" s="60"/>
      <c r="J169" s="60"/>
      <c r="K169" s="60"/>
      <c r="L169" s="60"/>
      <c r="M169" s="60"/>
      <c r="N169" s="60"/>
      <c r="O169" s="60"/>
      <c r="P169" s="62"/>
      <c r="Q169" s="62"/>
      <c r="S169" s="60"/>
      <c r="T169" s="521"/>
      <c r="U169" s="521"/>
      <c r="V169" s="521"/>
      <c r="W169" s="521"/>
      <c r="X169" s="521"/>
    </row>
    <row r="170" spans="1:24" x14ac:dyDescent="0.25">
      <c r="A170" s="60"/>
      <c r="B170" s="61"/>
      <c r="C170" s="60"/>
      <c r="D170" s="60"/>
      <c r="E170" s="60"/>
      <c r="F170" s="60"/>
      <c r="G170" s="60"/>
      <c r="H170" s="60"/>
      <c r="I170" s="60"/>
      <c r="J170" s="60"/>
      <c r="K170" s="60"/>
      <c r="L170" s="60"/>
      <c r="M170" s="60"/>
      <c r="N170" s="60"/>
      <c r="O170" s="60"/>
      <c r="P170" s="62"/>
      <c r="Q170" s="62"/>
      <c r="S170" s="60"/>
      <c r="T170" s="521"/>
      <c r="U170" s="521"/>
      <c r="V170" s="521"/>
      <c r="W170" s="521"/>
      <c r="X170" s="521"/>
    </row>
    <row r="171" spans="1:24" x14ac:dyDescent="0.25">
      <c r="A171" s="60"/>
      <c r="B171" s="61"/>
      <c r="C171" s="60"/>
      <c r="D171" s="60"/>
      <c r="E171" s="60"/>
      <c r="F171" s="60"/>
      <c r="G171" s="60"/>
      <c r="H171" s="60"/>
      <c r="I171" s="60"/>
      <c r="J171" s="60"/>
      <c r="K171" s="60"/>
      <c r="L171" s="60"/>
      <c r="M171" s="60"/>
      <c r="N171" s="60"/>
      <c r="O171" s="60"/>
      <c r="P171" s="62"/>
      <c r="Q171" s="62"/>
      <c r="S171" s="60"/>
      <c r="T171" s="521"/>
      <c r="U171" s="521"/>
      <c r="V171" s="521"/>
      <c r="W171" s="521"/>
      <c r="X171" s="521"/>
    </row>
    <row r="172" spans="1:24" x14ac:dyDescent="0.25">
      <c r="A172" s="60"/>
      <c r="B172" s="61"/>
      <c r="C172" s="60"/>
      <c r="D172" s="60"/>
      <c r="E172" s="60"/>
      <c r="F172" s="60"/>
      <c r="G172" s="60"/>
      <c r="H172" s="60"/>
      <c r="I172" s="60"/>
      <c r="J172" s="60"/>
      <c r="K172" s="60"/>
      <c r="L172" s="60"/>
      <c r="M172" s="60"/>
      <c r="N172" s="60"/>
      <c r="O172" s="60"/>
      <c r="P172" s="62"/>
      <c r="Q172" s="62"/>
      <c r="S172" s="60"/>
      <c r="T172" s="521"/>
      <c r="U172" s="521"/>
      <c r="V172" s="521"/>
      <c r="W172" s="521"/>
      <c r="X172" s="521"/>
    </row>
    <row r="173" spans="1:24" x14ac:dyDescent="0.25">
      <c r="A173" s="60"/>
      <c r="B173" s="61"/>
      <c r="C173" s="60"/>
      <c r="D173" s="60"/>
      <c r="E173" s="60"/>
      <c r="F173" s="60"/>
      <c r="G173" s="60"/>
      <c r="H173" s="60"/>
      <c r="I173" s="60"/>
      <c r="J173" s="60"/>
      <c r="K173" s="60"/>
      <c r="L173" s="60"/>
      <c r="M173" s="60"/>
      <c r="N173" s="60"/>
      <c r="O173" s="60"/>
      <c r="P173" s="62"/>
      <c r="Q173" s="62"/>
      <c r="S173" s="60"/>
      <c r="T173" s="521"/>
      <c r="U173" s="521"/>
      <c r="V173" s="521"/>
      <c r="W173" s="521"/>
      <c r="X173" s="521"/>
    </row>
    <row r="174" spans="1:24" x14ac:dyDescent="0.25">
      <c r="A174" s="60"/>
      <c r="B174" s="61"/>
      <c r="C174" s="60"/>
      <c r="D174" s="60"/>
      <c r="E174" s="60"/>
      <c r="F174" s="60"/>
      <c r="G174" s="60"/>
      <c r="H174" s="60"/>
      <c r="I174" s="60"/>
      <c r="J174" s="60"/>
      <c r="K174" s="60"/>
      <c r="L174" s="60"/>
      <c r="M174" s="60"/>
      <c r="N174" s="60"/>
      <c r="O174" s="60"/>
      <c r="P174" s="62"/>
      <c r="Q174" s="62"/>
      <c r="S174" s="60"/>
      <c r="T174" s="521"/>
      <c r="U174" s="521"/>
      <c r="V174" s="521"/>
      <c r="W174" s="521"/>
      <c r="X174" s="521"/>
    </row>
    <row r="175" spans="1:24" x14ac:dyDescent="0.25">
      <c r="A175" s="60"/>
      <c r="B175" s="61"/>
      <c r="C175" s="60"/>
      <c r="D175" s="60"/>
      <c r="E175" s="60"/>
      <c r="F175" s="60"/>
      <c r="G175" s="60"/>
      <c r="H175" s="60"/>
      <c r="I175" s="60"/>
      <c r="J175" s="60"/>
      <c r="K175" s="60"/>
      <c r="L175" s="60"/>
      <c r="M175" s="60"/>
      <c r="N175" s="60"/>
      <c r="O175" s="60"/>
      <c r="P175" s="62"/>
      <c r="Q175" s="62"/>
      <c r="S175" s="60"/>
      <c r="T175" s="521"/>
      <c r="U175" s="521"/>
      <c r="V175" s="521"/>
      <c r="W175" s="521"/>
      <c r="X175" s="521"/>
    </row>
    <row r="176" spans="1:24" x14ac:dyDescent="0.25">
      <c r="A176" s="60"/>
      <c r="B176" s="61"/>
      <c r="C176" s="60"/>
      <c r="D176" s="60"/>
      <c r="E176" s="60"/>
      <c r="F176" s="60"/>
      <c r="G176" s="60"/>
      <c r="H176" s="60"/>
      <c r="I176" s="60"/>
      <c r="J176" s="60"/>
      <c r="K176" s="60"/>
      <c r="L176" s="60"/>
      <c r="M176" s="60"/>
      <c r="N176" s="60"/>
      <c r="O176" s="60"/>
      <c r="P176" s="62"/>
      <c r="Q176" s="62"/>
      <c r="S176" s="60"/>
      <c r="T176" s="521"/>
      <c r="U176" s="521"/>
      <c r="V176" s="521"/>
      <c r="W176" s="521"/>
      <c r="X176" s="521"/>
    </row>
  </sheetData>
  <sheetProtection algorithmName="SHA-512" hashValue="2RjXz2rVGMWlzuznm0t/Z7zvgg7ABOmjBR4GCJv/r73l1GtZ03Br9qnBo71zdbTutnqV8Zq2LqvRBb28et2Hgw==" saltValue="zfim1Z/Nh1athOs25vuHrw==" spinCount="100000" sheet="1" formatRows="0"/>
  <mergeCells count="21">
    <mergeCell ref="P1:Q1"/>
    <mergeCell ref="A1:O1"/>
    <mergeCell ref="A2:M2"/>
    <mergeCell ref="A4:Q4"/>
    <mergeCell ref="P2:Q2"/>
    <mergeCell ref="D6:H6"/>
    <mergeCell ref="A19:Q19"/>
    <mergeCell ref="A17:Q17"/>
    <mergeCell ref="K6:Q6"/>
    <mergeCell ref="D11:H11"/>
    <mergeCell ref="C7:H7"/>
    <mergeCell ref="K10:M10"/>
    <mergeCell ref="K7:M7"/>
    <mergeCell ref="O7:Q7"/>
    <mergeCell ref="A16:Q16"/>
    <mergeCell ref="A13:D14"/>
    <mergeCell ref="P13:Q14"/>
    <mergeCell ref="J13:O14"/>
    <mergeCell ref="E13:H14"/>
    <mergeCell ref="C9:H9"/>
    <mergeCell ref="C10:H10"/>
  </mergeCells>
  <phoneticPr fontId="39" type="noConversion"/>
  <printOptions horizontalCentered="1"/>
  <pageMargins left="0.5" right="0.5" top="0.7" bottom="0.5" header="0.3" footer="0.3"/>
  <pageSetup orientation="portrait" horizontalDpi="1200" verticalDpi="1200" r:id="rId1"/>
  <headerFooter>
    <oddHeader>&amp;C&amp;"Arial Narrow,Regular"Georgia Department of Community Affairs
Housing Finance and Development Division</oddHeader>
    <oddFooter>&amp;C&amp;"Arial Narrow,Regular"&amp;9page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AD1CF-440F-43E2-8ABD-6FF1A2DCEC13}">
  <sheetPr>
    <pageSetUpPr fitToPage="1"/>
  </sheetPr>
  <dimension ref="A1:NL204"/>
  <sheetViews>
    <sheetView showGridLines="0" topLeftCell="A21" zoomScale="120" zoomScaleNormal="120" workbookViewId="0">
      <selection activeCell="G40" sqref="G40"/>
    </sheetView>
  </sheetViews>
  <sheetFormatPr defaultColWidth="8" defaultRowHeight="12.75" x14ac:dyDescent="0.2"/>
  <cols>
    <col min="1" max="1" width="2.375" style="70" customWidth="1"/>
    <col min="2" max="2" width="8.75" style="70" customWidth="1"/>
    <col min="3" max="3" width="6.625" style="70" customWidth="1"/>
    <col min="4" max="4" width="5.625" style="70" customWidth="1"/>
    <col min="5" max="5" width="5.875" style="70" customWidth="1"/>
    <col min="6" max="6" width="7.125" style="70" customWidth="1"/>
    <col min="7" max="8" width="8.5" style="70" customWidth="1"/>
    <col min="9" max="9" width="10.25" style="70" customWidth="1"/>
    <col min="10" max="10" width="8.875" style="70" customWidth="1"/>
    <col min="11" max="11" width="8.5" style="70" customWidth="1"/>
    <col min="12" max="13" width="9.625" style="70" customWidth="1"/>
    <col min="14" max="14" width="11.375" style="70" customWidth="1"/>
    <col min="15" max="15" width="13.5" style="70" customWidth="1"/>
    <col min="16" max="16" width="10.875" style="71" customWidth="1"/>
    <col min="17" max="17" width="8.625" style="71" customWidth="1"/>
    <col min="18" max="20" width="6.75" style="71" customWidth="1"/>
    <col min="21" max="21" width="51.875" style="71" customWidth="1"/>
    <col min="22" max="22" width="41.75" style="71" customWidth="1"/>
    <col min="23" max="136" width="8" style="75" customWidth="1"/>
    <col min="137" max="137" width="11" style="75" customWidth="1"/>
    <col min="138" max="138" width="7.25" style="75" customWidth="1"/>
    <col min="139" max="142" width="6.375" style="75" customWidth="1"/>
    <col min="143" max="143" width="7.25" style="75" customWidth="1"/>
    <col min="144" max="147" width="6.375" style="75" customWidth="1"/>
    <col min="148" max="157" width="8" style="75" customWidth="1"/>
    <col min="158" max="158" width="7.25" style="75" customWidth="1"/>
    <col min="159" max="162" width="6.375" style="75" customWidth="1"/>
    <col min="163" max="167" width="8" style="75" customWidth="1"/>
    <col min="168" max="168" width="7.25" style="75" customWidth="1"/>
    <col min="169" max="172" width="6.375" style="75" customWidth="1"/>
    <col min="173" max="252" width="8" style="75" customWidth="1"/>
    <col min="253" max="257" width="9.875" style="75" customWidth="1"/>
    <col min="258" max="272" width="8" style="75" customWidth="1"/>
    <col min="273" max="273" width="8.875" style="75" customWidth="1"/>
    <col min="274" max="277" width="8.75" style="75" customWidth="1"/>
    <col min="278" max="281" width="8" style="75" customWidth="1"/>
    <col min="282" max="282" width="8" style="91" customWidth="1"/>
    <col min="283" max="286" width="8" style="75" customWidth="1"/>
    <col min="287" max="297" width="8" style="91" customWidth="1"/>
    <col min="298" max="307" width="10.125" style="91" customWidth="1"/>
    <col min="308" max="318" width="8" style="91" customWidth="1"/>
    <col min="319" max="324" width="8" style="75" customWidth="1"/>
    <col min="325" max="325" width="8" style="172" customWidth="1"/>
    <col min="326" max="340" width="8" style="75" customWidth="1"/>
    <col min="341" max="342" width="8" style="172" customWidth="1"/>
    <col min="343" max="349" width="9" style="75" customWidth="1"/>
    <col min="350" max="352" width="8" style="75"/>
    <col min="353" max="353" width="9.125" style="75" customWidth="1"/>
    <col min="354" max="357" width="8.875" style="75" customWidth="1"/>
    <col min="358" max="359" width="8" style="70"/>
    <col min="360" max="376" width="8" style="75"/>
    <col min="377" max="16384" width="8" style="71"/>
  </cols>
  <sheetData>
    <row r="1" spans="1:376" s="65" customFormat="1" ht="13.9" customHeight="1" x14ac:dyDescent="0.2">
      <c r="A1" s="1068" t="e">
        <f>CONCATENATE("PROPOSED PRE-APP RENT SCHEDULE","  -  ",'Submission Summary'!P2," ",'Submission Summary'!C9,", ",'Submission Summary'!K10,", ",'HOME Consent'!#REF!," County")</f>
        <v>#REF!</v>
      </c>
      <c r="B1" s="1069"/>
      <c r="C1" s="1069"/>
      <c r="D1" s="1069"/>
      <c r="E1" s="1069"/>
      <c r="F1" s="1069"/>
      <c r="G1" s="1069"/>
      <c r="H1" s="1069"/>
      <c r="I1" s="1069"/>
      <c r="J1" s="1069"/>
      <c r="K1" s="1069"/>
      <c r="L1" s="1069"/>
      <c r="M1" s="1069"/>
      <c r="N1" s="1069"/>
      <c r="O1" s="1069"/>
      <c r="P1" s="1070"/>
      <c r="S1" s="1071" t="e">
        <f>A1</f>
        <v>#REF!</v>
      </c>
      <c r="T1" s="1071"/>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7"/>
      <c r="HV1" s="67"/>
      <c r="HW1" s="67"/>
      <c r="HX1" s="67"/>
      <c r="HY1" s="67"/>
      <c r="HZ1" s="67"/>
      <c r="IA1" s="67"/>
      <c r="IB1" s="67"/>
      <c r="IC1" s="67"/>
      <c r="ID1" s="67"/>
      <c r="IE1" s="67"/>
      <c r="IF1" s="67"/>
      <c r="IG1" s="67"/>
      <c r="IH1" s="67"/>
      <c r="II1" s="67"/>
      <c r="IJ1" s="67"/>
      <c r="IK1" s="67"/>
      <c r="IL1" s="67"/>
      <c r="IM1" s="67"/>
      <c r="IN1" s="67"/>
      <c r="IO1" s="67"/>
      <c r="IP1" s="67"/>
      <c r="IQ1" s="67"/>
      <c r="IR1" s="67"/>
      <c r="IS1" s="67"/>
      <c r="IT1" s="67"/>
      <c r="IU1" s="67"/>
      <c r="IV1" s="67"/>
      <c r="IW1" s="67"/>
      <c r="IX1" s="67"/>
      <c r="IY1" s="67"/>
      <c r="IZ1" s="67"/>
      <c r="JA1" s="67"/>
      <c r="JB1" s="67"/>
      <c r="JC1" s="67"/>
      <c r="JD1" s="67"/>
      <c r="JE1" s="67"/>
      <c r="JF1" s="67"/>
      <c r="JG1" s="67"/>
      <c r="JH1" s="67"/>
      <c r="JI1" s="67"/>
      <c r="JJ1" s="67"/>
      <c r="JK1" s="67"/>
      <c r="JL1" s="67"/>
      <c r="JM1" s="67"/>
      <c r="JN1" s="67"/>
      <c r="JO1" s="67"/>
      <c r="JP1" s="67"/>
      <c r="JQ1" s="67"/>
      <c r="JR1" s="67"/>
      <c r="JS1" s="67"/>
      <c r="JT1" s="67"/>
      <c r="JU1" s="67"/>
      <c r="JV1" s="67"/>
      <c r="JW1" s="67"/>
      <c r="JX1" s="67"/>
      <c r="JY1" s="67"/>
      <c r="JZ1" s="67"/>
      <c r="KA1" s="67"/>
      <c r="KB1" s="67"/>
      <c r="KC1" s="67"/>
      <c r="KD1" s="67"/>
      <c r="KE1" s="67"/>
      <c r="KF1" s="67"/>
      <c r="KG1" s="67"/>
      <c r="KH1" s="67"/>
      <c r="KI1" s="67"/>
      <c r="KJ1" s="67"/>
      <c r="KK1" s="67"/>
      <c r="KL1" s="67"/>
      <c r="KM1" s="68"/>
      <c r="KN1" s="68"/>
      <c r="KO1" s="67"/>
      <c r="KP1" s="67"/>
      <c r="KQ1" s="67"/>
      <c r="KR1" s="68"/>
      <c r="KS1" s="68"/>
      <c r="KT1" s="68"/>
      <c r="KU1" s="68"/>
      <c r="KV1" s="69"/>
      <c r="KW1" s="68"/>
      <c r="KX1" s="68"/>
      <c r="KY1" s="68"/>
      <c r="KZ1" s="68"/>
      <c r="LA1" s="69"/>
      <c r="LB1" s="68"/>
      <c r="LC1" s="68"/>
      <c r="LD1" s="68"/>
      <c r="LE1" s="68"/>
      <c r="LF1" s="68"/>
      <c r="LG1" s="68"/>
      <c r="LH1" s="68"/>
      <c r="LI1" s="68"/>
      <c r="LJ1" s="68"/>
      <c r="LK1" s="68"/>
      <c r="LL1" s="68"/>
      <c r="LM1" s="68"/>
      <c r="LN1" s="68"/>
      <c r="LO1" s="68"/>
      <c r="LP1" s="68"/>
      <c r="LQ1" s="68"/>
      <c r="LR1" s="68"/>
      <c r="LS1" s="68"/>
      <c r="LT1" s="68"/>
      <c r="LU1" s="68"/>
      <c r="LV1" s="68"/>
      <c r="LW1" s="68"/>
      <c r="LX1" s="68"/>
      <c r="LY1" s="68"/>
      <c r="LZ1" s="68"/>
      <c r="MA1" s="68"/>
      <c r="MB1" s="68"/>
      <c r="MC1" s="68"/>
      <c r="MD1" s="68"/>
      <c r="ME1" s="68"/>
      <c r="MF1" s="68"/>
      <c r="MG1" s="68"/>
      <c r="MH1" s="68"/>
      <c r="MI1" s="68"/>
      <c r="MJ1" s="68"/>
      <c r="MK1" s="68"/>
      <c r="ML1" s="68"/>
      <c r="MM1" s="68"/>
      <c r="MN1" s="68"/>
      <c r="MO1" s="68"/>
      <c r="MP1" s="68"/>
      <c r="MQ1" s="68"/>
      <c r="MR1" s="66"/>
      <c r="MS1" s="66"/>
      <c r="MT1" s="68"/>
      <c r="MU1" s="68"/>
      <c r="MV1" s="68"/>
      <c r="MW1" s="68"/>
      <c r="MX1" s="68"/>
      <c r="MY1" s="68"/>
      <c r="MZ1" s="68"/>
      <c r="NA1" s="68"/>
      <c r="NB1" s="68"/>
      <c r="NC1" s="68"/>
      <c r="ND1" s="68"/>
      <c r="NE1" s="68"/>
      <c r="NF1" s="68"/>
      <c r="NG1" s="68"/>
      <c r="NH1" s="68"/>
      <c r="NI1" s="68"/>
      <c r="NJ1" s="68"/>
    </row>
    <row r="2" spans="1:376" ht="6" customHeight="1" x14ac:dyDescent="0.2">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3"/>
      <c r="HX2" s="73"/>
      <c r="HY2" s="73"/>
      <c r="HZ2" s="73"/>
      <c r="IA2" s="73"/>
      <c r="IB2" s="73"/>
      <c r="IC2" s="73"/>
      <c r="ID2" s="73"/>
      <c r="IE2" s="73"/>
      <c r="IF2" s="73"/>
      <c r="IG2" s="73"/>
      <c r="IH2" s="73"/>
      <c r="II2" s="73"/>
      <c r="IJ2" s="73"/>
      <c r="IK2" s="73"/>
      <c r="IL2" s="73"/>
      <c r="IM2" s="73"/>
      <c r="IN2" s="73"/>
      <c r="IO2" s="73"/>
      <c r="IP2" s="73"/>
      <c r="IQ2" s="73"/>
      <c r="IR2" s="73"/>
      <c r="IS2" s="73"/>
      <c r="IT2" s="73"/>
      <c r="IU2" s="73"/>
      <c r="IV2" s="73"/>
      <c r="IW2" s="73"/>
      <c r="IX2" s="73"/>
      <c r="IY2" s="73"/>
      <c r="IZ2" s="73"/>
      <c r="JA2" s="73"/>
      <c r="JB2" s="73"/>
      <c r="JC2" s="73"/>
      <c r="JD2" s="73"/>
      <c r="JE2" s="73"/>
      <c r="JF2" s="73"/>
      <c r="JG2" s="73"/>
      <c r="JH2" s="73"/>
      <c r="JI2" s="73"/>
      <c r="JJ2" s="73"/>
      <c r="JK2" s="73"/>
      <c r="JL2" s="73"/>
      <c r="JM2" s="73"/>
      <c r="JN2" s="73"/>
      <c r="JO2" s="73"/>
      <c r="JP2" s="73"/>
      <c r="JQ2" s="73"/>
      <c r="JR2" s="73"/>
      <c r="JS2" s="73"/>
      <c r="JT2" s="73"/>
      <c r="JU2" s="73"/>
      <c r="JV2" s="73"/>
      <c r="JW2" s="73"/>
      <c r="JX2" s="73"/>
      <c r="JY2" s="73"/>
      <c r="JZ2" s="73"/>
      <c r="KA2" s="73"/>
      <c r="KB2" s="73"/>
      <c r="KC2" s="73"/>
      <c r="KD2" s="73"/>
      <c r="KE2" s="73"/>
      <c r="KF2" s="73"/>
      <c r="KG2" s="73"/>
      <c r="KH2" s="73"/>
      <c r="KI2" s="73"/>
      <c r="KJ2" s="73"/>
      <c r="KK2" s="73"/>
      <c r="KL2" s="73"/>
      <c r="KM2" s="73"/>
      <c r="KN2" s="73"/>
      <c r="KO2" s="73"/>
      <c r="KP2" s="73"/>
      <c r="KQ2" s="73"/>
      <c r="KR2" s="73"/>
      <c r="KS2" s="73"/>
      <c r="KT2" s="74"/>
      <c r="KU2" s="74"/>
      <c r="KV2" s="74"/>
      <c r="KW2" s="74"/>
      <c r="KX2" s="74"/>
      <c r="KY2" s="74"/>
      <c r="KZ2" s="74"/>
      <c r="LA2" s="74"/>
      <c r="LB2" s="74"/>
      <c r="LC2" s="74"/>
      <c r="LD2" s="75"/>
      <c r="LE2" s="75"/>
      <c r="LF2" s="75"/>
      <c r="LI2" s="74"/>
      <c r="LJ2" s="74"/>
      <c r="LK2" s="74"/>
      <c r="LL2" s="74"/>
      <c r="LM2" s="74"/>
      <c r="LN2" s="74"/>
      <c r="LO2" s="74"/>
      <c r="LP2" s="74"/>
      <c r="LQ2" s="74"/>
      <c r="LR2" s="74"/>
      <c r="LS2" s="74"/>
      <c r="LT2" s="74"/>
      <c r="LU2" s="74"/>
      <c r="LV2" s="74"/>
      <c r="LW2" s="74"/>
      <c r="LX2" s="74"/>
      <c r="LY2" s="74"/>
      <c r="LZ2" s="74"/>
      <c r="MA2" s="74"/>
      <c r="MB2" s="74"/>
      <c r="MC2" s="75"/>
      <c r="MD2" s="75"/>
      <c r="MR2" s="70"/>
      <c r="MS2" s="70"/>
      <c r="MT2" s="75"/>
      <c r="MU2" s="75"/>
      <c r="NK2" s="71"/>
      <c r="NL2" s="71"/>
    </row>
    <row r="3" spans="1:376" s="65" customFormat="1" ht="12.6" customHeight="1" x14ac:dyDescent="0.2">
      <c r="A3" s="76" t="s">
        <v>1</v>
      </c>
      <c r="B3" s="76" t="s">
        <v>102</v>
      </c>
      <c r="C3" s="66"/>
      <c r="G3" s="77" t="s">
        <v>103</v>
      </c>
      <c r="H3" s="78"/>
      <c r="I3" s="78"/>
      <c r="J3" s="78"/>
      <c r="K3" s="78"/>
      <c r="L3" s="78"/>
      <c r="R3" s="79"/>
      <c r="S3" s="76" t="str">
        <f>B3</f>
        <v>PROPOSED PRE-APP RENT SCHEDULE</v>
      </c>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1"/>
      <c r="HX3" s="81"/>
      <c r="HY3" s="81"/>
      <c r="HZ3" s="81"/>
      <c r="IA3" s="81"/>
      <c r="IB3" s="73" t="s">
        <v>104</v>
      </c>
      <c r="IC3" s="73" t="s">
        <v>105</v>
      </c>
      <c r="ID3" s="73" t="s">
        <v>106</v>
      </c>
      <c r="IE3" s="73" t="s">
        <v>107</v>
      </c>
      <c r="IF3" s="73" t="s">
        <v>108</v>
      </c>
      <c r="IG3" s="73" t="s">
        <v>104</v>
      </c>
      <c r="IH3" s="73" t="s">
        <v>105</v>
      </c>
      <c r="II3" s="73" t="s">
        <v>106</v>
      </c>
      <c r="IJ3" s="73" t="s">
        <v>107</v>
      </c>
      <c r="IK3" s="73" t="s">
        <v>108</v>
      </c>
      <c r="IL3" s="81"/>
      <c r="IM3" s="81"/>
      <c r="IN3" s="81"/>
      <c r="IO3" s="81"/>
      <c r="IP3" s="81"/>
      <c r="IQ3" s="81"/>
      <c r="IR3" s="81"/>
      <c r="IS3" s="81"/>
      <c r="IT3" s="81"/>
      <c r="IU3" s="81"/>
      <c r="IV3" s="73" t="s">
        <v>104</v>
      </c>
      <c r="IW3" s="73" t="s">
        <v>105</v>
      </c>
      <c r="IX3" s="73" t="s">
        <v>106</v>
      </c>
      <c r="IY3" s="73" t="s">
        <v>107</v>
      </c>
      <c r="IZ3" s="73" t="s">
        <v>108</v>
      </c>
      <c r="JA3" s="73" t="s">
        <v>104</v>
      </c>
      <c r="JB3" s="73" t="s">
        <v>105</v>
      </c>
      <c r="JC3" s="73" t="s">
        <v>106</v>
      </c>
      <c r="JD3" s="73" t="s">
        <v>107</v>
      </c>
      <c r="JE3" s="73" t="s">
        <v>108</v>
      </c>
      <c r="JF3" s="73" t="s">
        <v>104</v>
      </c>
      <c r="JG3" s="73" t="s">
        <v>105</v>
      </c>
      <c r="JH3" s="73" t="s">
        <v>106</v>
      </c>
      <c r="JI3" s="73" t="s">
        <v>107</v>
      </c>
      <c r="JJ3" s="73" t="s">
        <v>108</v>
      </c>
      <c r="JK3" s="73" t="s">
        <v>104</v>
      </c>
      <c r="JL3" s="73" t="s">
        <v>105</v>
      </c>
      <c r="JM3" s="73" t="s">
        <v>106</v>
      </c>
      <c r="JN3" s="73" t="s">
        <v>107</v>
      </c>
      <c r="JO3" s="73" t="s">
        <v>108</v>
      </c>
      <c r="JP3" s="73" t="s">
        <v>104</v>
      </c>
      <c r="JQ3" s="73" t="s">
        <v>105</v>
      </c>
      <c r="JR3" s="73" t="s">
        <v>106</v>
      </c>
      <c r="JS3" s="73" t="s">
        <v>107</v>
      </c>
      <c r="JT3" s="73" t="s">
        <v>108</v>
      </c>
      <c r="JU3" s="73" t="s">
        <v>104</v>
      </c>
      <c r="JV3" s="73" t="s">
        <v>105</v>
      </c>
      <c r="JW3" s="73" t="s">
        <v>106</v>
      </c>
      <c r="JX3" s="73" t="s">
        <v>107</v>
      </c>
      <c r="JY3" s="73" t="s">
        <v>108</v>
      </c>
      <c r="JZ3" s="73" t="s">
        <v>104</v>
      </c>
      <c r="KA3" s="73" t="s">
        <v>105</v>
      </c>
      <c r="KB3" s="73" t="s">
        <v>106</v>
      </c>
      <c r="KC3" s="73" t="s">
        <v>107</v>
      </c>
      <c r="KD3" s="73" t="s">
        <v>108</v>
      </c>
      <c r="KE3" s="73" t="s">
        <v>104</v>
      </c>
      <c r="KF3" s="73" t="s">
        <v>105</v>
      </c>
      <c r="KG3" s="73" t="s">
        <v>106</v>
      </c>
      <c r="KH3" s="73" t="s">
        <v>107</v>
      </c>
      <c r="KI3" s="73" t="s">
        <v>108</v>
      </c>
      <c r="KJ3" s="73" t="s">
        <v>104</v>
      </c>
      <c r="KK3" s="73" t="s">
        <v>105</v>
      </c>
      <c r="KL3" s="73" t="s">
        <v>106</v>
      </c>
      <c r="KM3" s="73" t="s">
        <v>107</v>
      </c>
      <c r="KN3" s="73" t="s">
        <v>108</v>
      </c>
      <c r="KO3" s="73" t="s">
        <v>104</v>
      </c>
      <c r="KP3" s="73" t="s">
        <v>105</v>
      </c>
      <c r="KQ3" s="73" t="s">
        <v>106</v>
      </c>
      <c r="KR3" s="73" t="s">
        <v>107</v>
      </c>
      <c r="KS3" s="73" t="s">
        <v>108</v>
      </c>
      <c r="KT3" s="73" t="s">
        <v>104</v>
      </c>
      <c r="KU3" s="73" t="s">
        <v>105</v>
      </c>
      <c r="KV3" s="73" t="s">
        <v>106</v>
      </c>
      <c r="KW3" s="73" t="s">
        <v>107</v>
      </c>
      <c r="KX3" s="73" t="s">
        <v>108</v>
      </c>
      <c r="KY3" s="73" t="s">
        <v>104</v>
      </c>
      <c r="KZ3" s="73" t="s">
        <v>105</v>
      </c>
      <c r="LA3" s="73" t="s">
        <v>106</v>
      </c>
      <c r="LB3" s="73" t="s">
        <v>107</v>
      </c>
      <c r="LC3" s="73" t="s">
        <v>108</v>
      </c>
      <c r="LD3" s="68"/>
      <c r="LE3" s="68"/>
      <c r="LF3" s="68"/>
      <c r="LG3" s="68"/>
      <c r="LH3" s="68"/>
      <c r="LI3" s="82"/>
      <c r="LJ3" s="82"/>
      <c r="LK3" s="82"/>
      <c r="LL3" s="82"/>
      <c r="LM3" s="82"/>
      <c r="LN3" s="82"/>
      <c r="LO3" s="82"/>
      <c r="LP3" s="82"/>
      <c r="LQ3" s="82"/>
      <c r="LR3" s="82"/>
      <c r="LS3" s="82"/>
      <c r="LT3" s="82"/>
      <c r="LU3" s="82"/>
      <c r="LV3" s="82"/>
      <c r="LW3" s="82"/>
      <c r="LX3" s="82"/>
      <c r="LY3" s="82"/>
      <c r="LZ3" s="82"/>
      <c r="MA3" s="82"/>
      <c r="MB3" s="82"/>
      <c r="MC3" s="1072" t="s">
        <v>109</v>
      </c>
      <c r="MD3" s="1072" t="s">
        <v>110</v>
      </c>
      <c r="ME3" s="1072" t="s">
        <v>111</v>
      </c>
      <c r="MF3" s="1072" t="s">
        <v>112</v>
      </c>
      <c r="MG3" s="1072" t="s">
        <v>113</v>
      </c>
      <c r="MH3" s="68"/>
      <c r="MI3" s="68"/>
      <c r="MJ3" s="68"/>
      <c r="MK3" s="68"/>
      <c r="ML3" s="68"/>
      <c r="MM3" s="68"/>
      <c r="MN3" s="68"/>
      <c r="MO3" s="68"/>
      <c r="MP3" s="68"/>
      <c r="MQ3" s="68"/>
      <c r="MR3" s="66"/>
      <c r="MS3" s="66"/>
      <c r="MT3" s="68"/>
      <c r="MU3" s="68"/>
      <c r="MV3" s="68"/>
      <c r="MW3" s="68"/>
      <c r="MX3" s="68"/>
      <c r="MY3" s="68"/>
      <c r="MZ3" s="68"/>
      <c r="NA3" s="68"/>
      <c r="NB3" s="68"/>
      <c r="NC3" s="68"/>
      <c r="ND3" s="68"/>
      <c r="NE3" s="68"/>
      <c r="NF3" s="68"/>
      <c r="NG3" s="68"/>
      <c r="NH3" s="68"/>
      <c r="NI3" s="68"/>
      <c r="NJ3" s="68"/>
    </row>
    <row r="4" spans="1:376" s="65" customFormat="1" ht="3" customHeight="1" x14ac:dyDescent="0.2">
      <c r="B4" s="76"/>
      <c r="C4" s="66"/>
      <c r="D4" s="76"/>
      <c r="E4" s="66"/>
      <c r="F4" s="66"/>
      <c r="G4" s="66"/>
      <c r="I4" s="66"/>
      <c r="J4" s="66"/>
      <c r="K4" s="66"/>
      <c r="L4" s="66"/>
      <c r="M4" s="66"/>
      <c r="P4" s="1074" t="s">
        <v>114</v>
      </c>
      <c r="Q4" s="83"/>
      <c r="R4" s="83"/>
      <c r="S4" s="83"/>
      <c r="T4" s="84"/>
      <c r="U4" s="1073" t="s">
        <v>115</v>
      </c>
      <c r="V4" s="1073" t="s">
        <v>116</v>
      </c>
      <c r="W4" s="1073" t="s">
        <v>117</v>
      </c>
      <c r="X4" s="1073" t="s">
        <v>118</v>
      </c>
      <c r="Y4" s="1073" t="s">
        <v>119</v>
      </c>
      <c r="Z4" s="1073" t="s">
        <v>120</v>
      </c>
      <c r="AA4" s="1073" t="s">
        <v>121</v>
      </c>
      <c r="AB4" s="1073" t="s">
        <v>122</v>
      </c>
      <c r="AC4" s="1073" t="s">
        <v>123</v>
      </c>
      <c r="AD4" s="1073" t="s">
        <v>124</v>
      </c>
      <c r="AE4" s="1073" t="s">
        <v>125</v>
      </c>
      <c r="AF4" s="1073" t="s">
        <v>126</v>
      </c>
      <c r="AG4" s="1073" t="s">
        <v>127</v>
      </c>
      <c r="AH4" s="1073" t="s">
        <v>128</v>
      </c>
      <c r="AI4" s="1073" t="s">
        <v>129</v>
      </c>
      <c r="AJ4" s="1073" t="s">
        <v>130</v>
      </c>
      <c r="AK4" s="1073" t="s">
        <v>131</v>
      </c>
      <c r="AL4" s="1073" t="s">
        <v>132</v>
      </c>
      <c r="AM4" s="1073" t="s">
        <v>133</v>
      </c>
      <c r="AN4" s="1073" t="s">
        <v>134</v>
      </c>
      <c r="AO4" s="1073" t="s">
        <v>135</v>
      </c>
      <c r="AP4" s="1073" t="s">
        <v>136</v>
      </c>
      <c r="AQ4" s="1073" t="s">
        <v>137</v>
      </c>
      <c r="AR4" s="1073" t="s">
        <v>138</v>
      </c>
      <c r="AS4" s="1073" t="s">
        <v>139</v>
      </c>
      <c r="AT4" s="1073" t="s">
        <v>140</v>
      </c>
      <c r="AU4" s="1073" t="s">
        <v>141</v>
      </c>
      <c r="AV4" s="1073" t="s">
        <v>142</v>
      </c>
      <c r="AW4" s="1073" t="s">
        <v>143</v>
      </c>
      <c r="AX4" s="1073" t="s">
        <v>144</v>
      </c>
      <c r="AY4" s="1073" t="s">
        <v>145</v>
      </c>
      <c r="AZ4" s="1073" t="s">
        <v>146</v>
      </c>
      <c r="BA4" s="1073" t="s">
        <v>147</v>
      </c>
      <c r="BB4" s="1073" t="s">
        <v>148</v>
      </c>
      <c r="BC4" s="1073" t="s">
        <v>149</v>
      </c>
      <c r="BD4" s="1073" t="s">
        <v>150</v>
      </c>
      <c r="BE4" s="1073" t="s">
        <v>151</v>
      </c>
      <c r="BF4" s="1073" t="s">
        <v>152</v>
      </c>
      <c r="BG4" s="1073" t="s">
        <v>153</v>
      </c>
      <c r="BH4" s="1073" t="s">
        <v>154</v>
      </c>
      <c r="BI4" s="1073" t="s">
        <v>155</v>
      </c>
      <c r="BJ4" s="1073" t="s">
        <v>156</v>
      </c>
      <c r="BK4" s="1073" t="s">
        <v>157</v>
      </c>
      <c r="BL4" s="1073" t="s">
        <v>158</v>
      </c>
      <c r="BM4" s="1073" t="s">
        <v>159</v>
      </c>
      <c r="BN4" s="1073" t="s">
        <v>160</v>
      </c>
      <c r="BO4" s="1073" t="s">
        <v>161</v>
      </c>
      <c r="BP4" s="1073" t="s">
        <v>162</v>
      </c>
      <c r="BQ4" s="1073" t="s">
        <v>163</v>
      </c>
      <c r="BR4" s="1073" t="s">
        <v>164</v>
      </c>
      <c r="BS4" s="1073" t="s">
        <v>165</v>
      </c>
      <c r="BT4" s="1073" t="s">
        <v>166</v>
      </c>
      <c r="BU4" s="1073" t="s">
        <v>167</v>
      </c>
      <c r="BV4" s="1073" t="s">
        <v>168</v>
      </c>
      <c r="BW4" s="1073" t="s">
        <v>169</v>
      </c>
      <c r="BX4" s="1073" t="s">
        <v>170</v>
      </c>
      <c r="BY4" s="1073" t="s">
        <v>171</v>
      </c>
      <c r="BZ4" s="1073" t="s">
        <v>172</v>
      </c>
      <c r="CA4" s="1073" t="s">
        <v>173</v>
      </c>
      <c r="CB4" s="1073" t="s">
        <v>174</v>
      </c>
      <c r="CC4" s="1073" t="s">
        <v>175</v>
      </c>
      <c r="CD4" s="1073" t="s">
        <v>176</v>
      </c>
      <c r="CE4" s="1073" t="s">
        <v>177</v>
      </c>
      <c r="CF4" s="1073" t="s">
        <v>178</v>
      </c>
      <c r="CG4" s="1073" t="s">
        <v>179</v>
      </c>
      <c r="CH4" s="1073" t="s">
        <v>180</v>
      </c>
      <c r="CI4" s="1073" t="s">
        <v>181</v>
      </c>
      <c r="CJ4" s="1073" t="s">
        <v>182</v>
      </c>
      <c r="CK4" s="1073" t="s">
        <v>183</v>
      </c>
      <c r="CL4" s="1073" t="s">
        <v>184</v>
      </c>
      <c r="CM4" s="1073" t="s">
        <v>185</v>
      </c>
      <c r="CN4" s="1073" t="s">
        <v>186</v>
      </c>
      <c r="CO4" s="1073" t="s">
        <v>187</v>
      </c>
      <c r="CP4" s="1073" t="s">
        <v>188</v>
      </c>
      <c r="CQ4" s="1073" t="s">
        <v>189</v>
      </c>
      <c r="CR4" s="1073" t="s">
        <v>190</v>
      </c>
      <c r="CS4" s="1073" t="s">
        <v>191</v>
      </c>
      <c r="CT4" s="1073" t="s">
        <v>192</v>
      </c>
      <c r="CU4" s="1073" t="s">
        <v>193</v>
      </c>
      <c r="CV4" s="1073" t="s">
        <v>194</v>
      </c>
      <c r="CW4" s="1073" t="s">
        <v>195</v>
      </c>
      <c r="CX4" s="1073" t="s">
        <v>196</v>
      </c>
      <c r="CY4" s="1073" t="s">
        <v>197</v>
      </c>
      <c r="CZ4" s="1073" t="s">
        <v>198</v>
      </c>
      <c r="DA4" s="1073" t="s">
        <v>199</v>
      </c>
      <c r="DB4" s="1073" t="s">
        <v>200</v>
      </c>
      <c r="DC4" s="1073" t="s">
        <v>201</v>
      </c>
      <c r="DD4" s="1073" t="s">
        <v>202</v>
      </c>
      <c r="DE4" s="1073" t="s">
        <v>203</v>
      </c>
      <c r="DF4" s="1073" t="s">
        <v>204</v>
      </c>
      <c r="DG4" s="1073" t="s">
        <v>205</v>
      </c>
      <c r="DH4" s="1073" t="s">
        <v>206</v>
      </c>
      <c r="DI4" s="1073" t="s">
        <v>207</v>
      </c>
      <c r="DJ4" s="1073" t="s">
        <v>208</v>
      </c>
      <c r="DK4" s="1073" t="s">
        <v>209</v>
      </c>
      <c r="DL4" s="1073" t="s">
        <v>210</v>
      </c>
      <c r="DM4" s="1073" t="s">
        <v>211</v>
      </c>
      <c r="DN4" s="1073" t="s">
        <v>212</v>
      </c>
      <c r="DO4" s="1073" t="s">
        <v>213</v>
      </c>
      <c r="DP4" s="1073" t="s">
        <v>214</v>
      </c>
      <c r="DQ4" s="1073" t="s">
        <v>215</v>
      </c>
      <c r="DR4" s="1073" t="s">
        <v>216</v>
      </c>
      <c r="DS4" s="1073" t="s">
        <v>217</v>
      </c>
      <c r="DT4" s="1073" t="s">
        <v>218</v>
      </c>
      <c r="DU4" s="1073" t="s">
        <v>219</v>
      </c>
      <c r="DV4" s="1073" t="s">
        <v>220</v>
      </c>
      <c r="DW4" s="1073" t="s">
        <v>221</v>
      </c>
      <c r="DX4" s="1073" t="s">
        <v>222</v>
      </c>
      <c r="DY4" s="1073" t="s">
        <v>223</v>
      </c>
      <c r="DZ4" s="1073" t="s">
        <v>224</v>
      </c>
      <c r="EA4" s="1073" t="s">
        <v>225</v>
      </c>
      <c r="EB4" s="1073" t="s">
        <v>226</v>
      </c>
      <c r="EC4" s="1073" t="s">
        <v>227</v>
      </c>
      <c r="ED4" s="1073" t="s">
        <v>228</v>
      </c>
      <c r="EE4" s="1073" t="s">
        <v>229</v>
      </c>
      <c r="EF4" s="1073" t="s">
        <v>230</v>
      </c>
      <c r="EG4" s="1073" t="s">
        <v>231</v>
      </c>
      <c r="EH4" s="1073" t="s">
        <v>232</v>
      </c>
      <c r="EI4" s="1073" t="s">
        <v>233</v>
      </c>
      <c r="EJ4" s="1073" t="s">
        <v>234</v>
      </c>
      <c r="EK4" s="1073" t="s">
        <v>235</v>
      </c>
      <c r="EL4" s="1073" t="s">
        <v>236</v>
      </c>
      <c r="EM4" s="1073" t="s">
        <v>237</v>
      </c>
      <c r="EN4" s="1073" t="s">
        <v>238</v>
      </c>
      <c r="EO4" s="1073" t="s">
        <v>239</v>
      </c>
      <c r="EP4" s="1072" t="s">
        <v>240</v>
      </c>
      <c r="EQ4" s="1072" t="s">
        <v>241</v>
      </c>
      <c r="ER4" s="1072" t="s">
        <v>242</v>
      </c>
      <c r="ES4" s="1072" t="s">
        <v>243</v>
      </c>
      <c r="ET4" s="1072" t="s">
        <v>244</v>
      </c>
      <c r="EU4" s="1072" t="s">
        <v>245</v>
      </c>
      <c r="EV4" s="1072" t="s">
        <v>246</v>
      </c>
      <c r="EW4" s="1072" t="s">
        <v>247</v>
      </c>
      <c r="EX4" s="1072" t="s">
        <v>248</v>
      </c>
      <c r="EY4" s="1072" t="s">
        <v>249</v>
      </c>
      <c r="EZ4" s="1073" t="s">
        <v>250</v>
      </c>
      <c r="FA4" s="1073" t="s">
        <v>251</v>
      </c>
      <c r="FB4" s="1073" t="s">
        <v>252</v>
      </c>
      <c r="FC4" s="1073" t="s">
        <v>253</v>
      </c>
      <c r="FD4" s="1073" t="s">
        <v>254</v>
      </c>
      <c r="FE4" s="1072" t="s">
        <v>255</v>
      </c>
      <c r="FF4" s="1072" t="s">
        <v>256</v>
      </c>
      <c r="FG4" s="1072" t="s">
        <v>257</v>
      </c>
      <c r="FH4" s="1072" t="s">
        <v>258</v>
      </c>
      <c r="FI4" s="1072" t="s">
        <v>259</v>
      </c>
      <c r="FJ4" s="1073" t="s">
        <v>260</v>
      </c>
      <c r="FK4" s="1073" t="s">
        <v>261</v>
      </c>
      <c r="FL4" s="1073" t="s">
        <v>262</v>
      </c>
      <c r="FM4" s="1073" t="s">
        <v>263</v>
      </c>
      <c r="FN4" s="1073" t="s">
        <v>264</v>
      </c>
      <c r="FO4" s="1072" t="s">
        <v>265</v>
      </c>
      <c r="FP4" s="1072" t="s">
        <v>266</v>
      </c>
      <c r="FQ4" s="1072" t="s">
        <v>267</v>
      </c>
      <c r="FR4" s="1072" t="s">
        <v>268</v>
      </c>
      <c r="FS4" s="1072" t="s">
        <v>269</v>
      </c>
      <c r="FT4" s="1072" t="s">
        <v>270</v>
      </c>
      <c r="FU4" s="1072" t="s">
        <v>271</v>
      </c>
      <c r="FV4" s="1072" t="s">
        <v>272</v>
      </c>
      <c r="FW4" s="1072" t="s">
        <v>273</v>
      </c>
      <c r="FX4" s="1072" t="s">
        <v>274</v>
      </c>
      <c r="FY4" s="1072" t="s">
        <v>275</v>
      </c>
      <c r="FZ4" s="1072" t="s">
        <v>276</v>
      </c>
      <c r="GA4" s="1072" t="s">
        <v>277</v>
      </c>
      <c r="GB4" s="1072" t="s">
        <v>278</v>
      </c>
      <c r="GC4" s="1072" t="s">
        <v>279</v>
      </c>
      <c r="GD4" s="1072" t="s">
        <v>280</v>
      </c>
      <c r="GE4" s="1072" t="s">
        <v>281</v>
      </c>
      <c r="GF4" s="1072" t="s">
        <v>282</v>
      </c>
      <c r="GG4" s="1072" t="s">
        <v>283</v>
      </c>
      <c r="GH4" s="1072" t="s">
        <v>284</v>
      </c>
      <c r="GI4" s="1072" t="s">
        <v>285</v>
      </c>
      <c r="GJ4" s="1072" t="s">
        <v>286</v>
      </c>
      <c r="GK4" s="1072" t="s">
        <v>287</v>
      </c>
      <c r="GL4" s="1072" t="s">
        <v>288</v>
      </c>
      <c r="GM4" s="1072" t="s">
        <v>289</v>
      </c>
      <c r="GN4" s="1072" t="s">
        <v>290</v>
      </c>
      <c r="GO4" s="1072" t="s">
        <v>291</v>
      </c>
      <c r="GP4" s="1072" t="s">
        <v>292</v>
      </c>
      <c r="GQ4" s="1072" t="s">
        <v>293</v>
      </c>
      <c r="GR4" s="1072" t="s">
        <v>294</v>
      </c>
      <c r="GS4" s="1072" t="s">
        <v>295</v>
      </c>
      <c r="GT4" s="1072" t="s">
        <v>296</v>
      </c>
      <c r="GU4" s="1072" t="s">
        <v>297</v>
      </c>
      <c r="GV4" s="1072" t="s">
        <v>298</v>
      </c>
      <c r="GW4" s="1072" t="s">
        <v>299</v>
      </c>
      <c r="GX4" s="1072" t="s">
        <v>300</v>
      </c>
      <c r="GY4" s="1072" t="s">
        <v>301</v>
      </c>
      <c r="GZ4" s="1072" t="s">
        <v>302</v>
      </c>
      <c r="HA4" s="1072" t="s">
        <v>303</v>
      </c>
      <c r="HB4" s="1072" t="s">
        <v>304</v>
      </c>
      <c r="HC4" s="1072" t="s">
        <v>305</v>
      </c>
      <c r="HD4" s="1072" t="s">
        <v>306</v>
      </c>
      <c r="HE4" s="1072" t="s">
        <v>307</v>
      </c>
      <c r="HF4" s="1072" t="s">
        <v>308</v>
      </c>
      <c r="HG4" s="1072" t="s">
        <v>309</v>
      </c>
      <c r="HH4" s="1072" t="s">
        <v>310</v>
      </c>
      <c r="HI4" s="1072" t="s">
        <v>311</v>
      </c>
      <c r="HJ4" s="1072" t="s">
        <v>312</v>
      </c>
      <c r="HK4" s="1072" t="s">
        <v>313</v>
      </c>
      <c r="HL4" s="1072" t="s">
        <v>314</v>
      </c>
      <c r="HM4" s="1072" t="s">
        <v>315</v>
      </c>
      <c r="HN4" s="1072" t="s">
        <v>316</v>
      </c>
      <c r="HO4" s="1072" t="s">
        <v>317</v>
      </c>
      <c r="HP4" s="1072" t="s">
        <v>318</v>
      </c>
      <c r="HQ4" s="1072" t="s">
        <v>319</v>
      </c>
      <c r="HR4" s="1072" t="s">
        <v>320</v>
      </c>
      <c r="HS4" s="1072" t="s">
        <v>321</v>
      </c>
      <c r="HT4" s="1072" t="s">
        <v>322</v>
      </c>
      <c r="HU4" s="1072" t="s">
        <v>323</v>
      </c>
      <c r="HV4" s="1072" t="s">
        <v>324</v>
      </c>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8"/>
      <c r="KU4" s="68"/>
      <c r="KV4" s="68"/>
      <c r="KW4" s="68"/>
      <c r="KX4" s="68"/>
      <c r="KY4" s="68"/>
      <c r="KZ4" s="68"/>
      <c r="LA4" s="68"/>
      <c r="LB4" s="68"/>
      <c r="LC4" s="68"/>
      <c r="LD4" s="1072" t="s">
        <v>325</v>
      </c>
      <c r="LE4" s="1072" t="s">
        <v>326</v>
      </c>
      <c r="LF4" s="1072" t="s">
        <v>327</v>
      </c>
      <c r="LG4" s="1072" t="s">
        <v>328</v>
      </c>
      <c r="LH4" s="1072" t="s">
        <v>329</v>
      </c>
      <c r="LI4" s="1072" t="s">
        <v>330</v>
      </c>
      <c r="LJ4" s="1072" t="s">
        <v>331</v>
      </c>
      <c r="LK4" s="1072" t="s">
        <v>332</v>
      </c>
      <c r="LL4" s="1072" t="s">
        <v>333</v>
      </c>
      <c r="LM4" s="1072" t="s">
        <v>334</v>
      </c>
      <c r="LN4" s="1072" t="s">
        <v>335</v>
      </c>
      <c r="LO4" s="1072" t="s">
        <v>336</v>
      </c>
      <c r="LP4" s="1072" t="s">
        <v>337</v>
      </c>
      <c r="LQ4" s="1072" t="s">
        <v>338</v>
      </c>
      <c r="LR4" s="1072" t="s">
        <v>339</v>
      </c>
      <c r="LS4" s="1072" t="s">
        <v>340</v>
      </c>
      <c r="LT4" s="1072" t="s">
        <v>341</v>
      </c>
      <c r="LU4" s="1072" t="s">
        <v>342</v>
      </c>
      <c r="LV4" s="1072" t="s">
        <v>343</v>
      </c>
      <c r="LW4" s="1072" t="s">
        <v>344</v>
      </c>
      <c r="LX4" s="1072" t="s">
        <v>345</v>
      </c>
      <c r="LY4" s="1072" t="s">
        <v>346</v>
      </c>
      <c r="LZ4" s="1072" t="s">
        <v>347</v>
      </c>
      <c r="MA4" s="1072" t="s">
        <v>348</v>
      </c>
      <c r="MB4" s="1072" t="s">
        <v>349</v>
      </c>
      <c r="MC4" s="1072"/>
      <c r="MD4" s="1072"/>
      <c r="ME4" s="1072"/>
      <c r="MF4" s="1072"/>
      <c r="MG4" s="1072"/>
      <c r="MH4" s="68"/>
      <c r="MI4" s="68"/>
      <c r="MJ4" s="68"/>
      <c r="MK4" s="68"/>
      <c r="ML4" s="68"/>
      <c r="MM4" s="68"/>
      <c r="MN4" s="68"/>
      <c r="MO4" s="68"/>
      <c r="MP4" s="68"/>
      <c r="MQ4" s="68"/>
      <c r="MR4" s="66"/>
      <c r="MS4" s="66"/>
      <c r="MT4" s="68"/>
      <c r="MU4" s="68"/>
      <c r="MV4" s="68"/>
      <c r="MW4" s="68"/>
      <c r="MX4" s="68"/>
      <c r="MY4" s="68"/>
      <c r="MZ4" s="68"/>
      <c r="NA4" s="68"/>
      <c r="NB4" s="68"/>
      <c r="NC4" s="68"/>
      <c r="ND4" s="68"/>
      <c r="NE4" s="68"/>
      <c r="NF4" s="68"/>
      <c r="NG4" s="68"/>
      <c r="NH4" s="68"/>
      <c r="NI4" s="68"/>
      <c r="NJ4" s="68"/>
    </row>
    <row r="5" spans="1:376" s="65" customFormat="1" ht="13.15" customHeight="1" x14ac:dyDescent="0.2">
      <c r="A5" s="1076" t="str">
        <f>IF(A48&gt;0,"Finish Row!","")</f>
        <v/>
      </c>
      <c r="B5" s="76" t="s">
        <v>350</v>
      </c>
      <c r="D5" s="66"/>
      <c r="E5" s="76"/>
      <c r="F5" s="66"/>
      <c r="G5" s="85" t="s">
        <v>351</v>
      </c>
      <c r="J5" s="536" t="s">
        <v>352</v>
      </c>
      <c r="M5" s="533" t="s">
        <v>353</v>
      </c>
      <c r="O5" s="535" t="s">
        <v>354</v>
      </c>
      <c r="P5" s="1074"/>
      <c r="Q5" s="66"/>
      <c r="R5" s="66"/>
      <c r="U5" s="1073"/>
      <c r="V5" s="1073"/>
      <c r="W5" s="1073"/>
      <c r="X5" s="1073"/>
      <c r="Y5" s="1073"/>
      <c r="Z5" s="1073"/>
      <c r="AA5" s="1073"/>
      <c r="AB5" s="1073"/>
      <c r="AC5" s="1073"/>
      <c r="AD5" s="1073"/>
      <c r="AE5" s="1073"/>
      <c r="AF5" s="1073"/>
      <c r="AG5" s="1073"/>
      <c r="AH5" s="1073"/>
      <c r="AI5" s="1073"/>
      <c r="AJ5" s="1073"/>
      <c r="AK5" s="1073"/>
      <c r="AL5" s="1073"/>
      <c r="AM5" s="1073"/>
      <c r="AN5" s="1073"/>
      <c r="AO5" s="1073"/>
      <c r="AP5" s="1073"/>
      <c r="AQ5" s="1073"/>
      <c r="AR5" s="1073"/>
      <c r="AS5" s="1073"/>
      <c r="AT5" s="1073"/>
      <c r="AU5" s="1073"/>
      <c r="AV5" s="1073"/>
      <c r="AW5" s="1073"/>
      <c r="AX5" s="1073"/>
      <c r="AY5" s="1073"/>
      <c r="AZ5" s="1073"/>
      <c r="BA5" s="1073"/>
      <c r="BB5" s="1073"/>
      <c r="BC5" s="1073"/>
      <c r="BD5" s="1073"/>
      <c r="BE5" s="1073"/>
      <c r="BF5" s="1073"/>
      <c r="BG5" s="1073"/>
      <c r="BH5" s="1073"/>
      <c r="BI5" s="1073"/>
      <c r="BJ5" s="1073"/>
      <c r="BK5" s="1073"/>
      <c r="BL5" s="1073"/>
      <c r="BM5" s="1073"/>
      <c r="BN5" s="1073"/>
      <c r="BO5" s="1073"/>
      <c r="BP5" s="1073"/>
      <c r="BQ5" s="1073"/>
      <c r="BR5" s="1073"/>
      <c r="BS5" s="1073"/>
      <c r="BT5" s="1073"/>
      <c r="BU5" s="1073"/>
      <c r="BV5" s="1073"/>
      <c r="BW5" s="1073"/>
      <c r="BX5" s="1073"/>
      <c r="BY5" s="1073"/>
      <c r="BZ5" s="1073"/>
      <c r="CA5" s="1073"/>
      <c r="CB5" s="1073"/>
      <c r="CC5" s="1073"/>
      <c r="CD5" s="1073"/>
      <c r="CE5" s="1073"/>
      <c r="CF5" s="1073"/>
      <c r="CG5" s="1073"/>
      <c r="CH5" s="1073"/>
      <c r="CI5" s="1073"/>
      <c r="CJ5" s="1073"/>
      <c r="CK5" s="1073"/>
      <c r="CL5" s="1073"/>
      <c r="CM5" s="1073"/>
      <c r="CN5" s="1073"/>
      <c r="CO5" s="1073"/>
      <c r="CP5" s="1073"/>
      <c r="CQ5" s="1073"/>
      <c r="CR5" s="1073"/>
      <c r="CS5" s="1073"/>
      <c r="CT5" s="1073"/>
      <c r="CU5" s="1073"/>
      <c r="CV5" s="1073"/>
      <c r="CW5" s="1073"/>
      <c r="CX5" s="1073"/>
      <c r="CY5" s="1073"/>
      <c r="CZ5" s="1073"/>
      <c r="DA5" s="1073"/>
      <c r="DB5" s="1073"/>
      <c r="DC5" s="1073"/>
      <c r="DD5" s="1073"/>
      <c r="DE5" s="1073"/>
      <c r="DF5" s="1073"/>
      <c r="DG5" s="1073"/>
      <c r="DH5" s="1073"/>
      <c r="DI5" s="1073"/>
      <c r="DJ5" s="1073"/>
      <c r="DK5" s="1073"/>
      <c r="DL5" s="1073"/>
      <c r="DM5" s="1073"/>
      <c r="DN5" s="1073"/>
      <c r="DO5" s="1073"/>
      <c r="DP5" s="1073"/>
      <c r="DQ5" s="1073"/>
      <c r="DR5" s="1073"/>
      <c r="DS5" s="1073"/>
      <c r="DT5" s="1073"/>
      <c r="DU5" s="1073"/>
      <c r="DV5" s="1073"/>
      <c r="DW5" s="1073"/>
      <c r="DX5" s="1073"/>
      <c r="DY5" s="1073"/>
      <c r="DZ5" s="1073"/>
      <c r="EA5" s="1073"/>
      <c r="EB5" s="1073"/>
      <c r="EC5" s="1073"/>
      <c r="ED5" s="1073"/>
      <c r="EE5" s="1073"/>
      <c r="EF5" s="1073"/>
      <c r="EG5" s="1073"/>
      <c r="EH5" s="1073"/>
      <c r="EI5" s="1073"/>
      <c r="EJ5" s="1073"/>
      <c r="EK5" s="1073"/>
      <c r="EL5" s="1073"/>
      <c r="EM5" s="1073"/>
      <c r="EN5" s="1073"/>
      <c r="EO5" s="1073"/>
      <c r="EP5" s="1072"/>
      <c r="EQ5" s="1072"/>
      <c r="ER5" s="1072"/>
      <c r="ES5" s="1072"/>
      <c r="ET5" s="1072"/>
      <c r="EU5" s="1072"/>
      <c r="EV5" s="1072"/>
      <c r="EW5" s="1072"/>
      <c r="EX5" s="1072"/>
      <c r="EY5" s="1072"/>
      <c r="EZ5" s="1073"/>
      <c r="FA5" s="1073"/>
      <c r="FB5" s="1073"/>
      <c r="FC5" s="1073"/>
      <c r="FD5" s="1073"/>
      <c r="FE5" s="1072"/>
      <c r="FF5" s="1072"/>
      <c r="FG5" s="1072"/>
      <c r="FH5" s="1072"/>
      <c r="FI5" s="1072"/>
      <c r="FJ5" s="1073"/>
      <c r="FK5" s="1073"/>
      <c r="FL5" s="1073"/>
      <c r="FM5" s="1073"/>
      <c r="FN5" s="1073"/>
      <c r="FO5" s="1072"/>
      <c r="FP5" s="1072"/>
      <c r="FQ5" s="1072"/>
      <c r="FR5" s="1072"/>
      <c r="FS5" s="1072"/>
      <c r="FT5" s="1072"/>
      <c r="FU5" s="1072"/>
      <c r="FV5" s="1072"/>
      <c r="FW5" s="1072"/>
      <c r="FX5" s="1072"/>
      <c r="FY5" s="1072"/>
      <c r="FZ5" s="1072"/>
      <c r="GA5" s="1072"/>
      <c r="GB5" s="1072"/>
      <c r="GC5" s="1072"/>
      <c r="GD5" s="1072"/>
      <c r="GE5" s="1072"/>
      <c r="GF5" s="1072"/>
      <c r="GG5" s="1072"/>
      <c r="GH5" s="1072"/>
      <c r="GI5" s="1072"/>
      <c r="GJ5" s="1072"/>
      <c r="GK5" s="1072"/>
      <c r="GL5" s="1072"/>
      <c r="GM5" s="1072"/>
      <c r="GN5" s="1072"/>
      <c r="GO5" s="1072"/>
      <c r="GP5" s="1072"/>
      <c r="GQ5" s="1072"/>
      <c r="GR5" s="1072"/>
      <c r="GS5" s="1072"/>
      <c r="GT5" s="1072"/>
      <c r="GU5" s="1072"/>
      <c r="GV5" s="1072"/>
      <c r="GW5" s="1072"/>
      <c r="GX5" s="1072"/>
      <c r="GY5" s="1072"/>
      <c r="GZ5" s="1072"/>
      <c r="HA5" s="1072"/>
      <c r="HB5" s="1072"/>
      <c r="HC5" s="1072"/>
      <c r="HD5" s="1072"/>
      <c r="HE5" s="1072"/>
      <c r="HF5" s="1072"/>
      <c r="HG5" s="1072"/>
      <c r="HH5" s="1072"/>
      <c r="HI5" s="1072"/>
      <c r="HJ5" s="1072"/>
      <c r="HK5" s="1072"/>
      <c r="HL5" s="1072"/>
      <c r="HM5" s="1072"/>
      <c r="HN5" s="1072"/>
      <c r="HO5" s="1072"/>
      <c r="HP5" s="1072"/>
      <c r="HQ5" s="1072"/>
      <c r="HR5" s="1072"/>
      <c r="HS5" s="1072"/>
      <c r="HT5" s="1072"/>
      <c r="HU5" s="1072"/>
      <c r="HV5" s="1072"/>
      <c r="HW5" s="67"/>
      <c r="HX5" s="67"/>
      <c r="HY5" s="67"/>
      <c r="HZ5" s="67"/>
      <c r="IA5" s="67"/>
      <c r="IB5" s="67"/>
      <c r="IC5" s="67"/>
      <c r="ID5" s="67"/>
      <c r="IE5" s="67"/>
      <c r="IF5" s="67"/>
      <c r="IG5" s="67"/>
      <c r="IH5" s="67"/>
      <c r="II5" s="67"/>
      <c r="IJ5" s="67"/>
      <c r="IK5" s="67"/>
      <c r="IL5" s="67"/>
      <c r="IM5" s="67"/>
      <c r="IN5" s="67"/>
      <c r="IO5" s="67"/>
      <c r="IP5" s="67"/>
      <c r="IQ5" s="67"/>
      <c r="IR5" s="67"/>
      <c r="IS5" s="67"/>
      <c r="IT5" s="67"/>
      <c r="IU5" s="67"/>
      <c r="IV5" s="67"/>
      <c r="IW5" s="67"/>
      <c r="IX5" s="67"/>
      <c r="IY5" s="67"/>
      <c r="IZ5" s="67"/>
      <c r="JA5" s="67"/>
      <c r="JB5" s="67"/>
      <c r="JC5" s="67"/>
      <c r="JD5" s="67"/>
      <c r="JE5" s="67"/>
      <c r="JF5" s="67"/>
      <c r="JG5" s="67"/>
      <c r="JH5" s="67"/>
      <c r="JI5" s="67"/>
      <c r="JJ5" s="67"/>
      <c r="JK5" s="67"/>
      <c r="JL5" s="67"/>
      <c r="JM5" s="67"/>
      <c r="JN5" s="67"/>
      <c r="JO5" s="67"/>
      <c r="JP5" s="67"/>
      <c r="JQ5" s="67"/>
      <c r="JR5" s="67"/>
      <c r="JS5" s="67"/>
      <c r="JT5" s="67"/>
      <c r="JU5" s="67"/>
      <c r="JV5" s="67"/>
      <c r="JW5" s="67"/>
      <c r="JX5" s="67"/>
      <c r="JY5" s="67"/>
      <c r="JZ5" s="67"/>
      <c r="KA5" s="67"/>
      <c r="KB5" s="67"/>
      <c r="KC5" s="67"/>
      <c r="KD5" s="67"/>
      <c r="KE5" s="67"/>
      <c r="KF5" s="67"/>
      <c r="KG5" s="67"/>
      <c r="KH5" s="67"/>
      <c r="KI5" s="67"/>
      <c r="KJ5" s="67"/>
      <c r="KK5" s="67"/>
      <c r="KL5" s="67"/>
      <c r="KM5" s="67"/>
      <c r="KN5" s="67"/>
      <c r="KO5" s="67"/>
      <c r="KP5" s="67"/>
      <c r="KQ5" s="67"/>
      <c r="KR5" s="67"/>
      <c r="KS5" s="67"/>
      <c r="KT5" s="68"/>
      <c r="KU5" s="68"/>
      <c r="KV5" s="68"/>
      <c r="KW5" s="68"/>
      <c r="KX5" s="68"/>
      <c r="KY5" s="68"/>
      <c r="KZ5" s="68"/>
      <c r="LA5" s="68"/>
      <c r="LB5" s="68"/>
      <c r="LC5" s="68"/>
      <c r="LD5" s="1072"/>
      <c r="LE5" s="1072"/>
      <c r="LF5" s="1072"/>
      <c r="LG5" s="1072"/>
      <c r="LH5" s="1072"/>
      <c r="LI5" s="1072"/>
      <c r="LJ5" s="1072"/>
      <c r="LK5" s="1072"/>
      <c r="LL5" s="1072"/>
      <c r="LM5" s="1072"/>
      <c r="LN5" s="1072"/>
      <c r="LO5" s="1072"/>
      <c r="LP5" s="1072"/>
      <c r="LQ5" s="1072"/>
      <c r="LR5" s="1072"/>
      <c r="LS5" s="1072"/>
      <c r="LT5" s="1072"/>
      <c r="LU5" s="1072"/>
      <c r="LV5" s="1072"/>
      <c r="LW5" s="1072"/>
      <c r="LX5" s="1072"/>
      <c r="LY5" s="1072"/>
      <c r="LZ5" s="1072"/>
      <c r="MA5" s="1072"/>
      <c r="MB5" s="1072"/>
      <c r="MC5" s="1072"/>
      <c r="MD5" s="1072"/>
      <c r="ME5" s="1072"/>
      <c r="MF5" s="1072"/>
      <c r="MG5" s="1072"/>
      <c r="MH5" s="1079" t="s">
        <v>355</v>
      </c>
      <c r="MI5" s="1079" t="s">
        <v>356</v>
      </c>
      <c r="MJ5" s="1079" t="s">
        <v>357</v>
      </c>
      <c r="MK5" s="1079" t="s">
        <v>358</v>
      </c>
      <c r="ML5" s="1079" t="s">
        <v>359</v>
      </c>
      <c r="MM5" s="1072" t="s">
        <v>360</v>
      </c>
      <c r="MN5" s="1072" t="s">
        <v>361</v>
      </c>
      <c r="MO5" s="1072" t="s">
        <v>362</v>
      </c>
      <c r="MP5" s="1072" t="s">
        <v>363</v>
      </c>
      <c r="MQ5" s="1072" t="s">
        <v>364</v>
      </c>
      <c r="MR5" s="66"/>
      <c r="MS5" s="66"/>
      <c r="MT5" s="68"/>
      <c r="MU5" s="68"/>
      <c r="MV5" s="68"/>
      <c r="MW5" s="68"/>
      <c r="MX5" s="68"/>
      <c r="MY5" s="68"/>
      <c r="MZ5" s="68"/>
      <c r="NA5" s="68"/>
      <c r="NB5" s="68"/>
      <c r="NC5" s="68"/>
      <c r="ND5" s="68"/>
      <c r="NE5" s="68"/>
      <c r="NF5" s="68"/>
      <c r="NG5" s="68"/>
      <c r="NH5" s="68"/>
      <c r="NI5" s="68"/>
      <c r="NJ5" s="68"/>
    </row>
    <row r="6" spans="1:376" s="65" customFormat="1" ht="13.15" customHeight="1" x14ac:dyDescent="0.2">
      <c r="A6" s="1076"/>
      <c r="B6" s="86" t="s">
        <v>365</v>
      </c>
      <c r="D6" s="66"/>
      <c r="E6" s="76"/>
      <c r="F6" s="87" t="s">
        <v>351</v>
      </c>
      <c r="G6" s="536" t="s">
        <v>366</v>
      </c>
      <c r="H6" s="1074" t="s">
        <v>367</v>
      </c>
      <c r="J6" s="536" t="s">
        <v>368</v>
      </c>
      <c r="K6" s="1077" t="s">
        <v>369</v>
      </c>
      <c r="L6" s="1078"/>
      <c r="M6" s="1080"/>
      <c r="N6" s="1081"/>
      <c r="O6" s="304"/>
      <c r="P6" s="1074"/>
      <c r="Q6" s="1084" t="s">
        <v>370</v>
      </c>
      <c r="R6" s="1084"/>
      <c r="U6" s="1073"/>
      <c r="V6" s="1073"/>
      <c r="W6" s="1073"/>
      <c r="X6" s="1073"/>
      <c r="Y6" s="1073"/>
      <c r="Z6" s="1073"/>
      <c r="AA6" s="1073"/>
      <c r="AB6" s="1073"/>
      <c r="AC6" s="1073"/>
      <c r="AD6" s="1073"/>
      <c r="AE6" s="1073"/>
      <c r="AF6" s="1073"/>
      <c r="AG6" s="1073"/>
      <c r="AH6" s="1073"/>
      <c r="AI6" s="1073"/>
      <c r="AJ6" s="1073"/>
      <c r="AK6" s="1073"/>
      <c r="AL6" s="1073"/>
      <c r="AM6" s="1073"/>
      <c r="AN6" s="1073"/>
      <c r="AO6" s="1073"/>
      <c r="AP6" s="1073"/>
      <c r="AQ6" s="1073"/>
      <c r="AR6" s="1073"/>
      <c r="AS6" s="1073"/>
      <c r="AT6" s="1073"/>
      <c r="AU6" s="1073"/>
      <c r="AV6" s="1073"/>
      <c r="AW6" s="1073"/>
      <c r="AX6" s="1073"/>
      <c r="AY6" s="1073"/>
      <c r="AZ6" s="1073"/>
      <c r="BA6" s="1073"/>
      <c r="BB6" s="1073"/>
      <c r="BC6" s="1073"/>
      <c r="BD6" s="1073"/>
      <c r="BE6" s="1073"/>
      <c r="BF6" s="1073"/>
      <c r="BG6" s="1073"/>
      <c r="BH6" s="1073"/>
      <c r="BI6" s="1073"/>
      <c r="BJ6" s="1073"/>
      <c r="BK6" s="1073"/>
      <c r="BL6" s="1073"/>
      <c r="BM6" s="1073"/>
      <c r="BN6" s="1073"/>
      <c r="BO6" s="1073"/>
      <c r="BP6" s="1073"/>
      <c r="BQ6" s="1073"/>
      <c r="BR6" s="1073"/>
      <c r="BS6" s="1073"/>
      <c r="BT6" s="1073"/>
      <c r="BU6" s="1073"/>
      <c r="BV6" s="1073"/>
      <c r="BW6" s="1073"/>
      <c r="BX6" s="1073"/>
      <c r="BY6" s="1073"/>
      <c r="BZ6" s="1073"/>
      <c r="CA6" s="1073"/>
      <c r="CB6" s="1073"/>
      <c r="CC6" s="1073"/>
      <c r="CD6" s="1073"/>
      <c r="CE6" s="1073"/>
      <c r="CF6" s="1073"/>
      <c r="CG6" s="1073"/>
      <c r="CH6" s="1073"/>
      <c r="CI6" s="1073"/>
      <c r="CJ6" s="1073"/>
      <c r="CK6" s="1073"/>
      <c r="CL6" s="1073"/>
      <c r="CM6" s="1073"/>
      <c r="CN6" s="1073"/>
      <c r="CO6" s="1073"/>
      <c r="CP6" s="1073"/>
      <c r="CQ6" s="1073"/>
      <c r="CR6" s="1073"/>
      <c r="CS6" s="1073"/>
      <c r="CT6" s="1073"/>
      <c r="CU6" s="1073"/>
      <c r="CV6" s="1073"/>
      <c r="CW6" s="1073"/>
      <c r="CX6" s="1073"/>
      <c r="CY6" s="1073"/>
      <c r="CZ6" s="1073"/>
      <c r="DA6" s="1073"/>
      <c r="DB6" s="1073"/>
      <c r="DC6" s="1073"/>
      <c r="DD6" s="1073"/>
      <c r="DE6" s="1073"/>
      <c r="DF6" s="1073"/>
      <c r="DG6" s="1073"/>
      <c r="DH6" s="1073"/>
      <c r="DI6" s="1073"/>
      <c r="DJ6" s="1073"/>
      <c r="DK6" s="1073"/>
      <c r="DL6" s="1073"/>
      <c r="DM6" s="1073"/>
      <c r="DN6" s="1073"/>
      <c r="DO6" s="1073"/>
      <c r="DP6" s="1073"/>
      <c r="DQ6" s="1073"/>
      <c r="DR6" s="1073"/>
      <c r="DS6" s="1073"/>
      <c r="DT6" s="1073"/>
      <c r="DU6" s="1073"/>
      <c r="DV6" s="1073"/>
      <c r="DW6" s="1073"/>
      <c r="DX6" s="1073"/>
      <c r="DY6" s="1073"/>
      <c r="DZ6" s="1073"/>
      <c r="EA6" s="1073"/>
      <c r="EB6" s="1073"/>
      <c r="EC6" s="1073"/>
      <c r="ED6" s="1073"/>
      <c r="EE6" s="1073"/>
      <c r="EF6" s="1073"/>
      <c r="EG6" s="1073"/>
      <c r="EH6" s="1073"/>
      <c r="EI6" s="1073"/>
      <c r="EJ6" s="1073"/>
      <c r="EK6" s="1073"/>
      <c r="EL6" s="1073"/>
      <c r="EM6" s="1073"/>
      <c r="EN6" s="1073"/>
      <c r="EO6" s="1073"/>
      <c r="EP6" s="1072"/>
      <c r="EQ6" s="1072"/>
      <c r="ER6" s="1072"/>
      <c r="ES6" s="1072"/>
      <c r="ET6" s="1072"/>
      <c r="EU6" s="1072"/>
      <c r="EV6" s="1072"/>
      <c r="EW6" s="1072"/>
      <c r="EX6" s="1072"/>
      <c r="EY6" s="1072"/>
      <c r="EZ6" s="1073"/>
      <c r="FA6" s="1073"/>
      <c r="FB6" s="1073"/>
      <c r="FC6" s="1073"/>
      <c r="FD6" s="1073"/>
      <c r="FE6" s="1072"/>
      <c r="FF6" s="1072"/>
      <c r="FG6" s="1072"/>
      <c r="FH6" s="1072"/>
      <c r="FI6" s="1072"/>
      <c r="FJ6" s="1073"/>
      <c r="FK6" s="1073"/>
      <c r="FL6" s="1073"/>
      <c r="FM6" s="1073"/>
      <c r="FN6" s="1073"/>
      <c r="FO6" s="1072"/>
      <c r="FP6" s="1072"/>
      <c r="FQ6" s="1072"/>
      <c r="FR6" s="1072"/>
      <c r="FS6" s="1072"/>
      <c r="FT6" s="1072"/>
      <c r="FU6" s="1072"/>
      <c r="FV6" s="1072"/>
      <c r="FW6" s="1072"/>
      <c r="FX6" s="1072"/>
      <c r="FY6" s="1072"/>
      <c r="FZ6" s="1072"/>
      <c r="GA6" s="1072"/>
      <c r="GB6" s="1072"/>
      <c r="GC6" s="1072"/>
      <c r="GD6" s="1072"/>
      <c r="GE6" s="1072"/>
      <c r="GF6" s="1072"/>
      <c r="GG6" s="1072"/>
      <c r="GH6" s="1072"/>
      <c r="GI6" s="1072"/>
      <c r="GJ6" s="1072"/>
      <c r="GK6" s="1072"/>
      <c r="GL6" s="1072"/>
      <c r="GM6" s="1072"/>
      <c r="GN6" s="1072"/>
      <c r="GO6" s="1072"/>
      <c r="GP6" s="1072"/>
      <c r="GQ6" s="1072"/>
      <c r="GR6" s="1072"/>
      <c r="GS6" s="1072"/>
      <c r="GT6" s="1072"/>
      <c r="GU6" s="1072"/>
      <c r="GV6" s="1072"/>
      <c r="GW6" s="1072"/>
      <c r="GX6" s="1072"/>
      <c r="GY6" s="1072"/>
      <c r="GZ6" s="1072"/>
      <c r="HA6" s="1072"/>
      <c r="HB6" s="1072"/>
      <c r="HC6" s="1072"/>
      <c r="HD6" s="1072"/>
      <c r="HE6" s="1072"/>
      <c r="HF6" s="1072"/>
      <c r="HG6" s="1072"/>
      <c r="HH6" s="1072"/>
      <c r="HI6" s="1072"/>
      <c r="HJ6" s="1072"/>
      <c r="HK6" s="1072"/>
      <c r="HL6" s="1072"/>
      <c r="HM6" s="1072"/>
      <c r="HN6" s="1072"/>
      <c r="HO6" s="1072"/>
      <c r="HP6" s="1072"/>
      <c r="HQ6" s="1072"/>
      <c r="HR6" s="1072"/>
      <c r="HS6" s="1072"/>
      <c r="HT6" s="1072"/>
      <c r="HU6" s="1072"/>
      <c r="HV6" s="1072"/>
      <c r="HW6" s="67"/>
      <c r="HX6" s="67"/>
      <c r="HY6" s="67"/>
      <c r="HZ6" s="67"/>
      <c r="IA6" s="67"/>
      <c r="IB6" s="67"/>
      <c r="IC6" s="67"/>
      <c r="ID6" s="67"/>
      <c r="IE6" s="67"/>
      <c r="IF6" s="67"/>
      <c r="IG6" s="67"/>
      <c r="IH6" s="67"/>
      <c r="II6" s="67"/>
      <c r="IJ6" s="67"/>
      <c r="IK6" s="67"/>
      <c r="IL6" s="67"/>
      <c r="IM6" s="67"/>
      <c r="IN6" s="67"/>
      <c r="IO6" s="67"/>
      <c r="IP6" s="67"/>
      <c r="IQ6" s="67"/>
      <c r="IR6" s="67"/>
      <c r="IS6" s="67"/>
      <c r="IT6" s="67"/>
      <c r="IU6" s="67"/>
      <c r="IV6" s="67"/>
      <c r="IW6" s="67"/>
      <c r="IX6" s="67"/>
      <c r="IY6" s="67"/>
      <c r="IZ6" s="67"/>
      <c r="JA6" s="67"/>
      <c r="JB6" s="67"/>
      <c r="JC6" s="67"/>
      <c r="JD6" s="67"/>
      <c r="JE6" s="67"/>
      <c r="JF6" s="67"/>
      <c r="JG6" s="67"/>
      <c r="JH6" s="67"/>
      <c r="JI6" s="67"/>
      <c r="JJ6" s="67"/>
      <c r="JK6" s="67"/>
      <c r="JL6" s="67"/>
      <c r="JM6" s="67"/>
      <c r="JN6" s="67"/>
      <c r="JO6" s="67"/>
      <c r="JP6" s="67"/>
      <c r="JQ6" s="67"/>
      <c r="JR6" s="67"/>
      <c r="JS6" s="67"/>
      <c r="JT6" s="67"/>
      <c r="JU6" s="67"/>
      <c r="JV6" s="67"/>
      <c r="JW6" s="67"/>
      <c r="JX6" s="67"/>
      <c r="JY6" s="67"/>
      <c r="JZ6" s="67"/>
      <c r="KA6" s="67"/>
      <c r="KB6" s="67"/>
      <c r="KC6" s="67"/>
      <c r="KD6" s="67"/>
      <c r="KE6" s="67"/>
      <c r="KF6" s="67"/>
      <c r="KG6" s="67"/>
      <c r="KH6" s="67"/>
      <c r="KI6" s="67"/>
      <c r="KJ6" s="67"/>
      <c r="KK6" s="67"/>
      <c r="KL6" s="67"/>
      <c r="KM6" s="67"/>
      <c r="KN6" s="67"/>
      <c r="KO6" s="67"/>
      <c r="KP6" s="67"/>
      <c r="KQ6" s="67"/>
      <c r="KR6" s="67"/>
      <c r="KS6" s="67"/>
      <c r="KT6" s="68"/>
      <c r="KU6" s="68"/>
      <c r="KV6" s="68"/>
      <c r="KW6" s="68"/>
      <c r="KX6" s="68"/>
      <c r="KY6" s="68"/>
      <c r="KZ6" s="68"/>
      <c r="LA6" s="68"/>
      <c r="LB6" s="68"/>
      <c r="LC6" s="68"/>
      <c r="LD6" s="1072"/>
      <c r="LE6" s="1072"/>
      <c r="LF6" s="1072"/>
      <c r="LG6" s="1072"/>
      <c r="LH6" s="1072"/>
      <c r="LI6" s="1072"/>
      <c r="LJ6" s="1072"/>
      <c r="LK6" s="1072"/>
      <c r="LL6" s="1072"/>
      <c r="LM6" s="1072"/>
      <c r="LN6" s="1072"/>
      <c r="LO6" s="1072"/>
      <c r="LP6" s="1072"/>
      <c r="LQ6" s="1072"/>
      <c r="LR6" s="1072"/>
      <c r="LS6" s="1072"/>
      <c r="LT6" s="1072"/>
      <c r="LU6" s="1072"/>
      <c r="LV6" s="1072"/>
      <c r="LW6" s="1072"/>
      <c r="LX6" s="1072"/>
      <c r="LY6" s="1072"/>
      <c r="LZ6" s="1072"/>
      <c r="MA6" s="1072"/>
      <c r="MB6" s="1072"/>
      <c r="MC6" s="1072"/>
      <c r="MD6" s="1072"/>
      <c r="ME6" s="1072"/>
      <c r="MF6" s="1072"/>
      <c r="MG6" s="1072"/>
      <c r="MH6" s="1079"/>
      <c r="MI6" s="1079"/>
      <c r="MJ6" s="1079"/>
      <c r="MK6" s="1079"/>
      <c r="ML6" s="1079"/>
      <c r="MM6" s="1072"/>
      <c r="MN6" s="1072"/>
      <c r="MO6" s="1072"/>
      <c r="MP6" s="1072"/>
      <c r="MQ6" s="1072"/>
      <c r="MR6" s="66"/>
      <c r="MS6" s="66"/>
      <c r="MT6" s="68"/>
      <c r="MU6" s="68"/>
      <c r="MV6" s="68"/>
      <c r="MW6" s="68"/>
      <c r="MX6" s="68"/>
      <c r="MY6" s="68"/>
      <c r="MZ6" s="68"/>
      <c r="NA6" s="68"/>
      <c r="NB6" s="68"/>
      <c r="NC6" s="68"/>
      <c r="ND6" s="68"/>
      <c r="NE6" s="68"/>
      <c r="NF6" s="68"/>
      <c r="NG6" s="68"/>
      <c r="NH6" s="68"/>
      <c r="NI6" s="68"/>
      <c r="NJ6" s="68"/>
    </row>
    <row r="7" spans="1:376" s="65" customFormat="1" ht="11.25" customHeight="1" x14ac:dyDescent="0.2">
      <c r="A7" s="1076"/>
      <c r="B7" s="88" t="s">
        <v>84</v>
      </c>
      <c r="C7" s="66"/>
      <c r="D7" s="76"/>
      <c r="E7" s="66"/>
      <c r="F7" s="66"/>
      <c r="G7" s="536" t="s">
        <v>371</v>
      </c>
      <c r="H7" s="1074"/>
      <c r="I7" s="350"/>
      <c r="J7" s="536" t="s">
        <v>372</v>
      </c>
      <c r="K7" s="1078"/>
      <c r="L7" s="1078"/>
      <c r="M7" s="1082"/>
      <c r="N7" s="1083"/>
      <c r="P7" s="1074"/>
      <c r="Q7" s="89"/>
      <c r="R7" s="90" t="s">
        <v>373</v>
      </c>
      <c r="S7" s="83"/>
      <c r="T7" s="84"/>
      <c r="U7" s="1073"/>
      <c r="V7" s="1073"/>
      <c r="W7" s="1073"/>
      <c r="X7" s="1073"/>
      <c r="Y7" s="1073"/>
      <c r="Z7" s="1073"/>
      <c r="AA7" s="1073"/>
      <c r="AB7" s="1073"/>
      <c r="AC7" s="1073"/>
      <c r="AD7" s="1073"/>
      <c r="AE7" s="1073"/>
      <c r="AF7" s="1073"/>
      <c r="AG7" s="1073"/>
      <c r="AH7" s="1073"/>
      <c r="AI7" s="1073"/>
      <c r="AJ7" s="1073"/>
      <c r="AK7" s="1073"/>
      <c r="AL7" s="1073"/>
      <c r="AM7" s="1073"/>
      <c r="AN7" s="1073"/>
      <c r="AO7" s="1073"/>
      <c r="AP7" s="1073"/>
      <c r="AQ7" s="1073"/>
      <c r="AR7" s="1073"/>
      <c r="AS7" s="1073"/>
      <c r="AT7" s="1073"/>
      <c r="AU7" s="1073"/>
      <c r="AV7" s="1073"/>
      <c r="AW7" s="1073"/>
      <c r="AX7" s="1073"/>
      <c r="AY7" s="1073"/>
      <c r="AZ7" s="1073"/>
      <c r="BA7" s="1073"/>
      <c r="BB7" s="1073"/>
      <c r="BC7" s="1073"/>
      <c r="BD7" s="1073"/>
      <c r="BE7" s="1073"/>
      <c r="BF7" s="1073"/>
      <c r="BG7" s="1073"/>
      <c r="BH7" s="1073"/>
      <c r="BI7" s="1073"/>
      <c r="BJ7" s="1073"/>
      <c r="BK7" s="1073"/>
      <c r="BL7" s="1073"/>
      <c r="BM7" s="1073"/>
      <c r="BN7" s="1073"/>
      <c r="BO7" s="1073"/>
      <c r="BP7" s="1073"/>
      <c r="BQ7" s="1073"/>
      <c r="BR7" s="1073"/>
      <c r="BS7" s="1073"/>
      <c r="BT7" s="1073"/>
      <c r="BU7" s="1073"/>
      <c r="BV7" s="1073"/>
      <c r="BW7" s="1073"/>
      <c r="BX7" s="1073"/>
      <c r="BY7" s="1073"/>
      <c r="BZ7" s="1073"/>
      <c r="CA7" s="1073"/>
      <c r="CB7" s="1073"/>
      <c r="CC7" s="1073"/>
      <c r="CD7" s="1073"/>
      <c r="CE7" s="1073"/>
      <c r="CF7" s="1073"/>
      <c r="CG7" s="1073"/>
      <c r="CH7" s="1073"/>
      <c r="CI7" s="1073"/>
      <c r="CJ7" s="1073"/>
      <c r="CK7" s="1073"/>
      <c r="CL7" s="1073"/>
      <c r="CM7" s="1073"/>
      <c r="CN7" s="1073"/>
      <c r="CO7" s="1073"/>
      <c r="CP7" s="1073"/>
      <c r="CQ7" s="1073"/>
      <c r="CR7" s="1073"/>
      <c r="CS7" s="1073"/>
      <c r="CT7" s="1073"/>
      <c r="CU7" s="1073"/>
      <c r="CV7" s="1073"/>
      <c r="CW7" s="1073"/>
      <c r="CX7" s="1073"/>
      <c r="CY7" s="1073"/>
      <c r="CZ7" s="1073"/>
      <c r="DA7" s="1073"/>
      <c r="DB7" s="1073"/>
      <c r="DC7" s="1073"/>
      <c r="DD7" s="1073"/>
      <c r="DE7" s="1073"/>
      <c r="DF7" s="1073"/>
      <c r="DG7" s="1073"/>
      <c r="DH7" s="1073"/>
      <c r="DI7" s="1073"/>
      <c r="DJ7" s="1073"/>
      <c r="DK7" s="1073"/>
      <c r="DL7" s="1073"/>
      <c r="DM7" s="1073"/>
      <c r="DN7" s="1073"/>
      <c r="DO7" s="1073"/>
      <c r="DP7" s="1073"/>
      <c r="DQ7" s="1073"/>
      <c r="DR7" s="1073"/>
      <c r="DS7" s="1073"/>
      <c r="DT7" s="1073"/>
      <c r="DU7" s="1073"/>
      <c r="DV7" s="1073"/>
      <c r="DW7" s="1073"/>
      <c r="DX7" s="1073"/>
      <c r="DY7" s="1073"/>
      <c r="DZ7" s="1073"/>
      <c r="EA7" s="1073"/>
      <c r="EB7" s="1073"/>
      <c r="EC7" s="1073"/>
      <c r="ED7" s="1073"/>
      <c r="EE7" s="1073"/>
      <c r="EF7" s="1073"/>
      <c r="EG7" s="1073"/>
      <c r="EH7" s="1073"/>
      <c r="EI7" s="1073"/>
      <c r="EJ7" s="1073"/>
      <c r="EK7" s="1073"/>
      <c r="EL7" s="1073"/>
      <c r="EM7" s="1073"/>
      <c r="EN7" s="1073"/>
      <c r="EO7" s="1073"/>
      <c r="EP7" s="1072"/>
      <c r="EQ7" s="1072"/>
      <c r="ER7" s="1072"/>
      <c r="ES7" s="1072"/>
      <c r="ET7" s="1072"/>
      <c r="EU7" s="1072"/>
      <c r="EV7" s="1072"/>
      <c r="EW7" s="1072"/>
      <c r="EX7" s="1072"/>
      <c r="EY7" s="1072"/>
      <c r="EZ7" s="1073"/>
      <c r="FA7" s="1073"/>
      <c r="FB7" s="1073"/>
      <c r="FC7" s="1073"/>
      <c r="FD7" s="1073"/>
      <c r="FE7" s="1072"/>
      <c r="FF7" s="1072"/>
      <c r="FG7" s="1072"/>
      <c r="FH7" s="1072"/>
      <c r="FI7" s="1072"/>
      <c r="FJ7" s="1073"/>
      <c r="FK7" s="1073"/>
      <c r="FL7" s="1073"/>
      <c r="FM7" s="1073"/>
      <c r="FN7" s="1073"/>
      <c r="FO7" s="1072"/>
      <c r="FP7" s="1072"/>
      <c r="FQ7" s="1072"/>
      <c r="FR7" s="1072"/>
      <c r="FS7" s="1072"/>
      <c r="FT7" s="1072"/>
      <c r="FU7" s="1072"/>
      <c r="FV7" s="1072"/>
      <c r="FW7" s="1072"/>
      <c r="FX7" s="1072"/>
      <c r="FY7" s="1072"/>
      <c r="FZ7" s="1072"/>
      <c r="GA7" s="1072"/>
      <c r="GB7" s="1072"/>
      <c r="GC7" s="1072"/>
      <c r="GD7" s="1072"/>
      <c r="GE7" s="1072"/>
      <c r="GF7" s="1072"/>
      <c r="GG7" s="1072"/>
      <c r="GH7" s="1072"/>
      <c r="GI7" s="1072"/>
      <c r="GJ7" s="1072"/>
      <c r="GK7" s="1072"/>
      <c r="GL7" s="1072"/>
      <c r="GM7" s="1072"/>
      <c r="GN7" s="1072"/>
      <c r="GO7" s="1072"/>
      <c r="GP7" s="1072"/>
      <c r="GQ7" s="1072"/>
      <c r="GR7" s="1072"/>
      <c r="GS7" s="1072"/>
      <c r="GT7" s="1072"/>
      <c r="GU7" s="1072"/>
      <c r="GV7" s="1072"/>
      <c r="GW7" s="1072"/>
      <c r="GX7" s="1072"/>
      <c r="GY7" s="1072"/>
      <c r="GZ7" s="1072"/>
      <c r="HA7" s="1072"/>
      <c r="HB7" s="1072"/>
      <c r="HC7" s="1072"/>
      <c r="HD7" s="1072"/>
      <c r="HE7" s="1072"/>
      <c r="HF7" s="1072"/>
      <c r="HG7" s="1072"/>
      <c r="HH7" s="1072"/>
      <c r="HI7" s="1072"/>
      <c r="HJ7" s="1072"/>
      <c r="HK7" s="1072"/>
      <c r="HL7" s="1072"/>
      <c r="HM7" s="1072"/>
      <c r="HN7" s="1072"/>
      <c r="HO7" s="1072"/>
      <c r="HP7" s="1072"/>
      <c r="HQ7" s="1072"/>
      <c r="HR7" s="1072"/>
      <c r="HS7" s="1072"/>
      <c r="HT7" s="1072"/>
      <c r="HU7" s="1072"/>
      <c r="HV7" s="1072"/>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91"/>
      <c r="IW7" s="91"/>
      <c r="IX7" s="91"/>
      <c r="IY7" s="91"/>
      <c r="IZ7" s="91"/>
      <c r="JA7" s="91"/>
      <c r="JB7" s="91"/>
      <c r="JC7" s="91"/>
      <c r="JD7" s="91"/>
      <c r="JE7" s="91"/>
      <c r="JF7" s="91"/>
      <c r="JG7" s="91"/>
      <c r="JH7" s="91"/>
      <c r="JI7" s="91"/>
      <c r="JJ7" s="91"/>
      <c r="JK7" s="91"/>
      <c r="JL7" s="91"/>
      <c r="JM7" s="91"/>
      <c r="JN7" s="91"/>
      <c r="JO7" s="91"/>
      <c r="JP7" s="91"/>
      <c r="JQ7" s="91"/>
      <c r="JR7" s="91"/>
      <c r="JS7" s="91"/>
      <c r="JT7" s="91"/>
      <c r="JU7" s="91"/>
      <c r="JV7" s="91"/>
      <c r="JW7" s="91"/>
      <c r="JX7" s="91"/>
      <c r="JY7" s="91"/>
      <c r="JZ7" s="91"/>
      <c r="KA7" s="91"/>
      <c r="KB7" s="91"/>
      <c r="KC7" s="91"/>
      <c r="KD7" s="91"/>
      <c r="KE7" s="91"/>
      <c r="KF7" s="91"/>
      <c r="KG7" s="91"/>
      <c r="KH7" s="91"/>
      <c r="KI7" s="91"/>
      <c r="KJ7" s="91"/>
      <c r="KK7" s="91"/>
      <c r="KL7" s="91"/>
      <c r="KM7" s="91"/>
      <c r="KN7" s="91"/>
      <c r="KO7" s="91"/>
      <c r="KP7" s="91"/>
      <c r="KQ7" s="91"/>
      <c r="KR7" s="91"/>
      <c r="KS7" s="91"/>
      <c r="KT7" s="91"/>
      <c r="KU7" s="91"/>
      <c r="KV7" s="91"/>
      <c r="KW7" s="91"/>
      <c r="KX7" s="91"/>
      <c r="KY7" s="91"/>
      <c r="KZ7" s="91"/>
      <c r="LA7" s="91"/>
      <c r="LB7" s="91"/>
      <c r="LC7" s="91"/>
      <c r="LD7" s="1072"/>
      <c r="LE7" s="1072"/>
      <c r="LF7" s="1072"/>
      <c r="LG7" s="1072"/>
      <c r="LH7" s="1072"/>
      <c r="LI7" s="1072"/>
      <c r="LJ7" s="1072"/>
      <c r="LK7" s="1072"/>
      <c r="LL7" s="1072"/>
      <c r="LM7" s="1072"/>
      <c r="LN7" s="1072"/>
      <c r="LO7" s="1072"/>
      <c r="LP7" s="1072"/>
      <c r="LQ7" s="1072"/>
      <c r="LR7" s="1072"/>
      <c r="LS7" s="1072"/>
      <c r="LT7" s="1072"/>
      <c r="LU7" s="1072"/>
      <c r="LV7" s="1072"/>
      <c r="LW7" s="1072"/>
      <c r="LX7" s="1072"/>
      <c r="LY7" s="1072"/>
      <c r="LZ7" s="1072"/>
      <c r="MA7" s="1072"/>
      <c r="MB7" s="1072"/>
      <c r="MC7" s="1072"/>
      <c r="MD7" s="1072"/>
      <c r="ME7" s="1072"/>
      <c r="MF7" s="1072"/>
      <c r="MG7" s="1072"/>
      <c r="MH7" s="1079"/>
      <c r="MI7" s="1079"/>
      <c r="MJ7" s="1079"/>
      <c r="MK7" s="1079"/>
      <c r="ML7" s="1079"/>
      <c r="MM7" s="1072"/>
      <c r="MN7" s="1072"/>
      <c r="MO7" s="1072"/>
      <c r="MP7" s="1072"/>
      <c r="MQ7" s="1072"/>
      <c r="MR7" s="66"/>
      <c r="MS7" s="66"/>
      <c r="MT7" s="68"/>
      <c r="MU7" s="68"/>
      <c r="MV7" s="68"/>
      <c r="MW7" s="68"/>
      <c r="MX7" s="68"/>
      <c r="MY7" s="68"/>
      <c r="MZ7" s="68"/>
      <c r="NA7" s="68"/>
      <c r="NB7" s="68"/>
      <c r="NC7" s="68"/>
      <c r="ND7" s="68"/>
      <c r="NE7" s="68"/>
      <c r="NF7" s="68"/>
      <c r="NG7" s="68"/>
      <c r="NH7" s="68"/>
      <c r="NI7" s="68"/>
      <c r="NJ7" s="68"/>
    </row>
    <row r="8" spans="1:376" s="95" customFormat="1" ht="11.25" customHeight="1" x14ac:dyDescent="0.2">
      <c r="A8" s="1076"/>
      <c r="B8" s="92" t="s">
        <v>374</v>
      </c>
      <c r="C8" s="536" t="s">
        <v>375</v>
      </c>
      <c r="D8" s="536" t="s">
        <v>376</v>
      </c>
      <c r="E8" s="536" t="s">
        <v>377</v>
      </c>
      <c r="F8" s="536" t="s">
        <v>377</v>
      </c>
      <c r="G8" s="536" t="s">
        <v>378</v>
      </c>
      <c r="H8" s="536" t="s">
        <v>371</v>
      </c>
      <c r="I8" s="536" t="s">
        <v>379</v>
      </c>
      <c r="J8" s="536" t="s">
        <v>380</v>
      </c>
      <c r="K8" s="1085" t="s">
        <v>381</v>
      </c>
      <c r="L8" s="1085"/>
      <c r="M8" s="536" t="s">
        <v>382</v>
      </c>
      <c r="N8" s="536" t="s">
        <v>383</v>
      </c>
      <c r="O8" s="536" t="s">
        <v>384</v>
      </c>
      <c r="P8" s="1074"/>
      <c r="Q8" s="536" t="s">
        <v>385</v>
      </c>
      <c r="R8" s="536" t="s">
        <v>386</v>
      </c>
      <c r="S8" s="93"/>
      <c r="T8" s="94"/>
      <c r="U8" s="1073"/>
      <c r="V8" s="1073"/>
      <c r="W8" s="1073"/>
      <c r="X8" s="1073"/>
      <c r="Y8" s="1073"/>
      <c r="Z8" s="1073"/>
      <c r="AA8" s="1073"/>
      <c r="AB8" s="1073"/>
      <c r="AC8" s="1073"/>
      <c r="AD8" s="1073"/>
      <c r="AE8" s="1073"/>
      <c r="AF8" s="1073"/>
      <c r="AG8" s="1073"/>
      <c r="AH8" s="1073"/>
      <c r="AI8" s="1073"/>
      <c r="AJ8" s="1073"/>
      <c r="AK8" s="1073"/>
      <c r="AL8" s="1073"/>
      <c r="AM8" s="1073"/>
      <c r="AN8" s="1073"/>
      <c r="AO8" s="1073"/>
      <c r="AP8" s="1073"/>
      <c r="AQ8" s="1073"/>
      <c r="AR8" s="1073"/>
      <c r="AS8" s="1073"/>
      <c r="AT8" s="1073"/>
      <c r="AU8" s="1073"/>
      <c r="AV8" s="1073"/>
      <c r="AW8" s="1073"/>
      <c r="AX8" s="1073"/>
      <c r="AY8" s="1073"/>
      <c r="AZ8" s="1073"/>
      <c r="BA8" s="1073"/>
      <c r="BB8" s="1073"/>
      <c r="BC8" s="1073"/>
      <c r="BD8" s="1073"/>
      <c r="BE8" s="1073"/>
      <c r="BF8" s="1073"/>
      <c r="BG8" s="1073"/>
      <c r="BH8" s="1073"/>
      <c r="BI8" s="1073"/>
      <c r="BJ8" s="1073"/>
      <c r="BK8" s="1073"/>
      <c r="BL8" s="1073"/>
      <c r="BM8" s="1073"/>
      <c r="BN8" s="1073"/>
      <c r="BO8" s="1073"/>
      <c r="BP8" s="1073"/>
      <c r="BQ8" s="1073"/>
      <c r="BR8" s="1073"/>
      <c r="BS8" s="1073"/>
      <c r="BT8" s="1073"/>
      <c r="BU8" s="1073"/>
      <c r="BV8" s="1073"/>
      <c r="BW8" s="1073"/>
      <c r="BX8" s="1073"/>
      <c r="BY8" s="1073"/>
      <c r="BZ8" s="1073"/>
      <c r="CA8" s="1073"/>
      <c r="CB8" s="1073"/>
      <c r="CC8" s="1073"/>
      <c r="CD8" s="1073"/>
      <c r="CE8" s="1073"/>
      <c r="CF8" s="1073"/>
      <c r="CG8" s="1073"/>
      <c r="CH8" s="1073"/>
      <c r="CI8" s="1073"/>
      <c r="CJ8" s="1073"/>
      <c r="CK8" s="1073"/>
      <c r="CL8" s="1073"/>
      <c r="CM8" s="1073"/>
      <c r="CN8" s="1073"/>
      <c r="CO8" s="1073"/>
      <c r="CP8" s="1073"/>
      <c r="CQ8" s="1073"/>
      <c r="CR8" s="1073"/>
      <c r="CS8" s="1073"/>
      <c r="CT8" s="1073"/>
      <c r="CU8" s="1073"/>
      <c r="CV8" s="1073"/>
      <c r="CW8" s="1073"/>
      <c r="CX8" s="1073"/>
      <c r="CY8" s="1073"/>
      <c r="CZ8" s="1073"/>
      <c r="DA8" s="1073"/>
      <c r="DB8" s="1073"/>
      <c r="DC8" s="1073"/>
      <c r="DD8" s="1073"/>
      <c r="DE8" s="1073"/>
      <c r="DF8" s="1073"/>
      <c r="DG8" s="1073"/>
      <c r="DH8" s="1073"/>
      <c r="DI8" s="1073"/>
      <c r="DJ8" s="1073"/>
      <c r="DK8" s="1073"/>
      <c r="DL8" s="1073"/>
      <c r="DM8" s="1073"/>
      <c r="DN8" s="1073"/>
      <c r="DO8" s="1073"/>
      <c r="DP8" s="1073"/>
      <c r="DQ8" s="1073"/>
      <c r="DR8" s="1073"/>
      <c r="DS8" s="1073"/>
      <c r="DT8" s="1073"/>
      <c r="DU8" s="1073"/>
      <c r="DV8" s="1073"/>
      <c r="DW8" s="1073"/>
      <c r="DX8" s="1073"/>
      <c r="DY8" s="1073"/>
      <c r="DZ8" s="1073"/>
      <c r="EA8" s="1073"/>
      <c r="EB8" s="1073"/>
      <c r="EC8" s="1073"/>
      <c r="ED8" s="1073"/>
      <c r="EE8" s="1073"/>
      <c r="EF8" s="1073"/>
      <c r="EG8" s="1073"/>
      <c r="EH8" s="1073"/>
      <c r="EI8" s="1073"/>
      <c r="EJ8" s="1073"/>
      <c r="EK8" s="1073"/>
      <c r="EL8" s="1073"/>
      <c r="EM8" s="1073"/>
      <c r="EN8" s="1073"/>
      <c r="EO8" s="1073"/>
      <c r="EP8" s="1072"/>
      <c r="EQ8" s="1072"/>
      <c r="ER8" s="1072"/>
      <c r="ES8" s="1072"/>
      <c r="ET8" s="1072"/>
      <c r="EU8" s="1072"/>
      <c r="EV8" s="1072"/>
      <c r="EW8" s="1072"/>
      <c r="EX8" s="1072"/>
      <c r="EY8" s="1072"/>
      <c r="EZ8" s="1073"/>
      <c r="FA8" s="1073"/>
      <c r="FB8" s="1073"/>
      <c r="FC8" s="1073"/>
      <c r="FD8" s="1073"/>
      <c r="FE8" s="1072"/>
      <c r="FF8" s="1072"/>
      <c r="FG8" s="1072"/>
      <c r="FH8" s="1072"/>
      <c r="FI8" s="1072"/>
      <c r="FJ8" s="1073"/>
      <c r="FK8" s="1073"/>
      <c r="FL8" s="1073"/>
      <c r="FM8" s="1073"/>
      <c r="FN8" s="1073"/>
      <c r="FO8" s="1072"/>
      <c r="FP8" s="1072"/>
      <c r="FQ8" s="1072"/>
      <c r="FR8" s="1072"/>
      <c r="FS8" s="1072"/>
      <c r="FT8" s="1072"/>
      <c r="FU8" s="1072"/>
      <c r="FV8" s="1072"/>
      <c r="FW8" s="1072"/>
      <c r="FX8" s="1072"/>
      <c r="FY8" s="1072"/>
      <c r="FZ8" s="1072"/>
      <c r="GA8" s="1072"/>
      <c r="GB8" s="1072"/>
      <c r="GC8" s="1072"/>
      <c r="GD8" s="1072"/>
      <c r="GE8" s="1072"/>
      <c r="GF8" s="1072"/>
      <c r="GG8" s="1072"/>
      <c r="GH8" s="1072"/>
      <c r="GI8" s="1072"/>
      <c r="GJ8" s="1072"/>
      <c r="GK8" s="1072"/>
      <c r="GL8" s="1072"/>
      <c r="GM8" s="1072"/>
      <c r="GN8" s="1072"/>
      <c r="GO8" s="1072"/>
      <c r="GP8" s="1072"/>
      <c r="GQ8" s="1072"/>
      <c r="GR8" s="1072"/>
      <c r="GS8" s="1072"/>
      <c r="GT8" s="1072"/>
      <c r="GU8" s="1072"/>
      <c r="GV8" s="1072"/>
      <c r="GW8" s="1072"/>
      <c r="GX8" s="1072"/>
      <c r="GY8" s="1072"/>
      <c r="GZ8" s="1072"/>
      <c r="HA8" s="1072"/>
      <c r="HB8" s="1072"/>
      <c r="HC8" s="1072"/>
      <c r="HD8" s="1072"/>
      <c r="HE8" s="1072"/>
      <c r="HF8" s="1072"/>
      <c r="HG8" s="1072"/>
      <c r="HH8" s="1072"/>
      <c r="HI8" s="1072"/>
      <c r="HJ8" s="1072"/>
      <c r="HK8" s="1072"/>
      <c r="HL8" s="1072"/>
      <c r="HM8" s="1072"/>
      <c r="HN8" s="1072"/>
      <c r="HO8" s="1072"/>
      <c r="HP8" s="1072"/>
      <c r="HQ8" s="1072"/>
      <c r="HR8" s="1072"/>
      <c r="HS8" s="1072"/>
      <c r="HT8" s="1072"/>
      <c r="HU8" s="1072"/>
      <c r="HV8" s="1072"/>
      <c r="HW8" s="1072" t="s">
        <v>387</v>
      </c>
      <c r="HX8" s="91" t="s">
        <v>105</v>
      </c>
      <c r="HY8" s="91" t="s">
        <v>106</v>
      </c>
      <c r="HZ8" s="91" t="s">
        <v>107</v>
      </c>
      <c r="IA8" s="91" t="s">
        <v>108</v>
      </c>
      <c r="IB8" s="1072" t="s">
        <v>388</v>
      </c>
      <c r="IC8" s="1072" t="s">
        <v>388</v>
      </c>
      <c r="ID8" s="1072" t="s">
        <v>388</v>
      </c>
      <c r="IE8" s="1072" t="s">
        <v>388</v>
      </c>
      <c r="IF8" s="1072" t="s">
        <v>388</v>
      </c>
      <c r="IG8" s="1072" t="s">
        <v>389</v>
      </c>
      <c r="IH8" s="1072" t="s">
        <v>389</v>
      </c>
      <c r="II8" s="1072" t="s">
        <v>389</v>
      </c>
      <c r="IJ8" s="1072" t="s">
        <v>389</v>
      </c>
      <c r="IK8" s="1072" t="s">
        <v>389</v>
      </c>
      <c r="IL8" s="91" t="s">
        <v>390</v>
      </c>
      <c r="IM8" s="91" t="s">
        <v>105</v>
      </c>
      <c r="IN8" s="91" t="s">
        <v>106</v>
      </c>
      <c r="IO8" s="91" t="s">
        <v>107</v>
      </c>
      <c r="IP8" s="91" t="s">
        <v>108</v>
      </c>
      <c r="IQ8" s="91" t="s">
        <v>390</v>
      </c>
      <c r="IR8" s="91" t="s">
        <v>105</v>
      </c>
      <c r="IS8" s="91" t="s">
        <v>106</v>
      </c>
      <c r="IT8" s="91" t="s">
        <v>107</v>
      </c>
      <c r="IU8" s="91" t="s">
        <v>108</v>
      </c>
      <c r="IV8" s="1072" t="s">
        <v>391</v>
      </c>
      <c r="IW8" s="1072" t="s">
        <v>391</v>
      </c>
      <c r="IX8" s="1072" t="s">
        <v>391</v>
      </c>
      <c r="IY8" s="1072" t="s">
        <v>391</v>
      </c>
      <c r="IZ8" s="1072" t="s">
        <v>391</v>
      </c>
      <c r="JA8" s="1072" t="s">
        <v>392</v>
      </c>
      <c r="JB8" s="1072" t="s">
        <v>392</v>
      </c>
      <c r="JC8" s="1072" t="s">
        <v>392</v>
      </c>
      <c r="JD8" s="1072" t="s">
        <v>392</v>
      </c>
      <c r="JE8" s="1072" t="s">
        <v>392</v>
      </c>
      <c r="JF8" s="1072" t="s">
        <v>393</v>
      </c>
      <c r="JG8" s="1072" t="s">
        <v>393</v>
      </c>
      <c r="JH8" s="1072" t="s">
        <v>393</v>
      </c>
      <c r="JI8" s="1072" t="s">
        <v>393</v>
      </c>
      <c r="JJ8" s="1072" t="s">
        <v>393</v>
      </c>
      <c r="JK8" s="1072" t="s">
        <v>394</v>
      </c>
      <c r="JL8" s="1072" t="s">
        <v>394</v>
      </c>
      <c r="JM8" s="1072" t="s">
        <v>394</v>
      </c>
      <c r="JN8" s="1072" t="s">
        <v>394</v>
      </c>
      <c r="JO8" s="1072" t="s">
        <v>394</v>
      </c>
      <c r="JP8" s="1072" t="s">
        <v>395</v>
      </c>
      <c r="JQ8" s="1072" t="s">
        <v>395</v>
      </c>
      <c r="JR8" s="1072" t="s">
        <v>395</v>
      </c>
      <c r="JS8" s="1072" t="s">
        <v>395</v>
      </c>
      <c r="JT8" s="1072" t="s">
        <v>395</v>
      </c>
      <c r="JU8" s="1072" t="s">
        <v>396</v>
      </c>
      <c r="JV8" s="1072" t="s">
        <v>396</v>
      </c>
      <c r="JW8" s="1072" t="s">
        <v>396</v>
      </c>
      <c r="JX8" s="1072" t="s">
        <v>396</v>
      </c>
      <c r="JY8" s="1072" t="s">
        <v>396</v>
      </c>
      <c r="JZ8" s="1072" t="s">
        <v>397</v>
      </c>
      <c r="KA8" s="1072" t="s">
        <v>397</v>
      </c>
      <c r="KB8" s="1072" t="s">
        <v>397</v>
      </c>
      <c r="KC8" s="1072" t="s">
        <v>397</v>
      </c>
      <c r="KD8" s="1072" t="s">
        <v>397</v>
      </c>
      <c r="KE8" s="1072" t="s">
        <v>398</v>
      </c>
      <c r="KF8" s="1072" t="s">
        <v>398</v>
      </c>
      <c r="KG8" s="1072" t="s">
        <v>398</v>
      </c>
      <c r="KH8" s="1072" t="s">
        <v>398</v>
      </c>
      <c r="KI8" s="1072" t="s">
        <v>398</v>
      </c>
      <c r="KJ8" s="1072" t="s">
        <v>399</v>
      </c>
      <c r="KK8" s="1072" t="s">
        <v>399</v>
      </c>
      <c r="KL8" s="1072" t="s">
        <v>399</v>
      </c>
      <c r="KM8" s="1072" t="s">
        <v>399</v>
      </c>
      <c r="KN8" s="1072" t="s">
        <v>399</v>
      </c>
      <c r="KO8" s="1072" t="s">
        <v>400</v>
      </c>
      <c r="KP8" s="1072" t="s">
        <v>400</v>
      </c>
      <c r="KQ8" s="1072" t="s">
        <v>400</v>
      </c>
      <c r="KR8" s="1072" t="s">
        <v>400</v>
      </c>
      <c r="KS8" s="1072" t="s">
        <v>400</v>
      </c>
      <c r="KT8" s="1072" t="s">
        <v>401</v>
      </c>
      <c r="KU8" s="1072" t="s">
        <v>401</v>
      </c>
      <c r="KV8" s="1072" t="s">
        <v>401</v>
      </c>
      <c r="KW8" s="1072" t="s">
        <v>401</v>
      </c>
      <c r="KX8" s="1072" t="s">
        <v>401</v>
      </c>
      <c r="KY8" s="1072" t="s">
        <v>402</v>
      </c>
      <c r="KZ8" s="1072" t="s">
        <v>402</v>
      </c>
      <c r="LA8" s="1072" t="s">
        <v>402</v>
      </c>
      <c r="LB8" s="1072" t="s">
        <v>402</v>
      </c>
      <c r="LC8" s="1072" t="s">
        <v>402</v>
      </c>
      <c r="LD8" s="1072"/>
      <c r="LE8" s="1072"/>
      <c r="LF8" s="1072"/>
      <c r="LG8" s="1072"/>
      <c r="LH8" s="1072"/>
      <c r="LI8" s="1072"/>
      <c r="LJ8" s="1072"/>
      <c r="LK8" s="1072"/>
      <c r="LL8" s="1072"/>
      <c r="LM8" s="1072"/>
      <c r="LN8" s="1072"/>
      <c r="LO8" s="1072"/>
      <c r="LP8" s="1072"/>
      <c r="LQ8" s="1072"/>
      <c r="LR8" s="1072"/>
      <c r="LS8" s="1072"/>
      <c r="LT8" s="1072"/>
      <c r="LU8" s="1072"/>
      <c r="LV8" s="1072"/>
      <c r="LW8" s="1072"/>
      <c r="LX8" s="1072"/>
      <c r="LY8" s="1072"/>
      <c r="LZ8" s="1072"/>
      <c r="MA8" s="1072"/>
      <c r="MB8" s="1072"/>
      <c r="MC8" s="1072"/>
      <c r="MD8" s="1072"/>
      <c r="ME8" s="1072"/>
      <c r="MF8" s="1072"/>
      <c r="MG8" s="1072"/>
      <c r="MH8" s="1079"/>
      <c r="MI8" s="1079"/>
      <c r="MJ8" s="1079"/>
      <c r="MK8" s="1079"/>
      <c r="ML8" s="1079"/>
      <c r="MM8" s="1072"/>
      <c r="MN8" s="1072"/>
      <c r="MO8" s="1072"/>
      <c r="MP8" s="1072"/>
      <c r="MQ8" s="1072"/>
      <c r="MR8" s="72"/>
      <c r="MS8" s="72"/>
      <c r="MT8" s="74"/>
      <c r="MU8" s="74"/>
      <c r="MV8" s="74"/>
      <c r="MW8" s="74"/>
      <c r="MX8" s="74"/>
      <c r="MY8" s="74"/>
      <c r="MZ8" s="74"/>
      <c r="NA8" s="74"/>
      <c r="NB8" s="74"/>
      <c r="NC8" s="74"/>
      <c r="ND8" s="74"/>
      <c r="NE8" s="74"/>
      <c r="NF8" s="74"/>
      <c r="NG8" s="74"/>
      <c r="NH8" s="74"/>
      <c r="NI8" s="74"/>
      <c r="NJ8" s="74"/>
    </row>
    <row r="9" spans="1:376" s="95" customFormat="1" ht="11.25" customHeight="1" x14ac:dyDescent="0.2">
      <c r="A9" s="1076"/>
      <c r="B9" s="96" t="s">
        <v>403</v>
      </c>
      <c r="C9" s="536" t="s">
        <v>404</v>
      </c>
      <c r="D9" s="536" t="s">
        <v>405</v>
      </c>
      <c r="E9" s="536" t="s">
        <v>406</v>
      </c>
      <c r="F9" s="536" t="s">
        <v>407</v>
      </c>
      <c r="G9" s="536" t="s">
        <v>408</v>
      </c>
      <c r="H9" s="536" t="s">
        <v>378</v>
      </c>
      <c r="I9" s="536" t="s">
        <v>409</v>
      </c>
      <c r="J9" s="97" t="s">
        <v>410</v>
      </c>
      <c r="K9" s="536" t="s">
        <v>411</v>
      </c>
      <c r="L9" s="536" t="s">
        <v>88</v>
      </c>
      <c r="M9" s="536" t="s">
        <v>377</v>
      </c>
      <c r="N9" s="536" t="s">
        <v>412</v>
      </c>
      <c r="O9" s="536" t="s">
        <v>413</v>
      </c>
      <c r="P9" s="1075"/>
      <c r="Q9" s="536" t="s">
        <v>378</v>
      </c>
      <c r="R9" s="536" t="s">
        <v>414</v>
      </c>
      <c r="S9" s="1086" t="s">
        <v>415</v>
      </c>
      <c r="T9" s="1086"/>
      <c r="U9" s="1073"/>
      <c r="V9" s="1073"/>
      <c r="W9" s="1073"/>
      <c r="X9" s="1073"/>
      <c r="Y9" s="1073"/>
      <c r="Z9" s="1073"/>
      <c r="AA9" s="1073"/>
      <c r="AB9" s="1073"/>
      <c r="AC9" s="1073"/>
      <c r="AD9" s="1073"/>
      <c r="AE9" s="1073"/>
      <c r="AF9" s="1073"/>
      <c r="AG9" s="1073"/>
      <c r="AH9" s="1073"/>
      <c r="AI9" s="1073"/>
      <c r="AJ9" s="1073"/>
      <c r="AK9" s="1073"/>
      <c r="AL9" s="1073"/>
      <c r="AM9" s="1073"/>
      <c r="AN9" s="1073"/>
      <c r="AO9" s="1073"/>
      <c r="AP9" s="1073"/>
      <c r="AQ9" s="1073"/>
      <c r="AR9" s="1073"/>
      <c r="AS9" s="1073"/>
      <c r="AT9" s="1073"/>
      <c r="AU9" s="1073"/>
      <c r="AV9" s="1073"/>
      <c r="AW9" s="1073"/>
      <c r="AX9" s="1073"/>
      <c r="AY9" s="1073"/>
      <c r="AZ9" s="1073"/>
      <c r="BA9" s="1073"/>
      <c r="BB9" s="1073"/>
      <c r="BC9" s="1073"/>
      <c r="BD9" s="1073"/>
      <c r="BE9" s="1073"/>
      <c r="BF9" s="1073"/>
      <c r="BG9" s="1073"/>
      <c r="BH9" s="1073"/>
      <c r="BI9" s="1073"/>
      <c r="BJ9" s="1073"/>
      <c r="BK9" s="1073"/>
      <c r="BL9" s="1073"/>
      <c r="BM9" s="1073"/>
      <c r="BN9" s="1073"/>
      <c r="BO9" s="1073"/>
      <c r="BP9" s="1073"/>
      <c r="BQ9" s="1073"/>
      <c r="BR9" s="1073"/>
      <c r="BS9" s="1073"/>
      <c r="BT9" s="1073"/>
      <c r="BU9" s="1073"/>
      <c r="BV9" s="1073"/>
      <c r="BW9" s="1073"/>
      <c r="BX9" s="1073"/>
      <c r="BY9" s="1073"/>
      <c r="BZ9" s="1073"/>
      <c r="CA9" s="1073"/>
      <c r="CB9" s="1073"/>
      <c r="CC9" s="1073"/>
      <c r="CD9" s="1073"/>
      <c r="CE9" s="1073"/>
      <c r="CF9" s="1073"/>
      <c r="CG9" s="1073"/>
      <c r="CH9" s="1073"/>
      <c r="CI9" s="1073"/>
      <c r="CJ9" s="1073"/>
      <c r="CK9" s="1073"/>
      <c r="CL9" s="1073"/>
      <c r="CM9" s="1073"/>
      <c r="CN9" s="1073"/>
      <c r="CO9" s="1073"/>
      <c r="CP9" s="1073"/>
      <c r="CQ9" s="1073"/>
      <c r="CR9" s="1073"/>
      <c r="CS9" s="1073"/>
      <c r="CT9" s="1073"/>
      <c r="CU9" s="1073"/>
      <c r="CV9" s="1073"/>
      <c r="CW9" s="1073"/>
      <c r="CX9" s="1073"/>
      <c r="CY9" s="1073"/>
      <c r="CZ9" s="1073"/>
      <c r="DA9" s="1073"/>
      <c r="DB9" s="1073"/>
      <c r="DC9" s="1073"/>
      <c r="DD9" s="1073"/>
      <c r="DE9" s="1073"/>
      <c r="DF9" s="1073"/>
      <c r="DG9" s="1073"/>
      <c r="DH9" s="1073"/>
      <c r="DI9" s="1073"/>
      <c r="DJ9" s="1073"/>
      <c r="DK9" s="1073"/>
      <c r="DL9" s="1073"/>
      <c r="DM9" s="1073"/>
      <c r="DN9" s="1073"/>
      <c r="DO9" s="1073"/>
      <c r="DP9" s="1073"/>
      <c r="DQ9" s="1073"/>
      <c r="DR9" s="1073"/>
      <c r="DS9" s="1073"/>
      <c r="DT9" s="1073"/>
      <c r="DU9" s="1073"/>
      <c r="DV9" s="1073"/>
      <c r="DW9" s="1073"/>
      <c r="DX9" s="1073"/>
      <c r="DY9" s="1073"/>
      <c r="DZ9" s="1073"/>
      <c r="EA9" s="1073"/>
      <c r="EB9" s="1073"/>
      <c r="EC9" s="1073"/>
      <c r="ED9" s="1073"/>
      <c r="EE9" s="1073"/>
      <c r="EF9" s="1073"/>
      <c r="EG9" s="1073"/>
      <c r="EH9" s="1073"/>
      <c r="EI9" s="1073"/>
      <c r="EJ9" s="1073"/>
      <c r="EK9" s="1073"/>
      <c r="EL9" s="1073"/>
      <c r="EM9" s="1073"/>
      <c r="EN9" s="1073"/>
      <c r="EO9" s="1073"/>
      <c r="EP9" s="1072"/>
      <c r="EQ9" s="1072"/>
      <c r="ER9" s="1072"/>
      <c r="ES9" s="1072"/>
      <c r="ET9" s="1072"/>
      <c r="EU9" s="1072"/>
      <c r="EV9" s="1072"/>
      <c r="EW9" s="1072"/>
      <c r="EX9" s="1072"/>
      <c r="EY9" s="1072"/>
      <c r="EZ9" s="1073"/>
      <c r="FA9" s="1073"/>
      <c r="FB9" s="1073"/>
      <c r="FC9" s="1073"/>
      <c r="FD9" s="1073"/>
      <c r="FE9" s="1072"/>
      <c r="FF9" s="1072"/>
      <c r="FG9" s="1072"/>
      <c r="FH9" s="1072"/>
      <c r="FI9" s="1072"/>
      <c r="FJ9" s="1073"/>
      <c r="FK9" s="1073"/>
      <c r="FL9" s="1073"/>
      <c r="FM9" s="1073"/>
      <c r="FN9" s="1073"/>
      <c r="FO9" s="1072"/>
      <c r="FP9" s="1072"/>
      <c r="FQ9" s="1072"/>
      <c r="FR9" s="1072"/>
      <c r="FS9" s="1072"/>
      <c r="FT9" s="1072"/>
      <c r="FU9" s="1072"/>
      <c r="FV9" s="1072"/>
      <c r="FW9" s="1072"/>
      <c r="FX9" s="1072"/>
      <c r="FY9" s="1072"/>
      <c r="FZ9" s="1072"/>
      <c r="GA9" s="1072"/>
      <c r="GB9" s="1072"/>
      <c r="GC9" s="1072"/>
      <c r="GD9" s="1072"/>
      <c r="GE9" s="1072"/>
      <c r="GF9" s="1072"/>
      <c r="GG9" s="1072"/>
      <c r="GH9" s="1072"/>
      <c r="GI9" s="1072"/>
      <c r="GJ9" s="1072"/>
      <c r="GK9" s="1072"/>
      <c r="GL9" s="1072"/>
      <c r="GM9" s="1072"/>
      <c r="GN9" s="1072"/>
      <c r="GO9" s="1072"/>
      <c r="GP9" s="1072"/>
      <c r="GQ9" s="1072"/>
      <c r="GR9" s="1072"/>
      <c r="GS9" s="1072"/>
      <c r="GT9" s="1072"/>
      <c r="GU9" s="1072"/>
      <c r="GV9" s="1072"/>
      <c r="GW9" s="1072"/>
      <c r="GX9" s="1072"/>
      <c r="GY9" s="1072"/>
      <c r="GZ9" s="1072"/>
      <c r="HA9" s="1072"/>
      <c r="HB9" s="1072"/>
      <c r="HC9" s="1072"/>
      <c r="HD9" s="1072"/>
      <c r="HE9" s="1072"/>
      <c r="HF9" s="1072"/>
      <c r="HG9" s="1072"/>
      <c r="HH9" s="1072"/>
      <c r="HI9" s="1072"/>
      <c r="HJ9" s="1072"/>
      <c r="HK9" s="1072"/>
      <c r="HL9" s="1072"/>
      <c r="HM9" s="1072"/>
      <c r="HN9" s="1072"/>
      <c r="HO9" s="1072"/>
      <c r="HP9" s="1072"/>
      <c r="HQ9" s="1072"/>
      <c r="HR9" s="1072"/>
      <c r="HS9" s="1072"/>
      <c r="HT9" s="1072"/>
      <c r="HU9" s="1072"/>
      <c r="HV9" s="1072"/>
      <c r="HW9" s="1072"/>
      <c r="HX9" s="91" t="s">
        <v>416</v>
      </c>
      <c r="HY9" s="91" t="s">
        <v>416</v>
      </c>
      <c r="HZ9" s="91" t="s">
        <v>416</v>
      </c>
      <c r="IA9" s="91" t="s">
        <v>416</v>
      </c>
      <c r="IB9" s="1072"/>
      <c r="IC9" s="1072"/>
      <c r="ID9" s="1072"/>
      <c r="IE9" s="1072"/>
      <c r="IF9" s="1072"/>
      <c r="IG9" s="1072"/>
      <c r="IH9" s="1072"/>
      <c r="II9" s="1072"/>
      <c r="IJ9" s="1072"/>
      <c r="IK9" s="1072"/>
      <c r="IL9" s="91" t="s">
        <v>417</v>
      </c>
      <c r="IM9" s="91" t="s">
        <v>417</v>
      </c>
      <c r="IN9" s="91" t="s">
        <v>417</v>
      </c>
      <c r="IO9" s="91" t="s">
        <v>417</v>
      </c>
      <c r="IP9" s="91" t="s">
        <v>417</v>
      </c>
      <c r="IQ9" s="91" t="s">
        <v>418</v>
      </c>
      <c r="IR9" s="91" t="s">
        <v>418</v>
      </c>
      <c r="IS9" s="91" t="s">
        <v>418</v>
      </c>
      <c r="IT9" s="91" t="s">
        <v>418</v>
      </c>
      <c r="IU9" s="91" t="s">
        <v>418</v>
      </c>
      <c r="IV9" s="1072"/>
      <c r="IW9" s="1072"/>
      <c r="IX9" s="1072"/>
      <c r="IY9" s="1072"/>
      <c r="IZ9" s="1072"/>
      <c r="JA9" s="1072"/>
      <c r="JB9" s="1072"/>
      <c r="JC9" s="1072"/>
      <c r="JD9" s="1072"/>
      <c r="JE9" s="1072"/>
      <c r="JF9" s="1072"/>
      <c r="JG9" s="1072"/>
      <c r="JH9" s="1072"/>
      <c r="JI9" s="1072"/>
      <c r="JJ9" s="1072"/>
      <c r="JK9" s="1072"/>
      <c r="JL9" s="1072"/>
      <c r="JM9" s="1072"/>
      <c r="JN9" s="1072"/>
      <c r="JO9" s="1072"/>
      <c r="JP9" s="1072"/>
      <c r="JQ9" s="1072"/>
      <c r="JR9" s="1072"/>
      <c r="JS9" s="1072"/>
      <c r="JT9" s="1072"/>
      <c r="JU9" s="1072"/>
      <c r="JV9" s="1072"/>
      <c r="JW9" s="1072"/>
      <c r="JX9" s="1072"/>
      <c r="JY9" s="1072"/>
      <c r="JZ9" s="1072"/>
      <c r="KA9" s="1072"/>
      <c r="KB9" s="1072"/>
      <c r="KC9" s="1072"/>
      <c r="KD9" s="1072"/>
      <c r="KE9" s="1072"/>
      <c r="KF9" s="1072"/>
      <c r="KG9" s="1072"/>
      <c r="KH9" s="1072"/>
      <c r="KI9" s="1072"/>
      <c r="KJ9" s="1072"/>
      <c r="KK9" s="1072"/>
      <c r="KL9" s="1072"/>
      <c r="KM9" s="1072"/>
      <c r="KN9" s="1072"/>
      <c r="KO9" s="1072"/>
      <c r="KP9" s="1072"/>
      <c r="KQ9" s="1072"/>
      <c r="KR9" s="1072"/>
      <c r="KS9" s="1072"/>
      <c r="KT9" s="1072"/>
      <c r="KU9" s="1072"/>
      <c r="KV9" s="1072"/>
      <c r="KW9" s="1072"/>
      <c r="KX9" s="1072"/>
      <c r="KY9" s="1072"/>
      <c r="KZ9" s="1072"/>
      <c r="LA9" s="1072"/>
      <c r="LB9" s="1072"/>
      <c r="LC9" s="1072"/>
      <c r="LD9" s="1072"/>
      <c r="LE9" s="1072"/>
      <c r="LF9" s="1072"/>
      <c r="LG9" s="1072"/>
      <c r="LH9" s="1072"/>
      <c r="LI9" s="1072"/>
      <c r="LJ9" s="1072"/>
      <c r="LK9" s="1072"/>
      <c r="LL9" s="1072"/>
      <c r="LM9" s="1072"/>
      <c r="LN9" s="1072"/>
      <c r="LO9" s="1072"/>
      <c r="LP9" s="1072"/>
      <c r="LQ9" s="1072"/>
      <c r="LR9" s="1072"/>
      <c r="LS9" s="1072"/>
      <c r="LT9" s="1072"/>
      <c r="LU9" s="1072"/>
      <c r="LV9" s="1072"/>
      <c r="LW9" s="1072"/>
      <c r="LX9" s="1072"/>
      <c r="LY9" s="1072"/>
      <c r="LZ9" s="1072"/>
      <c r="MA9" s="1072"/>
      <c r="MB9" s="1072"/>
      <c r="MC9" s="1072"/>
      <c r="MD9" s="1072"/>
      <c r="ME9" s="1072"/>
      <c r="MF9" s="1072"/>
      <c r="MG9" s="1072"/>
      <c r="MH9" s="1079"/>
      <c r="MI9" s="1079"/>
      <c r="MJ9" s="1079"/>
      <c r="MK9" s="1079"/>
      <c r="ML9" s="1079"/>
      <c r="MM9" s="1072"/>
      <c r="MN9" s="1072"/>
      <c r="MO9" s="1072"/>
      <c r="MP9" s="1072"/>
      <c r="MQ9" s="1072"/>
      <c r="MR9" s="72"/>
      <c r="MS9" s="72"/>
      <c r="MT9" s="74"/>
      <c r="MU9" s="74"/>
      <c r="MV9" s="74"/>
      <c r="MW9" s="74"/>
      <c r="MX9" s="74"/>
      <c r="MY9" s="74"/>
      <c r="MZ9" s="74"/>
      <c r="NA9" s="74"/>
      <c r="NB9" s="74"/>
      <c r="NC9" s="74"/>
      <c r="ND9" s="74"/>
      <c r="NE9" s="74"/>
      <c r="NF9" s="74"/>
      <c r="NG9" s="74"/>
      <c r="NH9" s="74"/>
      <c r="NI9" s="74"/>
      <c r="NJ9" s="74"/>
    </row>
    <row r="10" spans="1:376" ht="12" customHeight="1" x14ac:dyDescent="0.2">
      <c r="A10" s="98" t="str">
        <f t="shared" ref="A10:A47" si="0">IF(AND(E10&gt;0,OR(B10="",C10="",D10="",F10="",G10="", H10="",M10="",N10="",O10="",P10="")),1,"")</f>
        <v/>
      </c>
      <c r="B10" s="99" t="s">
        <v>419</v>
      </c>
      <c r="C10" s="100"/>
      <c r="D10" s="101"/>
      <c r="E10" s="102"/>
      <c r="F10" s="102"/>
      <c r="G10" s="102"/>
      <c r="H10" s="102"/>
      <c r="I10" s="351"/>
      <c r="J10" s="103"/>
      <c r="K10" s="104">
        <f t="shared" ref="K10:K47" si="1">MAX(0,H10-I10)</f>
        <v>0</v>
      </c>
      <c r="L10" s="104">
        <f t="shared" ref="L10:L47" si="2">MAX(0,E10*K10)</f>
        <v>0</v>
      </c>
      <c r="M10" s="105"/>
      <c r="N10" s="105"/>
      <c r="O10" s="105"/>
      <c r="P10" s="106"/>
      <c r="Q10" s="107"/>
      <c r="R10" s="108"/>
      <c r="S10" s="1087"/>
      <c r="T10" s="1088"/>
      <c r="U10" s="75" t="str">
        <f t="shared" ref="U10:U47" si="3">IF(AND(C10="Efficiency",B10=80,NOT(M10="Common Space")),E10,"")</f>
        <v/>
      </c>
      <c r="V10" s="75" t="str">
        <f t="shared" ref="V10:V47" si="4">IF(AND(C10=1,B10=80,NOT(M10="Common Space")),E10,"")</f>
        <v/>
      </c>
      <c r="W10" s="75" t="str">
        <f t="shared" ref="W10:W47" si="5">IF(AND(C10=2,B10=80,NOT(M10="Common Space")),E10,"")</f>
        <v/>
      </c>
      <c r="X10" s="75" t="str">
        <f t="shared" ref="X10:X47" si="6">IF(AND(C10=3,B10=80,NOT(M10="Common Space")),E10,"")</f>
        <v/>
      </c>
      <c r="Y10" s="75" t="str">
        <f t="shared" ref="Y10:Y47" si="7">IF(AND(C10=4,B10=80,NOT(M10="Common Space")),E10,"")</f>
        <v/>
      </c>
      <c r="Z10" s="75" t="str">
        <f t="shared" ref="Z10:Z47" si="8">IF(AND(C10="Efficiency",B10=70,NOT(M10="Common Space")),E10,"")</f>
        <v/>
      </c>
      <c r="AA10" s="75" t="str">
        <f t="shared" ref="AA10:AA47" si="9">IF(AND(C10=1,B10=70,NOT(M10="Common Space")),E10,"")</f>
        <v/>
      </c>
      <c r="AB10" s="75" t="str">
        <f t="shared" ref="AB10:AB47" si="10">IF(AND(C10=2,B10=70,NOT(M10="Common Space")),E10,"")</f>
        <v/>
      </c>
      <c r="AC10" s="75" t="str">
        <f t="shared" ref="AC10:AC47" si="11">IF(AND(C10=3,B10=70,NOT(M10="Common Space")),E10,"")</f>
        <v/>
      </c>
      <c r="AD10" s="75" t="str">
        <f t="shared" ref="AD10:AD47" si="12">IF(AND(C10=4,B10=70,NOT(M10="Common Space")),E10,"")</f>
        <v/>
      </c>
      <c r="AE10" s="75" t="str">
        <f t="shared" ref="AE10:AE47" si="13">IF(AND(C10="Efficiency",B10=60,NOT(M10="Common Space")),E10,"")</f>
        <v/>
      </c>
      <c r="AF10" s="75" t="str">
        <f t="shared" ref="AF10:AF47" si="14">IF(AND(C10=1,B10=60,NOT(M10="Common Space")),E10,"")</f>
        <v/>
      </c>
      <c r="AG10" s="75" t="str">
        <f t="shared" ref="AG10:AG47" si="15">IF(AND(C10=2,B10=60,NOT(M10="Common Space")),E10,"")</f>
        <v/>
      </c>
      <c r="AH10" s="75" t="str">
        <f t="shared" ref="AH10:AH47" si="16">IF(AND(C10=3,B10=60,NOT(M10="Common Space")),E10,"")</f>
        <v/>
      </c>
      <c r="AI10" s="75" t="str">
        <f t="shared" ref="AI10:AI47" si="17">IF(AND(C10=4,B10=60,NOT(M10="Common Space")),E10,"")</f>
        <v/>
      </c>
      <c r="AJ10" s="75" t="str">
        <f t="shared" ref="AJ10:AJ47" si="18">IF(AND(C10="Efficiency",B10=50,NOT(M10="Common Space")),E10,"")</f>
        <v/>
      </c>
      <c r="AK10" s="75" t="str">
        <f t="shared" ref="AK10:AK47" si="19">IF(AND(C10=1,B10=50,NOT(M10="Common Space")),E10,"")</f>
        <v/>
      </c>
      <c r="AL10" s="75" t="str">
        <f t="shared" ref="AL10:AL47" si="20">IF(AND(C10=2,B10=50,NOT(M10="Common Space")),E10,"")</f>
        <v/>
      </c>
      <c r="AM10" s="75" t="str">
        <f t="shared" ref="AM10:AM47" si="21">IF(AND(C10=3,B10=50,NOT(M10="Common Space")),E10,"")</f>
        <v/>
      </c>
      <c r="AN10" s="75" t="str">
        <f t="shared" ref="AN10:AN47" si="22">IF(AND(C10=4,B10=50,NOT(M10="Common Space")),E10,"")</f>
        <v/>
      </c>
      <c r="AO10" s="75" t="str">
        <f t="shared" ref="AO10:AO47" si="23">IF(AND(C10="Efficiency",B10=40,NOT(M10="Common Space")),E10,"")</f>
        <v/>
      </c>
      <c r="AP10" s="75" t="str">
        <f t="shared" ref="AP10:AP47" si="24">IF(AND(C10=1,B10=40,NOT(M10="Common Space")),E10,"")</f>
        <v/>
      </c>
      <c r="AQ10" s="75" t="str">
        <f t="shared" ref="AQ10:AQ47" si="25">IF(AND(C10=2,B10=40,NOT(M10="Common Space")),E10,"")</f>
        <v/>
      </c>
      <c r="AR10" s="75" t="str">
        <f t="shared" ref="AR10:AR47" si="26">IF(AND(C10=3,B10=40,NOT(M10="Common Space")),E10,"")</f>
        <v/>
      </c>
      <c r="AS10" s="75" t="str">
        <f t="shared" ref="AS10:AS47" si="27">IF(AND(C10=4,B10=40,NOT(M10="Common Space")),E10,"")</f>
        <v/>
      </c>
      <c r="AT10" s="75" t="str">
        <f t="shared" ref="AT10:AT47" si="28">IF(AND(C10="Efficiency",B10=30,NOT(M10="Common Space")),E10,"")</f>
        <v/>
      </c>
      <c r="AU10" s="75" t="str">
        <f t="shared" ref="AU10:AU47" si="29">IF(AND(C10=1,B10=30,NOT(M10="Common Space")),E10,"")</f>
        <v/>
      </c>
      <c r="AV10" s="75" t="str">
        <f t="shared" ref="AV10:AV47" si="30">IF(AND(C10=2,B10=30,NOT(M10="Common Space")),E10,"")</f>
        <v/>
      </c>
      <c r="AW10" s="75" t="str">
        <f t="shared" ref="AW10:AW47" si="31">IF(AND(C10=3,B10=30,NOT(M10="Common Space")),E10,"")</f>
        <v/>
      </c>
      <c r="AX10" s="75" t="str">
        <f t="shared" ref="AX10:AX47" si="32">IF(AND(C10=4,B10=30,NOT(M10="Common Space")),E10,"")</f>
        <v/>
      </c>
      <c r="AY10" s="75" t="str">
        <f t="shared" ref="AY10:AY47" si="33">IF(AND(C10="Efficiency",B10=20,NOT(M10="Common Space")),E10,"")</f>
        <v/>
      </c>
      <c r="AZ10" s="75" t="str">
        <f t="shared" ref="AZ10:AZ47" si="34">IF(AND(C10=1,B10=20,NOT(M10="Common Space")),E10,"")</f>
        <v/>
      </c>
      <c r="BA10" s="75" t="str">
        <f t="shared" ref="BA10:BA47" si="35">IF(AND(C10=2,B10=20,NOT(M10="Common Space")),E10,"")</f>
        <v/>
      </c>
      <c r="BB10" s="75" t="str">
        <f t="shared" ref="BB10:BB47" si="36">IF(AND(C10=3,B10=20,NOT(M10="Common Space")),E10,"")</f>
        <v/>
      </c>
      <c r="BC10" s="75" t="str">
        <f t="shared" ref="BC10:BC47" si="37">IF(AND(C10=4,B10=20,NOT(M10="Common Space")),E10,"")</f>
        <v/>
      </c>
      <c r="BD10" s="75" t="str">
        <f t="shared" ref="BD10:BD47" si="38">IF(AND(C10="Efficiency",B10="Unrestricted",NOT(M10="Common Space")),E10,"")</f>
        <v/>
      </c>
      <c r="BE10" s="75" t="str">
        <f t="shared" ref="BE10:BE47" si="39">IF(AND(C10=1,B10="Unrestricted",NOT(M10="Common Space")),E10,"")</f>
        <v/>
      </c>
      <c r="BF10" s="75" t="str">
        <f t="shared" ref="BF10:BF47" si="40">IF(AND(C10=2,B10="Unrestricted",NOT(M10="Common Space")),E10,"")</f>
        <v/>
      </c>
      <c r="BG10" s="75" t="str">
        <f t="shared" ref="BG10:BG47" si="41">IF(AND(C10=3,B10="Unrestricted",NOT(M10="Common Space")),E10,"")</f>
        <v/>
      </c>
      <c r="BH10" s="75" t="str">
        <f t="shared" ref="BH10:BH47" si="42">IF(AND(C10=4,B10="Unrestricted",NOT(M10="Common Space")),E10,"")</f>
        <v/>
      </c>
      <c r="BI10" s="75" t="str">
        <f t="shared" ref="BI10:BI47" si="43">IF(OR(AND($C10="Efficiency",NOT($J10=""),NOT($J10="PHA Oper Sub"),$B10=20,NOT($M10="Common Space")),AND($C10="Efficiency",NOT($J10=""),NOT($J10="PHA Oper Sub"),$B10="HOME 20",NOT($M10="Common Space"))),$E10,"")</f>
        <v/>
      </c>
      <c r="BJ10" s="75" t="str">
        <f t="shared" ref="BJ10:BJ47" si="44">IF(OR(AND($C10=1,NOT($J10=""),NOT($J10="PHA Oper Sub"),$B10=20,NOT($M10="Common Space")),AND($C10=1,NOT($J10=""),NOT($J10="PHA Oper Sub"),$B10="HOME 20",NOT($M10="Common Space"))),$E10,"")</f>
        <v/>
      </c>
      <c r="BK10" s="75" t="str">
        <f t="shared" ref="BK10:BK47" si="45">IF(OR(AND($C10=2,NOT($J10=""),NOT($J10="PHA Oper Sub"),$B10=20,NOT($M10="Common Space")),AND($C10=2,NOT($J10=""),NOT($J10="PHA Oper Sub"),$B10="HOME 20",NOT($M10="Common Space"))),$E10,"")</f>
        <v/>
      </c>
      <c r="BL10" s="75" t="str">
        <f t="shared" ref="BL10:BL47" si="46">IF(OR(AND($C10=3,NOT($J10=""),NOT($J10="PHA Oper Sub"),$B10=20,NOT($M10="Common Space")),AND($C10=3,NOT($J10=""),NOT($J10="PHA Oper Sub"),$B10="HOME 20",NOT($M10="Common Space"))),$E10,"")</f>
        <v/>
      </c>
      <c r="BM10" s="75" t="str">
        <f t="shared" ref="BM10:BM47" si="47">IF(OR(AND($C10=4,NOT($J10=""),NOT($J10="PHA Oper Sub"),$B10=20,NOT($M10="Common Space")),AND($C10=4,NOT($J10=""),NOT($J10="PHA Oper Sub"),$B10="HOME 20",NOT($M10="Common Space"))),$E10,"")</f>
        <v/>
      </c>
      <c r="BN10" s="75" t="str">
        <f t="shared" ref="BN10:BN47" si="48">IF(OR(AND($C10="Efficiency",NOT($J10=""),NOT($J10="PHA Oper Sub"),$B10=30,NOT($M10="Common Space")),AND($C10="Efficiency",NOT($J10=""),NOT($J10="PHA Oper Sub"),$B10="HOME 30",NOT($M10="Common Space"))),$E10,"")</f>
        <v/>
      </c>
      <c r="BO10" s="75" t="str">
        <f t="shared" ref="BO10:BO47" si="49">IF(OR(AND($C10=1,NOT($J10=""),NOT($J10="PHA Oper Sub"),$B10=30,NOT($M10="Common Space")),AND($C10=1,NOT($J10=""),NOT($J10="PHA Oper Sub"),$B10="HOME 30",NOT($M10="Common Space"))),$E10,"")</f>
        <v/>
      </c>
      <c r="BP10" s="75" t="str">
        <f t="shared" ref="BP10:BP47" si="50">IF(OR(AND($C10=2,NOT($J10=""),NOT($J10="PHA Oper Sub"),$B10=30,NOT($M10="Common Space")),AND($C10=2,NOT($J10=""),NOT($J10="PHA Oper Sub"),$B10="HOME 30",NOT($M10="Common Space"))),$E10,"")</f>
        <v/>
      </c>
      <c r="BQ10" s="75" t="str">
        <f t="shared" ref="BQ10:BQ47" si="51">IF(OR(AND($C10=3,NOT($J10=""),NOT($J10="PHA Oper Sub"),$B10=30,NOT($M10="Common Space")),AND($C10=3,NOT($J10=""),NOT($J10="PHA Oper Sub"),$B10="HOME 30",NOT($M10="Common Space"))),$E10,"")</f>
        <v/>
      </c>
      <c r="BR10" s="75" t="str">
        <f t="shared" ref="BR10:BR47" si="52">IF(OR(AND($C10=4,NOT($J10=""),NOT($J10="PHA Oper Sub"),$B10=30,NOT($M10="Common Space")),AND($C10=4,NOT($J10=""),NOT($J10="PHA Oper Sub"),$B10="HOME 30",NOT($M10="Common Space"))),$E10,"")</f>
        <v/>
      </c>
      <c r="BS10" s="75" t="str">
        <f t="shared" ref="BS10:BS47" si="53">IF(OR(AND($C10="Efficiency",NOT($J10=""),NOT($J10="PHA Oper Sub"),$B10=40,NOT($M10="Common Space")),AND($C10="Efficiency",NOT($J10=""),NOT($J10="PHA Oper Sub"),$B10="HOME 40",NOT($M10="Common Space"))),$E10,"")</f>
        <v/>
      </c>
      <c r="BT10" s="75" t="str">
        <f t="shared" ref="BT10:BT47" si="54">IF(OR(AND($C10=1,NOT($J10=""),NOT($J10="PHA Oper Sub"),$B10=40,NOT($M10="Common Space")),AND($C10=1,NOT($J10=""),NOT($J10="PHA Oper Sub"),$B10="HOME 40",NOT($M10="Common Space"))),$E10,"")</f>
        <v/>
      </c>
      <c r="BU10" s="75" t="str">
        <f t="shared" ref="BU10:BU47" si="55">IF(OR(AND($C10=2,NOT($J10=""),NOT($J10="PHA Oper Sub"),$B10=40,NOT($M10="Common Space")),AND($C10=2,NOT($J10=""),NOT($J10="PHA Oper Sub"),$B10="HOME 40",NOT($M10="Common Space"))),$E10,"")</f>
        <v/>
      </c>
      <c r="BV10" s="75" t="str">
        <f t="shared" ref="BV10:BV47" si="56">IF(OR(AND($C10=3,NOT($J10=""),NOT($J10="PHA Oper Sub"),$B10=40,NOT($M10="Common Space")),AND($C10=3,NOT($J10=""),NOT($J10="PHA Oper Sub"),$B10="HOME 40",NOT($M10="Common Space"))),$E10,"")</f>
        <v/>
      </c>
      <c r="BW10" s="75" t="str">
        <f t="shared" ref="BW10:BW47" si="57">IF(OR(AND($C10=4,NOT($J10=""),NOT($J10="PHA Oper Sub"),$B10=40,NOT($M10="Common Space")),AND($C10=4,NOT($J10=""),NOT($J10="PHA Oper Sub"),$B10="HOME 40",NOT($M10="Common Space"))),$E10,"")</f>
        <v/>
      </c>
      <c r="BX10" s="75" t="str">
        <f t="shared" ref="BX10:BX47" si="58">IF(OR(AND($C10="Efficiency",NOT($J10=""),NOT($J10="PHA Oper Sub"),NOT($J10=0),$B10=50,NOT($M10="Common Space")),AND($C10="Efficiency",NOT($J10=""),NOT($J10=0),NOT($J10="PHA Oper Sub"),$B10="HOME 50",NOT($M10="Common Space"))),$E10,"")</f>
        <v/>
      </c>
      <c r="BY10" s="75" t="str">
        <f t="shared" ref="BY10:BY47" si="59">IF(OR(AND($C10=1,NOT($J10=""),NOT($J10=0),NOT($J10="PHA Oper Sub"),$B10=50,NOT($M10="Common Space")),AND($C10=1,NOT($J10=""),NOT($J10=0),NOT($J10="PHA Oper Sub"),$B10="HOME 50",NOT($M10="Common Space"))),$E10,"")</f>
        <v/>
      </c>
      <c r="BZ10" s="75" t="str">
        <f t="shared" ref="BZ10:BZ47" si="60">IF(OR(AND($C10=2,NOT($J10=""),NOT($J10=0),NOT($J10="PHA Oper Sub"),$B10=50,NOT($M10="Common Space")),AND($C10=2,NOT($J10=""),NOT($J10=0),NOT($J10="PHA Oper Sub"),$B10="HOME 50",NOT($M10="Common Space"))),$E10,"")</f>
        <v/>
      </c>
      <c r="CA10" s="75" t="str">
        <f t="shared" ref="CA10:CA47" si="61">IF(OR(AND($C10=3,NOT($J10=""),NOT($J10=0),NOT($J10="PHA Oper Sub"),$B10=50,NOT($M10="Common Space")),AND($C10=3,NOT($J10=""),NOT($J10=0),NOT($J10="PHA Oper Sub"),$B10="HOME 50",NOT($M10="Common Space"))),$E10,"")</f>
        <v/>
      </c>
      <c r="CB10" s="75" t="str">
        <f t="shared" ref="CB10:CB47" si="62">IF(OR(AND($C10=4,NOT($J10=""),NOT($J10=0),NOT($J10="PHA Oper Sub"),$B10=50,NOT($M10="Common Space")),AND($C10=4,NOT($J10=""),NOT($J10=0),NOT($J10="PHA Oper Sub"),$B10="HOME 50",NOT($M10="Common Space"))),$E10,"")</f>
        <v/>
      </c>
      <c r="CC10" s="75" t="str">
        <f t="shared" ref="CC10:CC47" si="63">IF(OR(AND($C10="Efficiency",NOT($J10=""),NOT($J10=0),NOT($J10="PHA Oper Sub"),$B10=60,NOT($M10="Common Space")),AND($C10="Efficiency",NOT($J10=""),NOT($J10=0),NOT($J10="PHA Oper Sub"),$B10="HOME 60",NOT($M10="Common Space"))),$E10,"")</f>
        <v/>
      </c>
      <c r="CD10" s="75" t="str">
        <f t="shared" ref="CD10:CD47" si="64">IF(OR(AND($C10=1,NOT($J10=""),NOT($J10=0),NOT($J10="PHA Oper Sub"),$B10=60,NOT($M10="Common Space")),AND($C10=1,NOT($J10=""),NOT($J10=0),NOT($J10="PHA Oper Sub"),$B10="HOME 60",NOT($M10="Common Space"))),$E10,"")</f>
        <v/>
      </c>
      <c r="CE10" s="75" t="str">
        <f t="shared" ref="CE10:CE47" si="65">IF(OR(AND($C10=2,NOT($J10=""),NOT($J10=0),NOT($J10="PHA Oper Sub"),$B10=60,NOT($M10="Common Space")),AND($C10=2,NOT($J10=""),NOT($J10=0),NOT($J10="PHA Oper Sub"),$B10="HOME 60",NOT($M10="Common Space"))),$E10,"")</f>
        <v/>
      </c>
      <c r="CF10" s="75" t="str">
        <f t="shared" ref="CF10:CF47" si="66">IF(OR(AND($C10=3,NOT($J10=""),NOT($J10=0),NOT($J10="PHA Oper Sub"),$B10=60,NOT($M10="Common Space")),AND($C10=3,NOT($J10=""),NOT($J10=0),NOT($J10="PHA Oper Sub"),$B10="HOME 60",NOT($M10="Common Space"))),$E10,"")</f>
        <v/>
      </c>
      <c r="CG10" s="75" t="str">
        <f t="shared" ref="CG10:CG47" si="67">IF(OR(AND($C10=4,NOT($J10=""),NOT($J10=0),NOT($J10="PHA Oper Sub"),$B10=60,NOT($M10="Common Space")),AND($C10=4,NOT($J10=""),NOT($J10=0),NOT($J10="PHA Oper Sub"),$B10="HOME 60",NOT($M10="Common Space"))),$E10,"")</f>
        <v/>
      </c>
      <c r="CH10" s="75" t="str">
        <f t="shared" ref="CH10:CH47" si="68">IF(OR(AND($C10="Efficiency",NOT($J10=""),NOT($J10="PHA Oper Sub"),$B10=70,NOT($M10="Common Space")),AND($C10="Efficiency",NOT($J10=""),NOT($J10="PHA Oper Sub"),$B10="HOME 70",NOT($M10="Common Space"))),$E10,"")</f>
        <v/>
      </c>
      <c r="CI10" s="75" t="str">
        <f t="shared" ref="CI10:CI47" si="69">IF(OR(AND($C10=1,NOT($J10=""),NOT($J10="PHA Oper Sub"),$B10=70,NOT($M10="Common Space")),AND($C10=1,NOT($J10=""),NOT($J10="PHA Oper Sub"),$B10="HOME 70",NOT($M10="Common Space"))),$E10,"")</f>
        <v/>
      </c>
      <c r="CJ10" s="75" t="str">
        <f t="shared" ref="CJ10:CJ47" si="70">IF(OR(AND($C10=2,NOT($J10=""),NOT($J10="PHA Oper Sub"),$B10=70,NOT($M10="Common Space")),AND($C10=2,NOT($J10=""),NOT($J10="PHA Oper Sub"),$B10="HOME 70",NOT($M10="Common Space"))),$E10,"")</f>
        <v/>
      </c>
      <c r="CK10" s="75" t="str">
        <f t="shared" ref="CK10:CK47" si="71">IF(OR(AND($C10=3,NOT($J10=""),NOT($J10="PHA Oper Sub"),$B10=70,NOT($M10="Common Space")),AND($C10=3,NOT($J10=""),NOT($J10="PHA Oper Sub"),$B10="HOME 70",NOT($M10="Common Space"))),$E10,"")</f>
        <v/>
      </c>
      <c r="CL10" s="75" t="str">
        <f t="shared" ref="CL10:CL47" si="72">IF(OR(AND($C10=4,NOT($J10=""),NOT($J10="PHA Oper Sub"),$B10=70,NOT($M10="Common Space")),AND($C10=4,NOT($J10=""),NOT($J10="PHA Oper Sub"),$B10="HOME 70",NOT($M10="Common Space"))),$E10,"")</f>
        <v/>
      </c>
      <c r="CM10" s="75" t="str">
        <f t="shared" ref="CM10:CM47" si="73">IF(OR(AND($C10="Efficiency",NOT($J10=""),NOT($J10="PHA Oper Sub"),$B10=80,NOT($M10="Common Space")),AND($C10="Efficiency",NOT($J10=""),NOT($J10="PHA Oper Sub"),$B10="HOME 80",NOT($M10="Common Space"))),$E10,"")</f>
        <v/>
      </c>
      <c r="CN10" s="75" t="str">
        <f t="shared" ref="CN10:CN47" si="74">IF(OR(AND($C10=1,NOT($J10=""),NOT($J10="PHA Oper Sub"),$B10=80,NOT($M10="Common Space")),AND($C10=1,NOT($J10=""),NOT($J10="PHA Oper Sub"),$B10="HOME 80",NOT($M10="Common Space"))),$E10,"")</f>
        <v/>
      </c>
      <c r="CO10" s="75" t="str">
        <f t="shared" ref="CO10:CO47" si="75">IF(OR(AND($C10=2,NOT($J10=""),NOT($J10="PHA Oper Sub"),$B10=80,NOT($M10="Common Space")),AND($C10=2,NOT($J10=""),NOT($J10="PHA Oper Sub"),$B10="HOME 80",NOT($M10="Common Space"))),$E10,"")</f>
        <v/>
      </c>
      <c r="CP10" s="75" t="str">
        <f t="shared" ref="CP10:CP47" si="76">IF(OR(AND($C10=3,NOT($J10=""),NOT($J10="PHA Oper Sub"),$B10=80,NOT($M10="Common Space")),AND($C10=3,NOT($J10=""),NOT($J10="PHA Oper Sub"),$B10="HOME 80",NOT($M10="Common Space"))),$E10,"")</f>
        <v/>
      </c>
      <c r="CQ10" s="75" t="str">
        <f t="shared" ref="CQ10:CQ47" si="77">IF(OR(AND($C10=4,NOT($J10=""),NOT($J10="PHA Oper Sub"),$B10=80,NOT($M10="Common Space")),AND($C10=4,NOT($J10=""),NOT($J10="PHA Oper Sub"),$B10="HOME 80",NOT($M10="Common Space"))),$E10,"")</f>
        <v/>
      </c>
      <c r="CR10" s="75" t="str">
        <f t="shared" ref="CR10:CR47" si="78">IF(OR(AND($C10="Efficiency",$J10="PHA Oper Sub",$B10=20,NOT($M10="Common Space")),AND($C10="Efficiency",$J10="PHA Oper Sub",$B10="HOME 20",NOT($M10="Common Space"))),$E10,"")</f>
        <v/>
      </c>
      <c r="CS10" s="75" t="str">
        <f t="shared" ref="CS10:CS47" si="79">IF(OR(AND($C10=1,$J10="PHA Oper Sub",$B10=20,NOT($M10="Common Space")),AND($C10=1,$J10="PHA Oper Sub",$B10="HOME 20",NOT($M10="Common Space"))),$E10,"")</f>
        <v/>
      </c>
      <c r="CT10" s="75" t="str">
        <f t="shared" ref="CT10:CT47" si="80">IF(OR(AND($C10=2,$J10="PHA Oper Sub",$B10=20,NOT($M10="Common Space")),AND($C10=2,$J10="PHA Oper Sub",$B10="HOME 20",NOT($M10="Common Space"))),$E10,"")</f>
        <v/>
      </c>
      <c r="CU10" s="75" t="str">
        <f t="shared" ref="CU10:CU47" si="81">IF(OR(AND($C10=3,$J10="PHA Oper Sub",$B10=20,NOT($M10="Common Space")),AND($C10=3,$J10="PHA Oper Sub",$B10="HOME 20",NOT($M10="Common Space"))),$E10,"")</f>
        <v/>
      </c>
      <c r="CV10" s="75" t="str">
        <f t="shared" ref="CV10:CV47" si="82">IF(OR(AND($C10=4,$J10="PHA Oper Sub",$B10=20,NOT($M10="Common Space")),AND($C10=4,$J10="PHA Oper Sub",$B10="HOME 20",NOT($M10="Common Space"))),$E10,"")</f>
        <v/>
      </c>
      <c r="CW10" s="75" t="str">
        <f t="shared" ref="CW10:CW47" si="83">IF(OR(AND($C10="Efficiency",$J10="PHA Oper Sub",$B10=30,NOT($M10="Common Space")),AND($C10="Efficiency",$J10="PHA Oper Sub",$B10="HOME 30",NOT($M10="Common Space"))),$E10,"")</f>
        <v/>
      </c>
      <c r="CX10" s="75" t="str">
        <f t="shared" ref="CX10:CX47" si="84">IF(OR(AND($C10=1,$J10="PHA Oper Sub",$B10=30,NOT($M10="Common Space")),AND($C10=1,$J10="PHA Oper Sub",$B10="HOME 30",NOT($M10="Common Space"))),$E10,"")</f>
        <v/>
      </c>
      <c r="CY10" s="75" t="str">
        <f t="shared" ref="CY10:CY47" si="85">IF(OR(AND($C10=2,$J10="PHA Oper Sub",$B10=30,NOT($M10="Common Space")),AND($C10=2,$J10="PHA Oper Sub",$B10="HOME 30",NOT($M10="Common Space"))),$E10,"")</f>
        <v/>
      </c>
      <c r="CZ10" s="75" t="str">
        <f t="shared" ref="CZ10:CZ47" si="86">IF(OR(AND($C10=3,$J10="PHA Oper Sub",$B10=30,NOT($M10="Common Space")),AND($C10=3,$J10="PHA Oper Sub",$B10="HOME 30",NOT($M10="Common Space"))),$E10,"")</f>
        <v/>
      </c>
      <c r="DA10" s="75" t="str">
        <f t="shared" ref="DA10:DA47" si="87">IF(OR(AND($C10=4,$J10="PHA Oper Sub",$B10=30,NOT($M10="Common Space")),AND($C10=4,$J10="PHA Oper Sub",$B10="HOME 30",NOT($M10="Common Space"))),$E10,"")</f>
        <v/>
      </c>
      <c r="DB10" s="75" t="str">
        <f t="shared" ref="DB10:DB47" si="88">IF(OR(AND($C10="Efficiency",$J10="PHA Oper Sub",$B10=40,NOT($M10="Common Space")),AND($C10="Efficiency",$J10="PHA Oper Sub",$B10="HOME 40",NOT($M10="Common Space"))),$E10,"")</f>
        <v/>
      </c>
      <c r="DC10" s="75" t="str">
        <f t="shared" ref="DC10:DC47" si="89">IF(OR(AND($C10=1,$J10="PHA Oper Sub",$B10=40,NOT($M10="Common Space")),AND($C10=1,$J10="PHA Oper Sub",$B10="HOME 40",NOT($M10="Common Space"))),$E10,"")</f>
        <v/>
      </c>
      <c r="DD10" s="75" t="str">
        <f t="shared" ref="DD10:DD47" si="90">IF(OR(AND($C10=2,$J10="PHA Oper Sub",$B10=40,NOT($M10="Common Space")),AND($C10=2,$J10="PHA Oper Sub",$B10="HOME 40",NOT($M10="Common Space"))),$E10,"")</f>
        <v/>
      </c>
      <c r="DE10" s="75" t="str">
        <f t="shared" ref="DE10:DE47" si="91">IF(OR(AND($C10=3,$J10="PHA Oper Sub",$B10=40,NOT($M10="Common Space")),AND($C10=3,$J10="PHA Oper Sub",$B10="HOME 40",NOT($M10="Common Space"))),$E10,"")</f>
        <v/>
      </c>
      <c r="DF10" s="75" t="str">
        <f t="shared" ref="DF10:DF47" si="92">IF(OR(AND($C10=4,$J10="PHA Oper Sub",$B10=40,NOT($M10="Common Space")),AND($C10=4,$J10="PHA Oper Sub",$B10="HOME 40",NOT($M10="Common Space"))),$E10,"")</f>
        <v/>
      </c>
      <c r="DG10" s="75" t="str">
        <f t="shared" ref="DG10:DG47" si="93">IF(OR(AND($C10="Efficiency",$J10="PHA Oper Sub",$B10=50,NOT($M10="Common Space")),AND($C10="Efficiency",$J10="PHA Oper Sub",$B10="HOME 50",NOT($M10="Common Space"))),$E10,"")</f>
        <v/>
      </c>
      <c r="DH10" s="75" t="str">
        <f t="shared" ref="DH10:DH47" si="94">IF(OR(AND($C10=1,$J10="PHA Oper Sub",$B10=50,NOT($M10="Common Space")),AND($C10=1,$J10="PHA Oper Sub",$B10="HOME 50",NOT($M10="Common Space"))),$E10,"")</f>
        <v/>
      </c>
      <c r="DI10" s="75" t="str">
        <f t="shared" ref="DI10:DI47" si="95">IF(OR(AND($C10=2,$J10="PHA Oper Sub",$B10=50,NOT($M10="Common Space")),AND($C10=2,$J10="PHA Oper Sub",$B10="HOME 50",NOT($M10="Common Space"))),$E10,"")</f>
        <v/>
      </c>
      <c r="DJ10" s="75" t="str">
        <f t="shared" ref="DJ10:DJ47" si="96">IF(OR(AND($C10=3,$J10="PHA Oper Sub",$B10=50,NOT($M10="Common Space")),AND($C10=3,$J10="PHA Oper Sub",$B10="HOME 50",NOT($M10="Common Space"))),$E10,"")</f>
        <v/>
      </c>
      <c r="DK10" s="75" t="str">
        <f t="shared" ref="DK10:DK47" si="97">IF(OR(AND($C10=4,$J10="PHA Oper Sub",$B10=50,NOT($M10="Common Space")),AND($C10=4,$J10="PHA Oper Sub",$B10="HOME 50",NOT($M10="Common Space"))),$E10,"")</f>
        <v/>
      </c>
      <c r="DL10" s="75" t="str">
        <f t="shared" ref="DL10:DL47" si="98">IF(OR(AND($C10="Efficiency",$J10="PHA Oper Sub",$B10=60,NOT($M10="Common Space")),AND($C10="Efficiency",$J10="PHA Oper Sub",$B10="HOME 60",NOT($M10="Common Space"))),$E10,"")</f>
        <v/>
      </c>
      <c r="DM10" s="75" t="str">
        <f t="shared" ref="DM10:DM47" si="99">IF(OR(AND($C10=1,$J10="PHA Oper Sub",$B10=60,NOT($M10="Common Space")),AND($C10=1,$J10="PHA Oper Sub",$B10="HOME 60",NOT($M10="Common Space"))),$E10,"")</f>
        <v/>
      </c>
      <c r="DN10" s="75" t="str">
        <f t="shared" ref="DN10:DN47" si="100">IF(OR(AND($C10=2,$J10="PHA Oper Sub",$B10=60,NOT($M10="Common Space")),AND($C10=2,$J10="PHA Oper Sub",$B10="HOME 60",NOT($M10="Common Space"))),$E10,"")</f>
        <v/>
      </c>
      <c r="DO10" s="75" t="str">
        <f t="shared" ref="DO10:DO47" si="101">IF(OR(AND($C10=3,$J10="PHA Oper Sub",$B10=60,NOT($M10="Common Space")),AND($C10=3,$J10="PHA Oper Sub",$B10="HOME 60",NOT($M10="Common Space"))),$E10,"")</f>
        <v/>
      </c>
      <c r="DP10" s="75" t="str">
        <f t="shared" ref="DP10:DP47" si="102">IF(OR(AND($C10=4,$J10="PHA Oper Sub",$B10=60,NOT($M10="Common Space")),AND($C10=4,$J10="PHA Oper Sub",$B10="HOME 60",NOT($M10="Common Space"))),$E10,"")</f>
        <v/>
      </c>
      <c r="DQ10" s="75" t="str">
        <f t="shared" ref="DQ10:DQ47" si="103">IF(OR(AND($C10="Efficiency",$J10="PHA Oper Sub",$B10=70,NOT($M10="Common Space")),AND($C10="Efficiency",$J10="PHA Oper Sub",$B10="HOME 70",NOT($M10="Common Space"))),$E10,"")</f>
        <v/>
      </c>
      <c r="DR10" s="75" t="str">
        <f t="shared" ref="DR10:DR47" si="104">IF(OR(AND($C10=1,$J10="PHA Oper Sub",$B10=70,NOT($M10="Common Space")),AND($C10=1,$J10="PHA Oper Sub",$B10="HOME 70",NOT($M10="Common Space"))),$E10,"")</f>
        <v/>
      </c>
      <c r="DS10" s="75" t="str">
        <f t="shared" ref="DS10:DS47" si="105">IF(OR(AND($C10=2,$J10="PHA Oper Sub",$B10=70,NOT($M10="Common Space")),AND($C10=2,$J10="PHA Oper Sub",$B10="HOME 70",NOT($M10="Common Space"))),$E10,"")</f>
        <v/>
      </c>
      <c r="DT10" s="75" t="str">
        <f t="shared" ref="DT10:DT47" si="106">IF(OR(AND($C10=3,$J10="PHA Oper Sub",$B10=70,NOT($M10="Common Space")),AND($C10=3,$J10="PHA Oper Sub",$B10="HOME 70",NOT($M10="Common Space"))),$E10,"")</f>
        <v/>
      </c>
      <c r="DU10" s="75" t="str">
        <f t="shared" ref="DU10:DU47" si="107">IF(OR(AND($C10=4,$J10="PHA Oper Sub",$B10=70,NOT($M10="Common Space")),AND($C10=4,$J10="PHA Oper Sub",$B10="HOME 70",NOT($M10="Common Space"))),$E10,"")</f>
        <v/>
      </c>
      <c r="DV10" s="75" t="str">
        <f t="shared" ref="DV10:DV47" si="108">IF(OR(AND($C10="Efficiency",$J10="PHA Oper Sub",$B10=80,NOT($M10="Common Space")),AND($C10="Efficiency",$J10="PHA Oper Sub",$B10="HOME 80",NOT($M10="Common Space"))),$E10,"")</f>
        <v/>
      </c>
      <c r="DW10" s="75" t="str">
        <f t="shared" ref="DW10:DW47" si="109">IF(OR(AND($C10=1,$J10="PHA Oper Sub",$B10=80,NOT($M10="Common Space")),AND($C10=1,$J10="PHA Oper Sub",$B10="HOME 80",NOT($M10="Common Space"))),$E10,"")</f>
        <v/>
      </c>
      <c r="DX10" s="75" t="str">
        <f t="shared" ref="DX10:DX47" si="110">IF(OR(AND($C10=2,$J10="PHA Oper Sub",$B10=80,NOT($M10="Common Space")),AND($C10=2,$J10="PHA Oper Sub",$B10="HOME 80",NOT($M10="Common Space"))),$E10,"")</f>
        <v/>
      </c>
      <c r="DY10" s="75" t="str">
        <f t="shared" ref="DY10:DY47" si="111">IF(OR(AND($C10=3,$J10="PHA Oper Sub",$B10=80,NOT($M10="Common Space")),AND($C10=3,$J10="PHA Oper Sub",$B10="HOME 80",NOT($M10="Common Space"))),$E10,"")</f>
        <v/>
      </c>
      <c r="DZ10" s="75" t="str">
        <f t="shared" ref="DZ10:DZ47" si="112">IF(OR(AND($C10=4,$J10="PHA Oper Sub",$B10=80,NOT($M10="Common Space")),AND($C10=4,$J10="PHA Oper Sub",$B10="HOME 80",NOT($M10="Common Space"))),$E10,"")</f>
        <v/>
      </c>
      <c r="EA10" s="75" t="str">
        <f t="shared" ref="EA10:EA47" si="113">IF(AND(C10="Efficiency",M10="Common Space"),E10,"")</f>
        <v/>
      </c>
      <c r="EB10" s="75" t="str">
        <f t="shared" ref="EB10:EB47" si="114">IF(AND(C10=1,M10="Common Space"),E10,"")</f>
        <v/>
      </c>
      <c r="EC10" s="75" t="str">
        <f t="shared" ref="EC10:EC47" si="115">IF(AND(C10=2,M10="Common Space"),E10,"")</f>
        <v/>
      </c>
      <c r="ED10" s="75" t="str">
        <f t="shared" ref="ED10:ED47" si="116">IF(AND(C10=3,M10="Common Space"),E10,"")</f>
        <v/>
      </c>
      <c r="EE10" s="75" t="str">
        <f t="shared" ref="EE10:EE47" si="117">IF(AND(C10=4,M10="Common Space"),E10,"")</f>
        <v/>
      </c>
      <c r="EF10" s="75" t="str">
        <f t="shared" ref="EF10:EF47" si="118">IF(OR(AND($C10="Efficiency",$B10=80,NOT($M10="Common Space")),AND($C10="Efficiency",$B10="HOME 80",NOT($M10="Common Space"))),$E10*$F10,"")</f>
        <v/>
      </c>
      <c r="EG10" s="75" t="str">
        <f t="shared" ref="EG10:EG47" si="119">IF(OR(AND($C10=1,$B10=80,NOT($M10="Common Space")),AND($C10=1,$B10="HOME 80",NOT($M10="Common Space"))),$E10*$F10,"")</f>
        <v/>
      </c>
      <c r="EH10" s="75" t="str">
        <f t="shared" ref="EH10:EH47" si="120">IF(OR(AND($C10=2,$B10=80,NOT($M10="Common Space")),AND($C10=2,$B10="HOME 80",NOT($M10="Common Space"))),$E10*$F10,"")</f>
        <v/>
      </c>
      <c r="EI10" s="75" t="str">
        <f t="shared" ref="EI10:EI47" si="121">IF(OR(AND($C10=3,$B10=80,NOT($M10="Common Space")),AND($C10=3,$B10="HOME 80",NOT($M10="Common Space"))),$E10*$F10,"")</f>
        <v/>
      </c>
      <c r="EJ10" s="75" t="str">
        <f t="shared" ref="EJ10:EJ47" si="122">IF(OR(AND($C10=4,$B10=80,NOT($M10="Common Space")),AND($C10=4,$B10="HOME 80",NOT($M10="Common Space"))),$E10*$F10,"")</f>
        <v/>
      </c>
      <c r="EK10" s="75" t="str">
        <f t="shared" ref="EK10:EK47" si="123">IF(OR(AND($C10="Efficiency",$B10=70,NOT($M10="Common Space")),AND($C10="Efficiency",$B10="HOME 70",NOT($M10="Common Space"))),$E10*$F10,"")</f>
        <v/>
      </c>
      <c r="EL10" s="75" t="str">
        <f t="shared" ref="EL10:EL47" si="124">IF(OR(AND($C10=1,$B10=70,NOT($M10="Common Space")),AND($C10=1,$B10="HOME 70",NOT($M10="Common Space"))),$E10*$F10,"")</f>
        <v/>
      </c>
      <c r="EM10" s="75" t="str">
        <f t="shared" ref="EM10:EM47" si="125">IF(OR(AND($C10=2,$B10=70,NOT($M10="Common Space")),AND($C10=2,$B10="HOME 70",NOT($M10="Common Space"))),$E10*$F10,"")</f>
        <v/>
      </c>
      <c r="EN10" s="75" t="str">
        <f t="shared" ref="EN10:EN47" si="126">IF(OR(AND($C10=3,$B10=70,NOT($M10="Common Space")),AND($C10=3,$B10="HOME 70",NOT($M10="Common Space"))),$E10*$F10,"")</f>
        <v/>
      </c>
      <c r="EO10" s="75" t="str">
        <f t="shared" ref="EO10:EO47" si="127">IF(OR(AND($C10=4,$B10=70,NOT($M10="Common Space")),AND($C10=4,$B10="HOME 70",NOT($M10="Common Space"))),$E10*$F10,"")</f>
        <v/>
      </c>
      <c r="EP10" s="75" t="str">
        <f t="shared" ref="EP10:EP47" si="128">IF(OR(AND($C10="Efficiency",$B10=60,NOT($M10="Common Space")),AND($C10="Efficiency",$B10="HOME 60",NOT($M10="Common Space"))),$E10*$F10,"")</f>
        <v/>
      </c>
      <c r="EQ10" s="75" t="str">
        <f t="shared" ref="EQ10:EQ47" si="129">IF(OR(AND($C10=1,$B10=60,NOT($M10="Common Space")),AND($C10=1,$B10="HOME 60",NOT($M10="Common Space"))),$E10*$F10,"")</f>
        <v/>
      </c>
      <c r="ER10" s="75" t="str">
        <f t="shared" ref="ER10:ER47" si="130">IF(OR(AND($C10=2,$B10=60,NOT($M10="Common Space")),AND($C10=2,$B10="HOME 60",NOT($M10="Common Space"))),$E10*$F10,"")</f>
        <v/>
      </c>
      <c r="ES10" s="75" t="str">
        <f t="shared" ref="ES10:ES47" si="131">IF(OR(AND($C10=3,$B10=60,NOT($M10="Common Space")),AND($C10=3,$B10="HOME 60",NOT($M10="Common Space"))),$E10*$F10,"")</f>
        <v/>
      </c>
      <c r="ET10" s="75" t="str">
        <f t="shared" ref="ET10:ET47" si="132">IF(OR(AND($C10=4,$B10=60,NOT($M10="Common Space")),AND($C10=4,$B10="HOME 60",NOT($M10="Common Space"))),$E10*$F10,"")</f>
        <v/>
      </c>
      <c r="EU10" s="75" t="str">
        <f>IF(OR(AND($C10="Efficiency",$B10=50,NOT($M10="Common Space")),AND($C10="Efficiency",$B10="HOME 50",NOT($M10="Common Space"))),$E10*$F10,"")</f>
        <v/>
      </c>
      <c r="EV10" s="75" t="str">
        <f>IF(OR(AND($C10=1,$B10=50,NOT($M10="Common Space")),AND($C10=1,$B10="HOME 50",NOT($M10="Common Space"))),$E10*$F10,"")</f>
        <v/>
      </c>
      <c r="EW10" s="75" t="str">
        <f>IF(OR(AND($C10=2,$B10=50,NOT($M10="Common Space")),AND($C10=2,$B10="HOME 50",NOT($M10="Common Space"))),$E10*$F10,"")</f>
        <v/>
      </c>
      <c r="EX10" s="75" t="str">
        <f>IF(OR(AND($C10=3,$B10=50,NOT($M10="Common Space")),AND($C10=3,$B10="HOME 50",NOT($M10="Common Space"))),$E10*$F10,"")</f>
        <v/>
      </c>
      <c r="EY10" s="75" t="str">
        <f>IF(OR(AND($C10=4,$B10=50,NOT($M10="Common Space")),AND($C10=4,$B10="HOME 50",NOT($M10="Common Space"))),$E10*$F10,"")</f>
        <v/>
      </c>
      <c r="EZ10" s="75" t="str">
        <f t="shared" ref="EZ10:EZ47" si="133">IF(OR(AND($C10="Efficiency",$B10=40,NOT($M10="Common Space")),AND($C10="Efficiency",$B10="HOME 40",NOT($M10="Common Space"))),$E10*$F10,"")</f>
        <v/>
      </c>
      <c r="FA10" s="75" t="str">
        <f t="shared" ref="FA10:FA47" si="134">IF(OR(AND($C10=1,$B10=40,NOT($M10="Common Space")),AND($C10=1,$B10="HOME 40",NOT($M10="Common Space"))),$E10*$F10,"")</f>
        <v/>
      </c>
      <c r="FB10" s="75" t="str">
        <f t="shared" ref="FB10:FB47" si="135">IF(OR(AND($C10=2,$B10=40,NOT($M10="Common Space")),AND($C10=2,$B10="HOME 40",NOT($M10="Common Space"))),$E10*$F10,"")</f>
        <v/>
      </c>
      <c r="FC10" s="75" t="str">
        <f t="shared" ref="FC10:FC47" si="136">IF(OR(AND($C10=3,$B10=40,NOT($M10="Common Space")),AND($C10=3,$B10="HOME 40",NOT($M10="Common Space"))),$E10*$F10,"")</f>
        <v/>
      </c>
      <c r="FD10" s="75" t="str">
        <f t="shared" ref="FD10:FD47" si="137">IF(OR(AND($C10=4,$B10=40,NOT($M10="Common Space")),AND($C10=4,$B10="HOME 40",NOT($M10="Common Space"))),$E10*$F10,"")</f>
        <v/>
      </c>
      <c r="FE10" s="75" t="str">
        <f>IF(OR(AND($C10="Efficiency",$B10=30,NOT($M10="Common Space")),AND($C10="Efficiency",$B10="HOME 30",NOT($M10="Common Space"))),$E10*$F10,"")</f>
        <v/>
      </c>
      <c r="FF10" s="75" t="str">
        <f>IF(OR(AND($C10=1,$B10=30,NOT($M10="Common Space")),AND($C10=1,$B10="HOME 30",NOT($M10="Common Space"))),$E10*$F10,"")</f>
        <v/>
      </c>
      <c r="FG10" s="75" t="str">
        <f>IF(OR(AND($C10=2,$B10=30,NOT($M10="Common Space")),AND($C10=2,$B10="HOME 30",NOT($M10="Common Space"))),$E10*$F10,"")</f>
        <v/>
      </c>
      <c r="FH10" s="75" t="str">
        <f>IF(OR(AND($C10=3,$B10=30,NOT($M10="Common Space")),AND($C10=3,$B10="HOME 30",NOT($M10="Common Space"))),$E10*$F10,"")</f>
        <v/>
      </c>
      <c r="FI10" s="75" t="str">
        <f>IF(OR(AND($C10=4,$B10=30,NOT($M10="Common Space")),AND($C10=4,$B10="HOME 30",NOT($M10="Common Space"))),$E10*$F10,"")</f>
        <v/>
      </c>
      <c r="FJ10" s="75" t="str">
        <f t="shared" ref="FJ10:FJ47" si="138">IF(OR(AND($C10="Efficiency",$B10=20,NOT($M10="Common Space")),AND($C10="Efficiency",$B10="HOME 20",NOT($M10="Common Space"))),$E10*$F10,"")</f>
        <v/>
      </c>
      <c r="FK10" s="75" t="str">
        <f t="shared" ref="FK10:FK47" si="139">IF(OR(AND($C10=1,$B10=20,NOT($M10="Common Space")),AND($C10=1,$B10="HOME 20",NOT($M10="Common Space"))),$E10*$F10,"")</f>
        <v/>
      </c>
      <c r="FL10" s="75" t="str">
        <f t="shared" ref="FL10:FL47" si="140">IF(OR(AND($C10=2,$B10=20,NOT($M10="Common Space")),AND($C10=2,$B10="HOME 20",NOT($M10="Common Space"))),$E10*$F10,"")</f>
        <v/>
      </c>
      <c r="FM10" s="75" t="str">
        <f t="shared" ref="FM10:FM47" si="141">IF(OR(AND($C10=3,$B10=20,NOT($M10="Common Space")),AND($C10=3,$B10="HOME 20",NOT($M10="Common Space"))),$E10*$F10,"")</f>
        <v/>
      </c>
      <c r="FN10" s="75" t="str">
        <f t="shared" ref="FN10:FN47" si="142">IF(OR(AND($C10=4,$B10=20,NOT($M10="Common Space")),AND($C10=4,$B10="HOME 20",NOT($M10="Common Space"))),$E10*$F10,"")</f>
        <v/>
      </c>
      <c r="FO10" s="75" t="str">
        <f t="shared" ref="FO10:FO47" si="143">IF(AND(C10="Efficiency",B10="Unrestricted",NOT(M10="Common Space")),E10*F10,"")</f>
        <v/>
      </c>
      <c r="FP10" s="75" t="str">
        <f t="shared" ref="FP10:FP47" si="144">IF(AND(C10=1,B10="Unrestricted",NOT(M10="Common Space")),E10*F10,"")</f>
        <v/>
      </c>
      <c r="FQ10" s="75" t="str">
        <f t="shared" ref="FQ10:FQ47" si="145">IF(AND(C10=2,B10="Unrestricted",NOT(M10="Common Space")),E10*F10,"")</f>
        <v/>
      </c>
      <c r="FR10" s="75" t="str">
        <f t="shared" ref="FR10:FR47" si="146">IF(AND(C10=3,B10="Unrestricted",NOT(M10="Common Space")),E10*F10,"")</f>
        <v/>
      </c>
      <c r="FS10" s="75" t="str">
        <f t="shared" ref="FS10:FS47" si="147">IF(AND(C10=4,B10="Unrestricted",NOT(M10="Common Space")),E10*F10,"")</f>
        <v/>
      </c>
      <c r="FT10" s="75" t="str">
        <f t="shared" ref="FT10:FT47" si="148">IF(AND(C10="Efficiency",NOT(J10=""),NOT($J10=0),NOT(M10="Common Space")),E10*F10,"")</f>
        <v/>
      </c>
      <c r="FU10" s="75" t="str">
        <f t="shared" ref="FU10:FU47" si="149">IF(AND(C10=1,NOT(J10=""),NOT($J10=0),NOT(M10="Common Space")),E10*F10,"")</f>
        <v/>
      </c>
      <c r="FV10" s="75" t="str">
        <f t="shared" ref="FV10:FV47" si="150">IF(AND(C10=2,NOT(J10=""),NOT($J10=0),NOT(M10="Common Space")),E10*F10,"")</f>
        <v/>
      </c>
      <c r="FW10" s="75" t="str">
        <f t="shared" ref="FW10:FW47" si="151">IF(AND(C10=3,NOT(J10=""),NOT($J10=0),NOT(M10="Common Space")),E10*F10,"")</f>
        <v/>
      </c>
      <c r="FX10" s="75" t="str">
        <f t="shared" ref="FX10:FX47" si="152">IF(AND(C10=4,NOT(J10=""),NOT($J10=0),NOT(M10="Common Space")),E10*F10,"")</f>
        <v/>
      </c>
      <c r="FY10" s="75" t="str">
        <f t="shared" ref="FY10:FY47" si="153">IF(AND(C10="Efficiency",M10="Common Space"),E10*F10,"")</f>
        <v/>
      </c>
      <c r="FZ10" s="75" t="str">
        <f t="shared" ref="FZ10:FZ47" si="154">IF(AND(C10=1,M10="Common Space"),E10*F10,"")</f>
        <v/>
      </c>
      <c r="GA10" s="75" t="str">
        <f t="shared" ref="GA10:GA47" si="155">IF(AND(C10=2,M10="Common Space"),E10*F10,"")</f>
        <v/>
      </c>
      <c r="GB10" s="75" t="str">
        <f t="shared" ref="GB10:GB47" si="156">IF(AND(C10=3,M10="Common Space"),E10*F10,"")</f>
        <v/>
      </c>
      <c r="GC10" s="75" t="str">
        <f t="shared" ref="GC10:GC47" si="157">IF(AND(C10=4,M10="Common Space"),E10*F10,"")</f>
        <v/>
      </c>
      <c r="GD10" s="75" t="str">
        <f t="shared" ref="GD10:GD47" si="158">IF(AND($C10="Efficiency", $O10="New Construction",NOT($B10="Unrestricted"),NOT($B10="NSP 120"),NOT($B10="N/A-CS"),NOT($M10="Common Space")),$E10,"")</f>
        <v/>
      </c>
      <c r="GE10" s="75" t="str">
        <f t="shared" ref="GE10:GE47" si="159">IF(AND($C10=1, $O10="New Construction",NOT($B10="Unrestricted"),NOT($B10="NSP 120"),NOT($B10="N/A-CS"),NOT($M10="Common Space")),$E10,"")</f>
        <v/>
      </c>
      <c r="GF10" s="75" t="str">
        <f t="shared" ref="GF10:GF47" si="160">IF(AND($C10=2, $O10="New Construction",NOT($B10="Unrestricted"),NOT($B10="NSP 120"),NOT($B10="N/A-CS"),NOT($M10="Common Space")),$E10,"")</f>
        <v/>
      </c>
      <c r="GG10" s="75" t="str">
        <f t="shared" ref="GG10:GG47" si="161">IF(AND($C10=3, $O10="New Construction",NOT($B10="Unrestricted"),NOT($B10="NSP 120"),NOT($B10="N/A-CS"),NOT($M10="Common Space")),$E10,"")</f>
        <v/>
      </c>
      <c r="GH10" s="75" t="str">
        <f t="shared" ref="GH10:GH47" si="162">IF(AND($C10=4, $O10="New Construction",NOT($B10="Unrestricted"),NOT($B10="NSP 120"),NOT($B10="N/A-CS"),NOT($M10="Common Space")),$E10,"")</f>
        <v/>
      </c>
      <c r="GI10" s="75" t="str">
        <f t="shared" ref="GI10:GI47" si="163">IF(AND($C10="Efficiency", $O10="New Construction",$B10="Unrestricted",NOT($B10="N/A-CS"),NOT($M10="Common Space")),$E10,"")</f>
        <v/>
      </c>
      <c r="GJ10" s="75" t="str">
        <f t="shared" ref="GJ10:GJ47" si="164">IF(AND($C10=1, $O10="New Construction",$B10="Unrestricted",NOT($B10="N/A-CS"),NOT($M10="Common Space")),$E10,"")</f>
        <v/>
      </c>
      <c r="GK10" s="75" t="str">
        <f t="shared" ref="GK10:GK47" si="165">IF(AND($C10=2, $O10="New Construction",$B10="Unrestricted",NOT($B10="N/A-CS"),NOT($M10="Common Space")),$E10,"")</f>
        <v/>
      </c>
      <c r="GL10" s="75" t="str">
        <f t="shared" ref="GL10:GL47" si="166">IF(AND($C10=3, $O10="New Construction",$B10="Unrestricted",NOT($B10="N/A-CS"),NOT($M10="Common Space")),$E10,"")</f>
        <v/>
      </c>
      <c r="GM10" s="75" t="str">
        <f t="shared" ref="GM10:GM47" si="167">IF(AND($C10=4, $O10="New Construction",$B10="Unrestricted",NOT($B10="N/A-CS"),NOT($M10="Common Space")),$E10,"")</f>
        <v/>
      </c>
      <c r="GN10" s="75" t="str">
        <f t="shared" ref="GN10:GN47" si="168">IF(AND($C10="Efficiency", $O10="New Construction",$B10="N/A-CS",$M10="Common Space"),$E10,"")</f>
        <v/>
      </c>
      <c r="GO10" s="75" t="str">
        <f t="shared" ref="GO10:GO47" si="169">IF(AND($C10=1, $O10="New Construction",$B10="N/A-CS",$M10="Common Space"),$E10,"")</f>
        <v/>
      </c>
      <c r="GP10" s="75" t="str">
        <f t="shared" ref="GP10:GP47" si="170">IF(AND($C10=2, $O10="New Construction",$B10="N/A-CS",$M10="Common Space"),$E10,"")</f>
        <v/>
      </c>
      <c r="GQ10" s="75" t="str">
        <f t="shared" ref="GQ10:GQ47" si="171">IF(AND($C10=3, $O10="New Construction",$B10="N/A-CS",$M10="Common Space"),$E10,"")</f>
        <v/>
      </c>
      <c r="GR10" s="75" t="str">
        <f t="shared" ref="GR10:GR47" si="172">IF(AND($C10=4, $O10="New Construction",$B10="N/A-CS",$M10="Common Space"),$E10,"")</f>
        <v/>
      </c>
      <c r="GS10" s="75" t="str">
        <f t="shared" ref="GS10:GS47" si="173">IF(AND($C10="Efficiency", $O10="Acquisition/Rehab",NOT($B10="Unrestricted"),NOT($B10="NSP 120"),NOT($B10="N/A-CS"),NOT($M10="Common Space")),$E10,"")</f>
        <v/>
      </c>
      <c r="GT10" s="75" t="str">
        <f t="shared" ref="GT10:GT47" si="174">IF(AND($C10=1, $O10="Acquisition/Rehab",NOT($B10="Unrestricted"),NOT($B10="NSP 120"),NOT($B10="N/A-CS"),NOT($M10="Common Space")),$E10,"")</f>
        <v/>
      </c>
      <c r="GU10" s="75" t="str">
        <f t="shared" ref="GU10:GU47" si="175">IF(AND($C10=2, $O10="Acquisition/Rehab",NOT($B10="Unrestricted"),NOT($B10="NSP 120"),NOT($B10="N/A-CS"),NOT($M10="Common Space")),$E10,"")</f>
        <v/>
      </c>
      <c r="GV10" s="75" t="str">
        <f t="shared" ref="GV10:GV47" si="176">IF(AND($C10=3, $O10="Acquisition/Rehab",NOT($B10="Unrestricted"),NOT($B10="NSP 120"),NOT($B10="N/A-CS"),NOT($M10="Common Space")),$E10,"")</f>
        <v/>
      </c>
      <c r="GW10" s="75" t="str">
        <f t="shared" ref="GW10:GW47" si="177">IF(AND($C10=4, $O10="Acquisition/Rehab",NOT($B10="Unrestricted"),NOT($B10="NSP 120"),NOT($B10="N/A-CS"),NOT($M10="Common Space")),$E10,"")</f>
        <v/>
      </c>
      <c r="GX10" s="75" t="str">
        <f t="shared" ref="GX10:GX47" si="178">IF(AND($C10="Efficiency", $O10="Acquisition/Rehab",$B10="Unrestricted",NOT($B10="N/A-CS"),NOT($M10="Common Space")),$E10,"")</f>
        <v/>
      </c>
      <c r="GY10" s="75" t="str">
        <f t="shared" ref="GY10:GY47" si="179">IF(AND($C10=1, $O10="Acquisition/Rehab",$B10="Unrestricted",NOT($B10="N/A-CS"),NOT($M10="Common Space")),$E10,"")</f>
        <v/>
      </c>
      <c r="GZ10" s="75" t="str">
        <f t="shared" ref="GZ10:GZ47" si="180">IF(AND($C10=2, $O10="Acquisition/Rehab",$B10="Unrestricted",NOT($B10="N/A-CS"),NOT($M10="Common Space")),$E10,"")</f>
        <v/>
      </c>
      <c r="HA10" s="75" t="str">
        <f t="shared" ref="HA10:HA47" si="181">IF(AND($C10=3, $O10="Acquisition/Rehab",$B10="Unrestricted",NOT($B10="N/A-CS"),NOT($M10="Common Space")),$E10,"")</f>
        <v/>
      </c>
      <c r="HB10" s="75" t="str">
        <f t="shared" ref="HB10:HB47" si="182">IF(AND($C10=4, $O10="Acquisition/Rehab",$B10="Unrestricted",NOT($B10="N/A-CS"),NOT($M10="Common Space")),$E10,"")</f>
        <v/>
      </c>
      <c r="HC10" s="75" t="str">
        <f t="shared" ref="HC10:HC47" si="183">IF(AND($C10="Efficiency", $O10="Acquisition/Rehab",$B10="N/A-CS",$M10="Common Space"),$E10,"")</f>
        <v/>
      </c>
      <c r="HD10" s="75" t="str">
        <f t="shared" ref="HD10:HD47" si="184">IF(AND($C10=1, $O10="Acquisition/Rehab",$B10="N/A-CS",$M10="Common Space"),$E10,"")</f>
        <v/>
      </c>
      <c r="HE10" s="75" t="str">
        <f t="shared" ref="HE10:HE47" si="185">IF(AND($C10=2, $O10="Acquisition/Rehab",$B10="N/A-CS",$M10="Common Space"),$E10,"")</f>
        <v/>
      </c>
      <c r="HF10" s="75" t="str">
        <f t="shared" ref="HF10:HF47" si="186">IF(AND($C10=3, $O10="Acquisition/Rehab",$B10="N/A-CS",$M10="Common Space"),$E10,"")</f>
        <v/>
      </c>
      <c r="HG10" s="75" t="str">
        <f t="shared" ref="HG10:HG47" si="187">IF(AND($C10=4, $O10="Acquisition/Rehab",$B10="N/A-CS",$M10="Common Space"),$E10,"")</f>
        <v/>
      </c>
      <c r="HH10" s="75" t="str">
        <f t="shared" ref="HH10:HH47" si="188">IF(AND($C10="Efficiency", $O10="Rehabilitation",NOT($B10="Unrestricted"),NOT($B10="NSP 120"),NOT($B10="N/A-CS"),NOT($M10="Common Space")),$E10,"")</f>
        <v/>
      </c>
      <c r="HI10" s="75" t="str">
        <f t="shared" ref="HI10:HI47" si="189">IF(AND($C10=1, $O10="Rehabilitation",NOT($B10="Unrestricted"),NOT($B10="NSP 120"),NOT($B10="N/A-CS"),NOT($M10="Common Space")),$E10,"")</f>
        <v/>
      </c>
      <c r="HJ10" s="75" t="str">
        <f t="shared" ref="HJ10:HJ47" si="190">IF(AND($C10=2, $O10="Rehabilitation",NOT($B10="Unrestricted"),NOT($B10="NSP 120"),NOT($B10="N/A-CS"),NOT($M10="Common Space")),$E10,"")</f>
        <v/>
      </c>
      <c r="HK10" s="75" t="str">
        <f t="shared" ref="HK10:HK47" si="191">IF(AND($C10=3, $O10="Rehabilitation",NOT($B10="Unrestricted"),NOT($B10="NSP 120"),NOT($B10="N/A-CS"),NOT($M10="Common Space")),$E10,"")</f>
        <v/>
      </c>
      <c r="HL10" s="75" t="str">
        <f t="shared" ref="HL10:HL47" si="192">IF(AND($C10=4, $O10="Rehabilitation",NOT($B10="Unrestricted"),NOT($B10="NSP 120"),NOT($B10="N/A-CS"),NOT($M10="Common Space")),$E10,"")</f>
        <v/>
      </c>
      <c r="HM10" s="75" t="str">
        <f t="shared" ref="HM10:HM47" si="193">IF(AND($C10="Efficiency", $O10="Rehabilitation",$B10="Unrestricted",NOT($B10="N/A-CS"),NOT($M10="Common Space")),$E10,"")</f>
        <v/>
      </c>
      <c r="HN10" s="75" t="str">
        <f t="shared" ref="HN10:HN47" si="194">IF(AND($C10=1, $O10="Rehabilitation",$B10="Unrestricted",NOT($B10="N/A-CS"),NOT($M10="Common Space")),$E10,"")</f>
        <v/>
      </c>
      <c r="HO10" s="75" t="str">
        <f t="shared" ref="HO10:HO47" si="195">IF(AND($C10=2, $O10="Rehabilitation",$B10="Unrestricted",NOT($B10="N/A-CS"),NOT($M10="Common Space")),$E10,"")</f>
        <v/>
      </c>
      <c r="HP10" s="75" t="str">
        <f t="shared" ref="HP10:HP47" si="196">IF(AND($C10=3, $O10="Rehabilitation",$B10="Unrestricted",NOT($B10="N/A-CS"),NOT($M10="Common Space")),$E10,"")</f>
        <v/>
      </c>
      <c r="HQ10" s="75" t="str">
        <f t="shared" ref="HQ10:HQ47" si="197">IF(AND($C10=4, $O10="Rehabilitation",$B10="Unrestricted",NOT($B10="N/A-CS"),NOT($M10="Common Space")),$E10,"")</f>
        <v/>
      </c>
      <c r="HR10" s="75" t="str">
        <f t="shared" ref="HR10:HR47" si="198">IF(AND($C10="Efficiency", $O10="Rehabilitation",$B10="N/A-CS",$M10="Common Space"),$E10,"")</f>
        <v/>
      </c>
      <c r="HS10" s="75" t="str">
        <f t="shared" ref="HS10:HS47" si="199">IF(AND($C10=1, $O10="Rehabilitation",$B10="N/A-CS",$M10="Common Space"),$E10,"")</f>
        <v/>
      </c>
      <c r="HT10" s="75" t="str">
        <f t="shared" ref="HT10:HT47" si="200">IF(AND($C10=2, $O10="Rehabilitation",$B10="N/A-CS",$M10="Common Space"),$E10,"")</f>
        <v/>
      </c>
      <c r="HU10" s="75" t="str">
        <f t="shared" ref="HU10:HU47" si="201">IF(AND($C10=3, $O10="Rehabilitation",$B10="N/A-CS",$M10="Common Space"),$E10,"")</f>
        <v/>
      </c>
      <c r="HV10" s="75" t="str">
        <f t="shared" ref="HV10:HV47" si="202">IF(AND($C10=4, $O10="Rehabilitation",$B10="N/A-CS",$M10="Common Space"),$E10,"")</f>
        <v/>
      </c>
      <c r="HW10" s="109" t="str">
        <f t="shared" ref="HW10:HW47" si="203">IF(AND($C10="Efficiency", NOT(OR($N10="SF Detached",$N10="Mfd Home",$N10="Duplex",$N10="Townhome"))),$E10,"")</f>
        <v/>
      </c>
      <c r="HX10" s="109" t="str">
        <f t="shared" ref="HX10:HX47" si="204">IF(AND($C10=1, NOT(OR($N10="SF Detached",$N10="Mfd Home",$N10="Duplex",$N10="Townhome"))),$E10,"")</f>
        <v/>
      </c>
      <c r="HY10" s="109" t="str">
        <f t="shared" ref="HY10:HY47" si="205">IF(AND($C10=2, NOT(OR($N10="SF Detached",$N10="Mfd Home",$N10="Duplex",$N10="Townhome"))),$E10,"")</f>
        <v/>
      </c>
      <c r="HZ10" s="109" t="str">
        <f t="shared" ref="HZ10:HZ47" si="206">IF(AND($C10=3, NOT(OR($N10="SF Detached",$N10="Mfd Home",$N10="Duplex",$N10="Townhome"))),$E10,"")</f>
        <v/>
      </c>
      <c r="IA10" s="109" t="str">
        <f t="shared" ref="IA10:IA47" si="207">IF(AND($C10=4, NOT(OR($N10="SF Detached",$N10="Mfd Home",$N10="Duplex",$N10="Townhome"))),$E10,"")</f>
        <v/>
      </c>
      <c r="IB10" s="109" t="str">
        <f t="shared" ref="IB10:IB47" si="208">IF(AND($C10="Efficiency", $N10="SF Detached",NOT($P10="Yes")),$E10,"")</f>
        <v/>
      </c>
      <c r="IC10" s="109" t="str">
        <f t="shared" ref="IC10:IC47" si="209">IF(AND($C10=1, $N10="SF Detached",NOT($P10="Yes")),$E10,"")</f>
        <v/>
      </c>
      <c r="ID10" s="109" t="str">
        <f t="shared" ref="ID10:ID47" si="210">IF(AND($C10=2, $N10="SF Detached",NOT($P10="Yes")),$E10,"")</f>
        <v/>
      </c>
      <c r="IE10" s="109" t="str">
        <f t="shared" ref="IE10:IE47" si="211">IF(AND($C10=3, $N10="SF Detached",NOT($P10="Yes")),$E10,"")</f>
        <v/>
      </c>
      <c r="IF10" s="109" t="str">
        <f t="shared" ref="IF10:IF47" si="212">IF(AND($C10=4, $N10="SF Detached",NOT($P10="Yes")),$E10,"")</f>
        <v/>
      </c>
      <c r="IG10" s="109" t="str">
        <f t="shared" ref="IG10:IG47" si="213">IF(AND($C10="Efficiency", $N10="SF Detached",$P10="Yes"),$E10,"")</f>
        <v/>
      </c>
      <c r="IH10" s="109" t="str">
        <f t="shared" ref="IH10:IH47" si="214">IF(AND($C10=1, $N10="SF Detached",$P10="Yes"),$E10,"")</f>
        <v/>
      </c>
      <c r="II10" s="109" t="str">
        <f t="shared" ref="II10:II47" si="215">IF(AND($C10=2, $N10="SF Detached",$P10="Yes"),$E10,"")</f>
        <v/>
      </c>
      <c r="IJ10" s="109" t="str">
        <f t="shared" ref="IJ10:IJ47" si="216">IF(AND($C10=3, $N10="SF Detached",$P10="Yes"),$E10,"")</f>
        <v/>
      </c>
      <c r="IK10" s="109" t="str">
        <f t="shared" ref="IK10:IK47" si="217">IF(AND($C10=4, $N10="SF Detached",$P10="Yes"),$E10,"")</f>
        <v/>
      </c>
      <c r="IL10" s="109" t="str">
        <f t="shared" ref="IL10:IL47" si="218">IF(AND($C10="Efficiency", $N10="Mfd Home",NOT($P10="Yes")),$E10,"")</f>
        <v/>
      </c>
      <c r="IM10" s="109" t="str">
        <f t="shared" ref="IM10:IM47" si="219">IF(AND($C10=1, $N10="Mfd Home",NOT($P10="Yes")),$E10,"")</f>
        <v/>
      </c>
      <c r="IN10" s="109" t="str">
        <f t="shared" ref="IN10:IN47" si="220">IF(AND($C10=2, $N10="Mfd Home",NOT($P10="Yes")),$E10,"")</f>
        <v/>
      </c>
      <c r="IO10" s="109" t="str">
        <f t="shared" ref="IO10:IO47" si="221">IF(AND($C10=3, $N10="Mfd Home",NOT($P10="Yes")),$E10,"")</f>
        <v/>
      </c>
      <c r="IP10" s="109" t="str">
        <f t="shared" ref="IP10:IP47" si="222">IF(AND($C10=4, $N10="Mfd Home",NOT($P10="Yes")),$E10,"")</f>
        <v/>
      </c>
      <c r="IQ10" s="109" t="str">
        <f t="shared" ref="IQ10:IQ47" si="223">IF(AND($C10="Efficiency", $N10="Mfd Home",$P10="Yes"),$E10,"")</f>
        <v/>
      </c>
      <c r="IR10" s="109" t="str">
        <f t="shared" ref="IR10:IR47" si="224">IF(AND($C10=1, $N10="Mfd Home",$P10="Yes"),$E10,"")</f>
        <v/>
      </c>
      <c r="IS10" s="109" t="str">
        <f t="shared" ref="IS10:IS47" si="225">IF(AND($C10=2, $N10="Mfd Home",$P10="Yes"),$E10,"")</f>
        <v/>
      </c>
      <c r="IT10" s="109" t="str">
        <f t="shared" ref="IT10:IT47" si="226">IF(AND($C10=3, $N10="Mfd Home",$P10="Yes"),$E10,"")</f>
        <v/>
      </c>
      <c r="IU10" s="109" t="str">
        <f t="shared" ref="IU10:IU47" si="227">IF(AND($C10=4, $N10="Mfd Home",$P10="Yes"),$E10,"")</f>
        <v/>
      </c>
      <c r="IV10" s="109" t="str">
        <f t="shared" ref="IV10:IV47" si="228">IF(AND($C10="Efficiency", $N10="Duplex",NOT($P10="Yes")),$E10,"")</f>
        <v/>
      </c>
      <c r="IW10" s="109" t="str">
        <f t="shared" ref="IW10:IW47" si="229">IF(AND($C10=1, $N10="Duplex",NOT($P10="Yes")),$E10,"")</f>
        <v/>
      </c>
      <c r="IX10" s="109" t="str">
        <f t="shared" ref="IX10:IX47" si="230">IF(AND($C10=2, $N10="Duplex",NOT($P10="Yes")),$E10,"")</f>
        <v/>
      </c>
      <c r="IY10" s="109" t="str">
        <f t="shared" ref="IY10:IY47" si="231">IF(AND($C10=3, $N10="Duplex",NOT($P10="Yes")),$E10,"")</f>
        <v/>
      </c>
      <c r="IZ10" s="109" t="str">
        <f t="shared" ref="IZ10:IZ47" si="232">IF(AND($C10=4, $N10="Duplex",NOT($P10="Yes")),$E10,"")</f>
        <v/>
      </c>
      <c r="JA10" s="109" t="str">
        <f t="shared" ref="JA10:JA47" si="233">IF(AND($C10="Efficiency", $N10="Duplex",$P10="Yes"),$E10,"")</f>
        <v/>
      </c>
      <c r="JB10" s="109" t="str">
        <f t="shared" ref="JB10:JB47" si="234">IF(AND($C10=1, $N10="Duplex",$P10="Yes"),$E10,"")</f>
        <v/>
      </c>
      <c r="JC10" s="109" t="str">
        <f t="shared" ref="JC10:JC47" si="235">IF(AND($C10=2, $N10="Duplex",$P10="Yes"),$E10,"")</f>
        <v/>
      </c>
      <c r="JD10" s="109" t="str">
        <f t="shared" ref="JD10:JD47" si="236">IF(AND($C10=3, $N10="Duplex",$P10="Yes"),$E10,"")</f>
        <v/>
      </c>
      <c r="JE10" s="109" t="str">
        <f t="shared" ref="JE10:JE47" si="237">IF(AND($C10=4, $N10="Duplex",$P10="Yes"),$E10,"")</f>
        <v/>
      </c>
      <c r="JF10" s="109" t="str">
        <f t="shared" ref="JF10:JF47" si="238">IF(AND($C10="Efficiency", $N10="Townhome",NOT($P10="Yes")),$E10,"")</f>
        <v/>
      </c>
      <c r="JG10" s="109" t="str">
        <f t="shared" ref="JG10:JG47" si="239">IF(AND($C10=1, $N10="Townhome",NOT($P10="Yes")),$E10,"")</f>
        <v/>
      </c>
      <c r="JH10" s="109" t="str">
        <f t="shared" ref="JH10:JH47" si="240">IF(AND($C10=2, $N10="Townhome",NOT($P10="Yes")),$E10,"")</f>
        <v/>
      </c>
      <c r="JI10" s="109" t="str">
        <f t="shared" ref="JI10:JI47" si="241">IF(AND($C10=3, $N10="Townhome",NOT($P10="Yes")),$E10,"")</f>
        <v/>
      </c>
      <c r="JJ10" s="109" t="str">
        <f t="shared" ref="JJ10:JJ47" si="242">IF(AND($C10=4, $N10="Townhome",NOT($P10="Yes")),$E10,"")</f>
        <v/>
      </c>
      <c r="JK10" s="109" t="str">
        <f t="shared" ref="JK10:JK47" si="243">IF(AND($C10="Efficiency", $N10="Townhome",$P10="Yes"),$E10,"")</f>
        <v/>
      </c>
      <c r="JL10" s="109" t="str">
        <f t="shared" ref="JL10:JL47" si="244">IF(AND($C10=1, $N10="Townhome",$P10="Yes"),$E10,"")</f>
        <v/>
      </c>
      <c r="JM10" s="109" t="str">
        <f t="shared" ref="JM10:JM47" si="245">IF(AND($C10=2, $N10="Townhome",$P10="Yes"),$E10,"")</f>
        <v/>
      </c>
      <c r="JN10" s="109" t="str">
        <f t="shared" ref="JN10:JN47" si="246">IF(AND($C10=3, $N10="Townhome",$P10="Yes"),$E10,"")</f>
        <v/>
      </c>
      <c r="JO10" s="109" t="str">
        <f t="shared" ref="JO10:JO47" si="247">IF(AND($C10=4, $N10="Townhome",$P10="Yes"),$E10,"")</f>
        <v/>
      </c>
      <c r="JP10" s="109" t="str">
        <f t="shared" ref="JP10:JP47" si="248">IF(AND($C10="Efficiency", $N10="1-Story",NOT($P10="Yes")),$E10,"")</f>
        <v/>
      </c>
      <c r="JQ10" s="109" t="str">
        <f t="shared" ref="JQ10:JQ47" si="249">IF(AND($C10=1, $N10="1-Story",NOT($P10="Yes")),$E10,"")</f>
        <v/>
      </c>
      <c r="JR10" s="109" t="str">
        <f t="shared" ref="JR10:JR47" si="250">IF(AND($C10=2, $N10="1-Story",NOT($P10="Yes")),$E10,"")</f>
        <v/>
      </c>
      <c r="JS10" s="109" t="str">
        <f t="shared" ref="JS10:JS47" si="251">IF(AND($C10=3, $N10="1-Story",NOT($P10="Yes")),$E10,"")</f>
        <v/>
      </c>
      <c r="JT10" s="109" t="str">
        <f t="shared" ref="JT10:JT47" si="252">IF(AND($C10=4, $N10="1-Story",NOT($P10="Yes")),$E10,"")</f>
        <v/>
      </c>
      <c r="JU10" s="109" t="str">
        <f t="shared" ref="JU10:JU47" si="253">IF(AND($C10="Efficiency", $N10="1-Story",$P10="Yes"),$E10,"")</f>
        <v/>
      </c>
      <c r="JV10" s="109" t="str">
        <f t="shared" ref="JV10:JV47" si="254">IF(AND($C10=1, $N10="1-Story",$P10="Yes"),$E10,"")</f>
        <v/>
      </c>
      <c r="JW10" s="109" t="str">
        <f t="shared" ref="JW10:JW47" si="255">IF(AND($C10=2, $N10="1-Story",$P10="Yes"),$E10,"")</f>
        <v/>
      </c>
      <c r="JX10" s="109" t="str">
        <f t="shared" ref="JX10:JX47" si="256">IF(AND($C10=3, $N10="1-Story",$P10="Yes"),$E10,"")</f>
        <v/>
      </c>
      <c r="JY10" s="109" t="str">
        <f t="shared" ref="JY10:JY47" si="257">IF(AND($C10=4, $N10="1-Story",$P10="Yes"),$E10,"")</f>
        <v/>
      </c>
      <c r="JZ10" s="109" t="str">
        <f t="shared" ref="JZ10:JZ47" si="258">IF(AND($C10="Efficiency", $N10="2-Story",NOT($P10="Yes")),$E10,"")</f>
        <v/>
      </c>
      <c r="KA10" s="109" t="str">
        <f t="shared" ref="KA10:KA47" si="259">IF(AND($C10=1, $N10="2-Story",NOT($P10="Yes")),$E10,"")</f>
        <v/>
      </c>
      <c r="KB10" s="109" t="str">
        <f t="shared" ref="KB10:KB47" si="260">IF(AND($C10=2, $N10="2-Story",NOT($P10="Yes")),$E10,"")</f>
        <v/>
      </c>
      <c r="KC10" s="109" t="str">
        <f t="shared" ref="KC10:KC47" si="261">IF(AND($C10=3, $N10="2-Story",NOT($P10="Yes")),$E10,"")</f>
        <v/>
      </c>
      <c r="KD10" s="109" t="str">
        <f t="shared" ref="KD10:KD47" si="262">IF(AND($C10=4, $N10="2-Story",NOT($P10="Yes")),$E10,"")</f>
        <v/>
      </c>
      <c r="KE10" s="109" t="str">
        <f t="shared" ref="KE10:KE47" si="263">IF(AND($C10="Efficiency", $N10="2-Story",$P10="Yes"),$E10,"")</f>
        <v/>
      </c>
      <c r="KF10" s="109" t="str">
        <f t="shared" ref="KF10:KF47" si="264">IF(AND($C10=1, $N10="2-Story",$P10="Yes"),$E10,"")</f>
        <v/>
      </c>
      <c r="KG10" s="109" t="str">
        <f t="shared" ref="KG10:KG47" si="265">IF(AND($C10=2, $N10="2-Story",$P10="Yes"),$E10,"")</f>
        <v/>
      </c>
      <c r="KH10" s="109" t="str">
        <f t="shared" ref="KH10:KH47" si="266">IF(AND($C10=3, $N10="2-Story",$P10="Yes"),$E10,"")</f>
        <v/>
      </c>
      <c r="KI10" s="109" t="str">
        <f t="shared" ref="KI10:KI47" si="267">IF(AND($C10=4, $N10="2-Story",$P10="Yes"),$E10,"")</f>
        <v/>
      </c>
      <c r="KJ10" s="109" t="str">
        <f t="shared" ref="KJ10:KJ47" si="268">IF(AND($C10="Efficiency", $N10="2-Story Walkup",NOT($P10="Yes")),$E10,"")</f>
        <v/>
      </c>
      <c r="KK10" s="109" t="str">
        <f t="shared" ref="KK10:KK47" si="269">IF(AND($C10=1, $N10="2-Story Walkup",NOT($P10="Yes")),$E10,"")</f>
        <v/>
      </c>
      <c r="KL10" s="109" t="str">
        <f t="shared" ref="KL10:KL47" si="270">IF(AND($C10=2, $N10="2-Story Walkup",NOT($P10="Yes")),$E10,"")</f>
        <v/>
      </c>
      <c r="KM10" s="109" t="str">
        <f t="shared" ref="KM10:KM47" si="271">IF(AND($C10=3, $N10="2-Story Walkup",NOT($P10="Yes")),$E10,"")</f>
        <v/>
      </c>
      <c r="KN10" s="109" t="str">
        <f t="shared" ref="KN10:KN47" si="272">IF(AND($C10=4, $N10="2-Story Walkup",NOT($P10="Yes")),$E10,"")</f>
        <v/>
      </c>
      <c r="KO10" s="109" t="str">
        <f t="shared" ref="KO10:KO47" si="273">IF(AND($C10="Efficiency", $N10="2-Story Walkup",$P10="Yes"),$E10,"")</f>
        <v/>
      </c>
      <c r="KP10" s="109" t="str">
        <f t="shared" ref="KP10:KP47" si="274">IF(AND($C10=1, $N10="2-Story Walkup",$P10="Yes"),$E10,"")</f>
        <v/>
      </c>
      <c r="KQ10" s="109" t="str">
        <f t="shared" ref="KQ10:KQ47" si="275">IF(AND($C10=2, $N10="2-Story Walkup",$P10="Yes"),$E10,"")</f>
        <v/>
      </c>
      <c r="KR10" s="109" t="str">
        <f t="shared" ref="KR10:KR47" si="276">IF(AND($C10=3, $N10="2-Story Walkup",$P10="Yes"),$E10,"")</f>
        <v/>
      </c>
      <c r="KS10" s="109" t="str">
        <f t="shared" ref="KS10:KS47" si="277">IF(AND($C10=4, $N10="2-Story Walkup",$P10="Yes"),$E10,"")</f>
        <v/>
      </c>
      <c r="KT10" s="109" t="str">
        <f t="shared" ref="KT10:KT47" si="278">IF(AND($C10="Efficiency", $N10="3+ Story",NOT($P10="Yes")),$E10,"")</f>
        <v/>
      </c>
      <c r="KU10" s="109" t="str">
        <f t="shared" ref="KU10:KU47" si="279">IF(AND($C10=1, $N10="3+ Story",NOT($P10="Yes")),$E10,"")</f>
        <v/>
      </c>
      <c r="KV10" s="109" t="str">
        <f t="shared" ref="KV10:KV47" si="280">IF(AND($C10=2, $N10="3+ Story",NOT($P10="Yes")),$E10,"")</f>
        <v/>
      </c>
      <c r="KW10" s="109" t="str">
        <f t="shared" ref="KW10:KW47" si="281">IF(AND($C10=3, $N10="3+ Story",NOT($P10="Yes")),$E10,"")</f>
        <v/>
      </c>
      <c r="KX10" s="109" t="str">
        <f t="shared" ref="KX10:KX47" si="282">IF(AND($C10=4, $N10="3+ Story",NOT($P10="Yes")),$E10,"")</f>
        <v/>
      </c>
      <c r="KY10" s="109" t="str">
        <f t="shared" ref="KY10:KY47" si="283">IF(AND($C10="Efficiency", $N10="3+ Story",$P10="Yes"),$E10,"")</f>
        <v/>
      </c>
      <c r="KZ10" s="109" t="str">
        <f t="shared" ref="KZ10:KZ47" si="284">IF(AND($C10=1, $N10="3+ Story",$P10="Yes"),$E10,"")</f>
        <v/>
      </c>
      <c r="LA10" s="109" t="str">
        <f t="shared" ref="LA10:LA47" si="285">IF(AND($C10=2, $N10="3+ Story",$P10="Yes"),$E10,"")</f>
        <v/>
      </c>
      <c r="LB10" s="109" t="str">
        <f t="shared" ref="LB10:LB47" si="286">IF(AND($C10=3, $N10="3+ Story",$P10="Yes"),$E10,"")</f>
        <v/>
      </c>
      <c r="LC10" s="109" t="str">
        <f t="shared" ref="LC10:LC47" si="287">IF(AND($C10=4, $N10="3+ Story",$P10="Yes"),$E10,"")</f>
        <v/>
      </c>
      <c r="LD10" s="110" t="str">
        <f t="shared" ref="LD10:LD47" si="288">IF(AND($B10="NSP 120% AMI",$C10="Efficiency", NOT($M10="Common Space")),$E10,"")</f>
        <v/>
      </c>
      <c r="LE10" s="110" t="str">
        <f t="shared" ref="LE10:LE47" si="289">IF(AND($B10="NSP 120% AMI",$C10=1,NOT($M10="Common Space")),$E10,"")</f>
        <v/>
      </c>
      <c r="LF10" s="110" t="str">
        <f t="shared" ref="LF10:LF47" si="290">IF(AND($B10="NSP 120% AMI",$C10=2,NOT($M10="Common Space")),$E10,"")</f>
        <v/>
      </c>
      <c r="LG10" s="110" t="str">
        <f t="shared" ref="LG10:LG47" si="291">IF(AND($B10="NSP 120% AMI",$C10=3,NOT($M10="Common Space")),$E10,"")</f>
        <v/>
      </c>
      <c r="LH10" s="110" t="str">
        <f t="shared" ref="LH10:LH47" si="292">IF(AND($B10="NSP 120% AMI",$C10=4,NOT($M10="Common Space")),$E10,"")</f>
        <v/>
      </c>
      <c r="LI10" s="75" t="str">
        <f t="shared" ref="LI10:LI47" si="293">IF(AND(C10="Efficiency",B10="NSP 120% AMI",NOT(M10="Common Space")),E10*F10,"")</f>
        <v/>
      </c>
      <c r="LJ10" s="75" t="str">
        <f t="shared" ref="LJ10:LJ47" si="294">IF(AND(C10=1,B10="NSP 120% AMI",NOT(M10="Common Space")),E10*F10,"")</f>
        <v/>
      </c>
      <c r="LK10" s="75" t="str">
        <f t="shared" ref="LK10:LK47" si="295">IF(AND(C10=2,B10="NSP 120% AMI",NOT(M10="Common Space")),E10*F10,"")</f>
        <v/>
      </c>
      <c r="LL10" s="75" t="str">
        <f t="shared" ref="LL10:LL47" si="296">IF(AND(C10=3,B10="NSP 120% AMI",NOT(M10="Common Space")),E10*F10,"")</f>
        <v/>
      </c>
      <c r="LM10" s="75" t="str">
        <f t="shared" ref="LM10:LM47" si="297">IF(AND(C10=4,B10="NSP 120% AMI",NOT(M10="Common Space")),E10*F10,"")</f>
        <v/>
      </c>
      <c r="LN10" s="75" t="str">
        <f t="shared" ref="LN10:LN47" si="298">IF(AND($C10="Efficiency", $O10="New Construction",$B10="NSP 120% AMI",NOT($M10="Common Space")),$E10,"")</f>
        <v/>
      </c>
      <c r="LO10" s="75" t="str">
        <f t="shared" ref="LO10:LO47" si="299">IF(AND($C10=1, $O10="New Construction",$B10="NSP 120% AMI",NOT($M10="Common Space")),$E10,"")</f>
        <v/>
      </c>
      <c r="LP10" s="75" t="str">
        <f t="shared" ref="LP10:LP47" si="300">IF(AND($C10=2, $O10="New Construction",$B10="NSP 120% AMI",NOT($M10="Common Space")),$E10,"")</f>
        <v/>
      </c>
      <c r="LQ10" s="75" t="str">
        <f t="shared" ref="LQ10:LQ47" si="301">IF(AND($C10=3, $O10="New Construction",$B10="NSP 120% AMI",NOT($M10="Common Space")),$E10,"")</f>
        <v/>
      </c>
      <c r="LR10" s="75" t="str">
        <f t="shared" ref="LR10:LR47" si="302">IF(AND($C10=4, $O10="New Construction",$B10="NSP 120% AMI",NOT($M10="Common Space")),$E10,"")</f>
        <v/>
      </c>
      <c r="LS10" s="75" t="str">
        <f t="shared" ref="LS10:LS47" si="303">IF(AND($C10="Efficiency", $O10="Acquisition/Rehab",$B10="NSP 120% AMI",NOT($M10="Common Space")),$E10,"")</f>
        <v/>
      </c>
      <c r="LT10" s="75" t="str">
        <f t="shared" ref="LT10:LT47" si="304">IF(AND($C10=1, $O10="Acquisition/Rehab",$B10="NSP 120% AMI",NOT($M10="Common Space")),$E10,"")</f>
        <v/>
      </c>
      <c r="LU10" s="75" t="str">
        <f t="shared" ref="LU10:LU47" si="305">IF(AND($C10=2, $O10="Acquisition/Rehab",$B10="NSP 120% AMI",NOT($M10="Common Space")),$E10,"")</f>
        <v/>
      </c>
      <c r="LV10" s="75" t="str">
        <f t="shared" ref="LV10:LV47" si="306">IF(AND($C10=3, $O10="Acquisition/Rehab",$B10="NSP 120% AMI",NOT($M10="Common Space")),$E10,"")</f>
        <v/>
      </c>
      <c r="LW10" s="75" t="str">
        <f t="shared" ref="LW10:LW47" si="307">IF(AND($C10=4, $O10="Acquisition/Rehab",$B10="NSP 120% AMI",NOT($M10="Common Space")),$E10,"")</f>
        <v/>
      </c>
      <c r="LX10" s="75" t="str">
        <f t="shared" ref="LX10:LX47" si="308">IF(AND($C10="Efficiency", $O10="Rehabilitation",$B10="NSP 120% AMI",NOT($M10="Common Space")),$E10,"")</f>
        <v/>
      </c>
      <c r="LY10" s="75" t="str">
        <f t="shared" ref="LY10:LY47" si="309">IF(AND($C10=1, $O10="Rehabilitation",$B10="NSP 120% AMI",NOT($M10="Common Space")),$E10,"")</f>
        <v/>
      </c>
      <c r="LZ10" s="75" t="str">
        <f t="shared" ref="LZ10:LZ47" si="310">IF(AND($C10=2, $O10="Rehabilitation",$B10="NSP 120% AMI",NOT($M10="Common Space")),$E10,"")</f>
        <v/>
      </c>
      <c r="MA10" s="75" t="str">
        <f t="shared" ref="MA10:MA47" si="311">IF(AND($C10=3, $O10="Rehabilitation",$B10="NSP 120% AMI",NOT($M10="Common Space")),$E10,"")</f>
        <v/>
      </c>
      <c r="MB10" s="75" t="str">
        <f t="shared" ref="MB10:MB47" si="312">IF(AND($C10=4, $O10="Rehabilitation",$B10="NSP 120% AMI",NOT($M10="Common Space")),$E10,"")</f>
        <v/>
      </c>
      <c r="MC10" s="91">
        <f>IF(AND($C10="Efficiency",$E10&gt;0,OR($N10="1-Story",$N10="2-Story",$N10="3+ Story",$N10="2-Story Walkup",$N10="Townhome"),OR($O10="Acquisition/Rehab",$O10="Rehabilitation"),NOT($P10="Yes")),$E10,0)</f>
        <v>0</v>
      </c>
      <c r="MD10" s="91">
        <f>IF(AND($C10=1,$E10&gt;0,OR($N10="1-Story",$N10="2-Story",$N10="3+ Story",$N10="2-Story Walkup",$N10="Townhome"),OR($O10="Acquisition/Rehab",$O10="Rehabilitation"),NOT($P10="Yes")),$E10,0)</f>
        <v>0</v>
      </c>
      <c r="ME10" s="91">
        <f>IF(AND($C10=2,$E10&gt;0,OR($N10="1-Story",$N10="2-Story",$N10="3+ Story",$N10="2-Story Walkup",$N10="Townhome"),OR($O10="Acquisition/Rehab",$O10="Rehabilitation"),NOT($P10="Yes")),$E10,0)</f>
        <v>0</v>
      </c>
      <c r="MF10" s="91">
        <f>IF(AND($C10=3,$E10&gt;0,OR($N10="1-Story",$N10="2-Story",$N10="3+ Story",$N10="2-Story Walkup",$N10="Townhome"),OR($O10="Acquisition/Rehab",$O10="Rehabilitation"),NOT($P10="Yes")),$E10,0)</f>
        <v>0</v>
      </c>
      <c r="MG10" s="91">
        <f>IF(AND($C10=4,$E10&gt;0,OR($N10="1-Story",$N10="2-Story",$N10="3+ Story",$N10="2-Story Walkup",$N10="Townhome"),OR($O10="Acquisition/Rehab",$O10="Rehabilitation"),NOT($P10="Yes")),$E10,0)</f>
        <v>0</v>
      </c>
      <c r="MH10" s="91">
        <f>IF(AND($C10="Efficiency",$E10&gt;0,OR($N10="1-Story",$N10="2-Story",$N10="3+ Story",$N10="2-Story Walkup",$N10="Townhome"),$O10="New Construction"),$E10,0)</f>
        <v>0</v>
      </c>
      <c r="MI10" s="91">
        <f>IF(AND($C10=1,$E10&gt;0,OR($N10="1-Story",$N10="2-Story",$N10="3+ Story",$N10="2-Story Walkup",$N10="Townhome"),$O10="New Construction"),$E10,0)</f>
        <v>0</v>
      </c>
      <c r="MJ10" s="91">
        <f>IF(AND($C10=2,$E10&gt;0,OR($N10="1-Story",$N10="2-Story",$N10="3+ Story",$N10="2-Story Walkup",$N10="Townhome"),$O10="New Construction"),$E10,0)</f>
        <v>0</v>
      </c>
      <c r="MK10" s="91">
        <f>IF(AND($C10=3,$E10&gt;0,OR($N10="1-Story",$N10="2-Story",$N10="3+ Story",$N10="2-Story Walkup",$N10="Townhome"),$O10="New Construction"),$E10,0)</f>
        <v>0</v>
      </c>
      <c r="ML10" s="91">
        <f>IF(AND($C10=4,$E10&gt;0,OR($N10="1-Story",$N10="2-Story",$N10="3+ Story",$N10="2-Story Walkup",$N10="Townhome"),$O10="New Construction"),$E10,0)</f>
        <v>0</v>
      </c>
      <c r="MM10" s="91">
        <f>IF(AND($C10="Efficiency",$E10&gt;0,OR($N10="SF Detached",$N10="Duplex",$N10="Mfd Home"),NOT($P10="Yes")),$E10,0)</f>
        <v>0</v>
      </c>
      <c r="MN10" s="91">
        <f>IF(AND($C10=1,$E10&gt;0,OR($N10="SF Detached",$N10="Duplex",$N10="Mfd Home"),NOT($P10="Yes")),$E10,0)</f>
        <v>0</v>
      </c>
      <c r="MO10" s="91">
        <f>IF(AND($C10=2,$E10&gt;0,OR($N10="SF Detached",$N10="Duplex",$N10="Mfd Home"),NOT($P10="Yes")),$E10,0)</f>
        <v>0</v>
      </c>
      <c r="MP10" s="91">
        <f>IF(AND($C10=3,$E10&gt;0,OR($N10="SF Detached",$N10="Duplex",$N10="Mfd Home"),NOT($P10="Yes")),$E10,0)</f>
        <v>0</v>
      </c>
      <c r="MQ10" s="91">
        <f>IF(AND($C10=4,$E10&gt;0,OR($N10="SF Detached",$N10="Duplex",$N10="Mfd Home"),NOT($P10="Yes")),$E10,0)</f>
        <v>0</v>
      </c>
      <c r="MR10" s="70"/>
      <c r="MS10" s="70"/>
      <c r="MT10" s="75"/>
      <c r="MU10" s="75"/>
      <c r="NK10" s="71"/>
      <c r="NL10" s="71"/>
    </row>
    <row r="11" spans="1:376" ht="12" customHeight="1" x14ac:dyDescent="0.2">
      <c r="A11" s="98" t="str">
        <f t="shared" si="0"/>
        <v/>
      </c>
      <c r="B11" s="111" t="s">
        <v>419</v>
      </c>
      <c r="C11" s="112"/>
      <c r="D11" s="113"/>
      <c r="E11" s="114"/>
      <c r="F11" s="114"/>
      <c r="G11" s="114"/>
      <c r="H11" s="114"/>
      <c r="I11" s="352"/>
      <c r="J11" s="115"/>
      <c r="K11" s="116">
        <f t="shared" si="1"/>
        <v>0</v>
      </c>
      <c r="L11" s="116">
        <f t="shared" si="2"/>
        <v>0</v>
      </c>
      <c r="M11" s="117"/>
      <c r="N11" s="117"/>
      <c r="O11" s="117"/>
      <c r="P11" s="118"/>
      <c r="Q11" s="119"/>
      <c r="R11" s="120"/>
      <c r="S11" s="1089"/>
      <c r="T11" s="1090"/>
      <c r="U11" s="75" t="str">
        <f t="shared" si="3"/>
        <v/>
      </c>
      <c r="V11" s="75" t="str">
        <f t="shared" si="4"/>
        <v/>
      </c>
      <c r="W11" s="75" t="str">
        <f t="shared" si="5"/>
        <v/>
      </c>
      <c r="X11" s="75" t="str">
        <f t="shared" si="6"/>
        <v/>
      </c>
      <c r="Y11" s="75" t="str">
        <f t="shared" si="7"/>
        <v/>
      </c>
      <c r="Z11" s="75" t="str">
        <f t="shared" si="8"/>
        <v/>
      </c>
      <c r="AA11" s="75" t="str">
        <f t="shared" si="9"/>
        <v/>
      </c>
      <c r="AB11" s="75" t="str">
        <f t="shared" si="10"/>
        <v/>
      </c>
      <c r="AC11" s="75" t="str">
        <f t="shared" si="11"/>
        <v/>
      </c>
      <c r="AD11" s="75" t="str">
        <f t="shared" si="12"/>
        <v/>
      </c>
      <c r="AE11" s="75" t="str">
        <f t="shared" si="13"/>
        <v/>
      </c>
      <c r="AF11" s="75" t="str">
        <f t="shared" si="14"/>
        <v/>
      </c>
      <c r="AG11" s="75" t="str">
        <f t="shared" si="15"/>
        <v/>
      </c>
      <c r="AH11" s="75" t="str">
        <f t="shared" si="16"/>
        <v/>
      </c>
      <c r="AI11" s="75" t="str">
        <f t="shared" si="17"/>
        <v/>
      </c>
      <c r="AJ11" s="75" t="str">
        <f t="shared" si="18"/>
        <v/>
      </c>
      <c r="AK11" s="75" t="str">
        <f t="shared" si="19"/>
        <v/>
      </c>
      <c r="AL11" s="75" t="str">
        <f t="shared" si="20"/>
        <v/>
      </c>
      <c r="AM11" s="75" t="str">
        <f t="shared" si="21"/>
        <v/>
      </c>
      <c r="AN11" s="75" t="str">
        <f t="shared" si="22"/>
        <v/>
      </c>
      <c r="AO11" s="75" t="str">
        <f t="shared" si="23"/>
        <v/>
      </c>
      <c r="AP11" s="75" t="str">
        <f t="shared" si="24"/>
        <v/>
      </c>
      <c r="AQ11" s="75" t="str">
        <f t="shared" si="25"/>
        <v/>
      </c>
      <c r="AR11" s="75" t="str">
        <f t="shared" si="26"/>
        <v/>
      </c>
      <c r="AS11" s="75" t="str">
        <f t="shared" si="27"/>
        <v/>
      </c>
      <c r="AT11" s="75" t="str">
        <f t="shared" si="28"/>
        <v/>
      </c>
      <c r="AU11" s="75" t="str">
        <f t="shared" si="29"/>
        <v/>
      </c>
      <c r="AV11" s="75" t="str">
        <f t="shared" si="30"/>
        <v/>
      </c>
      <c r="AW11" s="75" t="str">
        <f t="shared" si="31"/>
        <v/>
      </c>
      <c r="AX11" s="75" t="str">
        <f t="shared" si="32"/>
        <v/>
      </c>
      <c r="AY11" s="75" t="str">
        <f t="shared" si="33"/>
        <v/>
      </c>
      <c r="AZ11" s="75" t="str">
        <f t="shared" si="34"/>
        <v/>
      </c>
      <c r="BA11" s="75" t="str">
        <f t="shared" si="35"/>
        <v/>
      </c>
      <c r="BB11" s="75" t="str">
        <f t="shared" si="36"/>
        <v/>
      </c>
      <c r="BC11" s="75" t="str">
        <f t="shared" si="37"/>
        <v/>
      </c>
      <c r="BD11" s="75" t="str">
        <f t="shared" si="38"/>
        <v/>
      </c>
      <c r="BE11" s="75" t="str">
        <f t="shared" si="39"/>
        <v/>
      </c>
      <c r="BF11" s="75" t="str">
        <f t="shared" si="40"/>
        <v/>
      </c>
      <c r="BG11" s="75" t="str">
        <f t="shared" si="41"/>
        <v/>
      </c>
      <c r="BH11" s="75" t="str">
        <f t="shared" si="42"/>
        <v/>
      </c>
      <c r="BI11" s="75" t="str">
        <f t="shared" si="43"/>
        <v/>
      </c>
      <c r="BJ11" s="75" t="str">
        <f t="shared" si="44"/>
        <v/>
      </c>
      <c r="BK11" s="75" t="str">
        <f t="shared" si="45"/>
        <v/>
      </c>
      <c r="BL11" s="75" t="str">
        <f t="shared" si="46"/>
        <v/>
      </c>
      <c r="BM11" s="75" t="str">
        <f t="shared" si="47"/>
        <v/>
      </c>
      <c r="BN11" s="75" t="str">
        <f t="shared" si="48"/>
        <v/>
      </c>
      <c r="BO11" s="75" t="str">
        <f t="shared" si="49"/>
        <v/>
      </c>
      <c r="BP11" s="75" t="str">
        <f t="shared" si="50"/>
        <v/>
      </c>
      <c r="BQ11" s="75" t="str">
        <f t="shared" si="51"/>
        <v/>
      </c>
      <c r="BR11" s="75" t="str">
        <f t="shared" si="52"/>
        <v/>
      </c>
      <c r="BS11" s="75" t="str">
        <f t="shared" si="53"/>
        <v/>
      </c>
      <c r="BT11" s="75" t="str">
        <f t="shared" si="54"/>
        <v/>
      </c>
      <c r="BU11" s="75" t="str">
        <f t="shared" si="55"/>
        <v/>
      </c>
      <c r="BV11" s="75" t="str">
        <f t="shared" si="56"/>
        <v/>
      </c>
      <c r="BW11" s="75" t="str">
        <f t="shared" si="57"/>
        <v/>
      </c>
      <c r="BX11" s="75" t="str">
        <f t="shared" si="58"/>
        <v/>
      </c>
      <c r="BY11" s="75" t="str">
        <f t="shared" si="59"/>
        <v/>
      </c>
      <c r="BZ11" s="75" t="str">
        <f t="shared" si="60"/>
        <v/>
      </c>
      <c r="CA11" s="75" t="str">
        <f t="shared" si="61"/>
        <v/>
      </c>
      <c r="CB11" s="75" t="str">
        <f t="shared" si="62"/>
        <v/>
      </c>
      <c r="CC11" s="75" t="str">
        <f t="shared" si="63"/>
        <v/>
      </c>
      <c r="CD11" s="75" t="str">
        <f t="shared" si="64"/>
        <v/>
      </c>
      <c r="CE11" s="75" t="str">
        <f t="shared" si="65"/>
        <v/>
      </c>
      <c r="CF11" s="75" t="str">
        <f t="shared" si="66"/>
        <v/>
      </c>
      <c r="CG11" s="75" t="str">
        <f t="shared" si="67"/>
        <v/>
      </c>
      <c r="CH11" s="75" t="str">
        <f t="shared" si="68"/>
        <v/>
      </c>
      <c r="CI11" s="75" t="str">
        <f t="shared" si="69"/>
        <v/>
      </c>
      <c r="CJ11" s="75" t="str">
        <f t="shared" si="70"/>
        <v/>
      </c>
      <c r="CK11" s="75" t="str">
        <f t="shared" si="71"/>
        <v/>
      </c>
      <c r="CL11" s="75" t="str">
        <f t="shared" si="72"/>
        <v/>
      </c>
      <c r="CM11" s="75" t="str">
        <f t="shared" si="73"/>
        <v/>
      </c>
      <c r="CN11" s="75" t="str">
        <f t="shared" si="74"/>
        <v/>
      </c>
      <c r="CO11" s="75" t="str">
        <f t="shared" si="75"/>
        <v/>
      </c>
      <c r="CP11" s="75" t="str">
        <f t="shared" si="76"/>
        <v/>
      </c>
      <c r="CQ11" s="75" t="str">
        <f t="shared" si="77"/>
        <v/>
      </c>
      <c r="CR11" s="75" t="str">
        <f t="shared" si="78"/>
        <v/>
      </c>
      <c r="CS11" s="75" t="str">
        <f t="shared" si="79"/>
        <v/>
      </c>
      <c r="CT11" s="75" t="str">
        <f t="shared" si="80"/>
        <v/>
      </c>
      <c r="CU11" s="75" t="str">
        <f t="shared" si="81"/>
        <v/>
      </c>
      <c r="CV11" s="75" t="str">
        <f t="shared" si="82"/>
        <v/>
      </c>
      <c r="CW11" s="75" t="str">
        <f t="shared" si="83"/>
        <v/>
      </c>
      <c r="CX11" s="75" t="str">
        <f t="shared" si="84"/>
        <v/>
      </c>
      <c r="CY11" s="75" t="str">
        <f t="shared" si="85"/>
        <v/>
      </c>
      <c r="CZ11" s="75" t="str">
        <f t="shared" si="86"/>
        <v/>
      </c>
      <c r="DA11" s="75" t="str">
        <f t="shared" si="87"/>
        <v/>
      </c>
      <c r="DB11" s="75" t="str">
        <f t="shared" si="88"/>
        <v/>
      </c>
      <c r="DC11" s="75" t="str">
        <f t="shared" si="89"/>
        <v/>
      </c>
      <c r="DD11" s="75" t="str">
        <f t="shared" si="90"/>
        <v/>
      </c>
      <c r="DE11" s="75" t="str">
        <f t="shared" si="91"/>
        <v/>
      </c>
      <c r="DF11" s="75" t="str">
        <f t="shared" si="92"/>
        <v/>
      </c>
      <c r="DG11" s="75" t="str">
        <f t="shared" si="93"/>
        <v/>
      </c>
      <c r="DH11" s="75" t="str">
        <f t="shared" si="94"/>
        <v/>
      </c>
      <c r="DI11" s="75" t="str">
        <f t="shared" si="95"/>
        <v/>
      </c>
      <c r="DJ11" s="75" t="str">
        <f t="shared" si="96"/>
        <v/>
      </c>
      <c r="DK11" s="75" t="str">
        <f t="shared" si="97"/>
        <v/>
      </c>
      <c r="DL11" s="75" t="str">
        <f t="shared" si="98"/>
        <v/>
      </c>
      <c r="DM11" s="75" t="str">
        <f t="shared" si="99"/>
        <v/>
      </c>
      <c r="DN11" s="75" t="str">
        <f t="shared" si="100"/>
        <v/>
      </c>
      <c r="DO11" s="75" t="str">
        <f t="shared" si="101"/>
        <v/>
      </c>
      <c r="DP11" s="75" t="str">
        <f t="shared" si="102"/>
        <v/>
      </c>
      <c r="DQ11" s="75" t="str">
        <f t="shared" si="103"/>
        <v/>
      </c>
      <c r="DR11" s="75" t="str">
        <f t="shared" si="104"/>
        <v/>
      </c>
      <c r="DS11" s="75" t="str">
        <f t="shared" si="105"/>
        <v/>
      </c>
      <c r="DT11" s="75" t="str">
        <f t="shared" si="106"/>
        <v/>
      </c>
      <c r="DU11" s="75" t="str">
        <f t="shared" si="107"/>
        <v/>
      </c>
      <c r="DV11" s="75" t="str">
        <f t="shared" si="108"/>
        <v/>
      </c>
      <c r="DW11" s="75" t="str">
        <f t="shared" si="109"/>
        <v/>
      </c>
      <c r="DX11" s="75" t="str">
        <f t="shared" si="110"/>
        <v/>
      </c>
      <c r="DY11" s="75" t="str">
        <f t="shared" si="111"/>
        <v/>
      </c>
      <c r="DZ11" s="75" t="str">
        <f t="shared" si="112"/>
        <v/>
      </c>
      <c r="EA11" s="75" t="str">
        <f t="shared" si="113"/>
        <v/>
      </c>
      <c r="EB11" s="75" t="str">
        <f t="shared" si="114"/>
        <v/>
      </c>
      <c r="EC11" s="75" t="str">
        <f t="shared" si="115"/>
        <v/>
      </c>
      <c r="ED11" s="75" t="str">
        <f t="shared" si="116"/>
        <v/>
      </c>
      <c r="EE11" s="75" t="str">
        <f t="shared" si="117"/>
        <v/>
      </c>
      <c r="EF11" s="75" t="str">
        <f t="shared" si="118"/>
        <v/>
      </c>
      <c r="EG11" s="75" t="str">
        <f t="shared" si="119"/>
        <v/>
      </c>
      <c r="EH11" s="75" t="str">
        <f t="shared" si="120"/>
        <v/>
      </c>
      <c r="EI11" s="75" t="str">
        <f t="shared" si="121"/>
        <v/>
      </c>
      <c r="EJ11" s="75" t="str">
        <f t="shared" si="122"/>
        <v/>
      </c>
      <c r="EK11" s="75" t="str">
        <f t="shared" si="123"/>
        <v/>
      </c>
      <c r="EL11" s="75" t="str">
        <f t="shared" si="124"/>
        <v/>
      </c>
      <c r="EM11" s="75" t="str">
        <f t="shared" si="125"/>
        <v/>
      </c>
      <c r="EN11" s="75" t="str">
        <f t="shared" si="126"/>
        <v/>
      </c>
      <c r="EO11" s="75" t="str">
        <f t="shared" si="127"/>
        <v/>
      </c>
      <c r="EP11" s="75" t="str">
        <f t="shared" si="128"/>
        <v/>
      </c>
      <c r="EQ11" s="75" t="str">
        <f t="shared" si="129"/>
        <v/>
      </c>
      <c r="ER11" s="75" t="str">
        <f t="shared" si="130"/>
        <v/>
      </c>
      <c r="ES11" s="75" t="str">
        <f t="shared" si="131"/>
        <v/>
      </c>
      <c r="ET11" s="75" t="str">
        <f t="shared" si="132"/>
        <v/>
      </c>
      <c r="EU11" s="75" t="str">
        <f t="shared" ref="EU11:EU47" si="313">IF(OR(AND($C11="Efficiency",$B11=50,NOT($M11="Common Space")),AND($C11="Efficiency",$B11="HOME 50",NOT($M11="Common Space"))),$E11*$F11,"")</f>
        <v/>
      </c>
      <c r="EV11" s="75" t="str">
        <f t="shared" ref="EV11:EV47" si="314">IF(OR(AND($C11=1,$B11=50,NOT($M11="Common Space")),AND($C11=1,$B11="HOME 50",NOT($M11="Common Space"))),$E11*$F11,"")</f>
        <v/>
      </c>
      <c r="EW11" s="75" t="str">
        <f t="shared" ref="EW11:EW47" si="315">IF(OR(AND($C11=2,$B11=50,NOT($M11="Common Space")),AND($C11=2,$B11="HOME 50",NOT($M11="Common Space"))),$E11*$F11,"")</f>
        <v/>
      </c>
      <c r="EX11" s="75" t="str">
        <f t="shared" ref="EX11:EX47" si="316">IF(OR(AND($C11=3,$B11=50,NOT($M11="Common Space")),AND($C11=3,$B11="HOME 50",NOT($M11="Common Space"))),$E11*$F11,"")</f>
        <v/>
      </c>
      <c r="EY11" s="75" t="str">
        <f t="shared" ref="EY11:EY47" si="317">IF(OR(AND($C11=4,$B11=50,NOT($M11="Common Space")),AND($C11=4,$B11="HOME 50",NOT($M11="Common Space"))),$E11*$F11,"")</f>
        <v/>
      </c>
      <c r="EZ11" s="75" t="str">
        <f t="shared" si="133"/>
        <v/>
      </c>
      <c r="FA11" s="75" t="str">
        <f t="shared" si="134"/>
        <v/>
      </c>
      <c r="FB11" s="75" t="str">
        <f t="shared" si="135"/>
        <v/>
      </c>
      <c r="FC11" s="75" t="str">
        <f t="shared" si="136"/>
        <v/>
      </c>
      <c r="FD11" s="75" t="str">
        <f t="shared" si="137"/>
        <v/>
      </c>
      <c r="FE11" s="75" t="str">
        <f t="shared" ref="FE11:FE47" si="318">IF(OR(AND($C11="Efficiency",$B11=30,NOT($M11="Common Space")),AND($C11="Efficiency",$B11="HOME 30",NOT($M11="Common Space"))),$E11*$F11,"")</f>
        <v/>
      </c>
      <c r="FF11" s="75" t="str">
        <f t="shared" ref="FF11:FF47" si="319">IF(OR(AND($C11=1,$B11=30,NOT($M11="Common Space")),AND($C11=1,$B11="HOME 30",NOT($M11="Common Space"))),$E11*$F11,"")</f>
        <v/>
      </c>
      <c r="FG11" s="75" t="str">
        <f t="shared" ref="FG11:FG47" si="320">IF(OR(AND($C11=2,$B11=30,NOT($M11="Common Space")),AND($C11=2,$B11="HOME 30",NOT($M11="Common Space"))),$E11*$F11,"")</f>
        <v/>
      </c>
      <c r="FH11" s="75" t="str">
        <f t="shared" ref="FH11:FH47" si="321">IF(OR(AND($C11=3,$B11=30,NOT($M11="Common Space")),AND($C11=3,$B11="HOME 30",NOT($M11="Common Space"))),$E11*$F11,"")</f>
        <v/>
      </c>
      <c r="FI11" s="75" t="str">
        <f t="shared" ref="FI11:FI47" si="322">IF(OR(AND($C11=4,$B11=30,NOT($M11="Common Space")),AND($C11=4,$B11="HOME 30",NOT($M11="Common Space"))),$E11*$F11,"")</f>
        <v/>
      </c>
      <c r="FJ11" s="75" t="str">
        <f t="shared" si="138"/>
        <v/>
      </c>
      <c r="FK11" s="75" t="str">
        <f t="shared" si="139"/>
        <v/>
      </c>
      <c r="FL11" s="75" t="str">
        <f t="shared" si="140"/>
        <v/>
      </c>
      <c r="FM11" s="75" t="str">
        <f t="shared" si="141"/>
        <v/>
      </c>
      <c r="FN11" s="75" t="str">
        <f t="shared" si="142"/>
        <v/>
      </c>
      <c r="FO11" s="75" t="str">
        <f t="shared" si="143"/>
        <v/>
      </c>
      <c r="FP11" s="75" t="str">
        <f t="shared" si="144"/>
        <v/>
      </c>
      <c r="FQ11" s="75" t="str">
        <f t="shared" si="145"/>
        <v/>
      </c>
      <c r="FR11" s="75" t="str">
        <f t="shared" si="146"/>
        <v/>
      </c>
      <c r="FS11" s="75" t="str">
        <f t="shared" si="147"/>
        <v/>
      </c>
      <c r="FT11" s="75" t="str">
        <f t="shared" si="148"/>
        <v/>
      </c>
      <c r="FU11" s="75" t="str">
        <f t="shared" si="149"/>
        <v/>
      </c>
      <c r="FV11" s="75" t="str">
        <f t="shared" si="150"/>
        <v/>
      </c>
      <c r="FW11" s="75" t="str">
        <f t="shared" si="151"/>
        <v/>
      </c>
      <c r="FX11" s="75" t="str">
        <f t="shared" si="152"/>
        <v/>
      </c>
      <c r="FY11" s="75" t="str">
        <f t="shared" si="153"/>
        <v/>
      </c>
      <c r="FZ11" s="75" t="str">
        <f t="shared" si="154"/>
        <v/>
      </c>
      <c r="GA11" s="75" t="str">
        <f t="shared" si="155"/>
        <v/>
      </c>
      <c r="GB11" s="75" t="str">
        <f t="shared" si="156"/>
        <v/>
      </c>
      <c r="GC11" s="75" t="str">
        <f t="shared" si="157"/>
        <v/>
      </c>
      <c r="GD11" s="75" t="str">
        <f t="shared" si="158"/>
        <v/>
      </c>
      <c r="GE11" s="75" t="str">
        <f t="shared" si="159"/>
        <v/>
      </c>
      <c r="GF11" s="75" t="str">
        <f t="shared" si="160"/>
        <v/>
      </c>
      <c r="GG11" s="75" t="str">
        <f t="shared" si="161"/>
        <v/>
      </c>
      <c r="GH11" s="75" t="str">
        <f t="shared" si="162"/>
        <v/>
      </c>
      <c r="GI11" s="75" t="str">
        <f t="shared" si="163"/>
        <v/>
      </c>
      <c r="GJ11" s="75" t="str">
        <f t="shared" si="164"/>
        <v/>
      </c>
      <c r="GK11" s="75" t="str">
        <f t="shared" si="165"/>
        <v/>
      </c>
      <c r="GL11" s="75" t="str">
        <f t="shared" si="166"/>
        <v/>
      </c>
      <c r="GM11" s="75" t="str">
        <f t="shared" si="167"/>
        <v/>
      </c>
      <c r="GN11" s="75" t="str">
        <f t="shared" si="168"/>
        <v/>
      </c>
      <c r="GO11" s="75" t="str">
        <f t="shared" si="169"/>
        <v/>
      </c>
      <c r="GP11" s="75" t="str">
        <f t="shared" si="170"/>
        <v/>
      </c>
      <c r="GQ11" s="75" t="str">
        <f t="shared" si="171"/>
        <v/>
      </c>
      <c r="GR11" s="75" t="str">
        <f t="shared" si="172"/>
        <v/>
      </c>
      <c r="GS11" s="75" t="str">
        <f t="shared" si="173"/>
        <v/>
      </c>
      <c r="GT11" s="75" t="str">
        <f t="shared" si="174"/>
        <v/>
      </c>
      <c r="GU11" s="75" t="str">
        <f t="shared" si="175"/>
        <v/>
      </c>
      <c r="GV11" s="75" t="str">
        <f t="shared" si="176"/>
        <v/>
      </c>
      <c r="GW11" s="75" t="str">
        <f t="shared" si="177"/>
        <v/>
      </c>
      <c r="GX11" s="75" t="str">
        <f t="shared" si="178"/>
        <v/>
      </c>
      <c r="GY11" s="75" t="str">
        <f t="shared" si="179"/>
        <v/>
      </c>
      <c r="GZ11" s="75" t="str">
        <f t="shared" si="180"/>
        <v/>
      </c>
      <c r="HA11" s="75" t="str">
        <f t="shared" si="181"/>
        <v/>
      </c>
      <c r="HB11" s="75" t="str">
        <f t="shared" si="182"/>
        <v/>
      </c>
      <c r="HC11" s="75" t="str">
        <f t="shared" si="183"/>
        <v/>
      </c>
      <c r="HD11" s="75" t="str">
        <f t="shared" si="184"/>
        <v/>
      </c>
      <c r="HE11" s="75" t="str">
        <f t="shared" si="185"/>
        <v/>
      </c>
      <c r="HF11" s="75" t="str">
        <f t="shared" si="186"/>
        <v/>
      </c>
      <c r="HG11" s="75" t="str">
        <f t="shared" si="187"/>
        <v/>
      </c>
      <c r="HH11" s="75" t="str">
        <f t="shared" si="188"/>
        <v/>
      </c>
      <c r="HI11" s="75" t="str">
        <f t="shared" si="189"/>
        <v/>
      </c>
      <c r="HJ11" s="75" t="str">
        <f t="shared" si="190"/>
        <v/>
      </c>
      <c r="HK11" s="75" t="str">
        <f t="shared" si="191"/>
        <v/>
      </c>
      <c r="HL11" s="75" t="str">
        <f t="shared" si="192"/>
        <v/>
      </c>
      <c r="HM11" s="75" t="str">
        <f t="shared" si="193"/>
        <v/>
      </c>
      <c r="HN11" s="75" t="str">
        <f t="shared" si="194"/>
        <v/>
      </c>
      <c r="HO11" s="75" t="str">
        <f t="shared" si="195"/>
        <v/>
      </c>
      <c r="HP11" s="75" t="str">
        <f t="shared" si="196"/>
        <v/>
      </c>
      <c r="HQ11" s="75" t="str">
        <f t="shared" si="197"/>
        <v/>
      </c>
      <c r="HR11" s="75" t="str">
        <f t="shared" si="198"/>
        <v/>
      </c>
      <c r="HS11" s="75" t="str">
        <f t="shared" si="199"/>
        <v/>
      </c>
      <c r="HT11" s="75" t="str">
        <f t="shared" si="200"/>
        <v/>
      </c>
      <c r="HU11" s="75" t="str">
        <f t="shared" si="201"/>
        <v/>
      </c>
      <c r="HV11" s="75" t="str">
        <f t="shared" si="202"/>
        <v/>
      </c>
      <c r="HW11" s="109" t="str">
        <f t="shared" si="203"/>
        <v/>
      </c>
      <c r="HX11" s="109" t="str">
        <f t="shared" si="204"/>
        <v/>
      </c>
      <c r="HY11" s="109" t="str">
        <f t="shared" si="205"/>
        <v/>
      </c>
      <c r="HZ11" s="109" t="str">
        <f t="shared" si="206"/>
        <v/>
      </c>
      <c r="IA11" s="109" t="str">
        <f t="shared" si="207"/>
        <v/>
      </c>
      <c r="IB11" s="109" t="str">
        <f t="shared" si="208"/>
        <v/>
      </c>
      <c r="IC11" s="109" t="str">
        <f t="shared" si="209"/>
        <v/>
      </c>
      <c r="ID11" s="109" t="str">
        <f t="shared" si="210"/>
        <v/>
      </c>
      <c r="IE11" s="109" t="str">
        <f t="shared" si="211"/>
        <v/>
      </c>
      <c r="IF11" s="109" t="str">
        <f t="shared" si="212"/>
        <v/>
      </c>
      <c r="IG11" s="109" t="str">
        <f t="shared" si="213"/>
        <v/>
      </c>
      <c r="IH11" s="109" t="str">
        <f t="shared" si="214"/>
        <v/>
      </c>
      <c r="II11" s="109" t="str">
        <f t="shared" si="215"/>
        <v/>
      </c>
      <c r="IJ11" s="109" t="str">
        <f t="shared" si="216"/>
        <v/>
      </c>
      <c r="IK11" s="109" t="str">
        <f t="shared" si="217"/>
        <v/>
      </c>
      <c r="IL11" s="109" t="str">
        <f t="shared" si="218"/>
        <v/>
      </c>
      <c r="IM11" s="109" t="str">
        <f t="shared" si="219"/>
        <v/>
      </c>
      <c r="IN11" s="109" t="str">
        <f t="shared" si="220"/>
        <v/>
      </c>
      <c r="IO11" s="109" t="str">
        <f t="shared" si="221"/>
        <v/>
      </c>
      <c r="IP11" s="109" t="str">
        <f t="shared" si="222"/>
        <v/>
      </c>
      <c r="IQ11" s="109" t="str">
        <f t="shared" si="223"/>
        <v/>
      </c>
      <c r="IR11" s="109" t="str">
        <f t="shared" si="224"/>
        <v/>
      </c>
      <c r="IS11" s="109" t="str">
        <f t="shared" si="225"/>
        <v/>
      </c>
      <c r="IT11" s="109" t="str">
        <f t="shared" si="226"/>
        <v/>
      </c>
      <c r="IU11" s="109" t="str">
        <f t="shared" si="227"/>
        <v/>
      </c>
      <c r="IV11" s="109" t="str">
        <f t="shared" si="228"/>
        <v/>
      </c>
      <c r="IW11" s="109" t="str">
        <f t="shared" si="229"/>
        <v/>
      </c>
      <c r="IX11" s="109" t="str">
        <f t="shared" si="230"/>
        <v/>
      </c>
      <c r="IY11" s="109" t="str">
        <f t="shared" si="231"/>
        <v/>
      </c>
      <c r="IZ11" s="109" t="str">
        <f t="shared" si="232"/>
        <v/>
      </c>
      <c r="JA11" s="109" t="str">
        <f t="shared" si="233"/>
        <v/>
      </c>
      <c r="JB11" s="109" t="str">
        <f t="shared" si="234"/>
        <v/>
      </c>
      <c r="JC11" s="109" t="str">
        <f t="shared" si="235"/>
        <v/>
      </c>
      <c r="JD11" s="109" t="str">
        <f t="shared" si="236"/>
        <v/>
      </c>
      <c r="JE11" s="109" t="str">
        <f t="shared" si="237"/>
        <v/>
      </c>
      <c r="JF11" s="109" t="str">
        <f t="shared" si="238"/>
        <v/>
      </c>
      <c r="JG11" s="109" t="str">
        <f t="shared" si="239"/>
        <v/>
      </c>
      <c r="JH11" s="109" t="str">
        <f t="shared" si="240"/>
        <v/>
      </c>
      <c r="JI11" s="109" t="str">
        <f t="shared" si="241"/>
        <v/>
      </c>
      <c r="JJ11" s="109" t="str">
        <f t="shared" si="242"/>
        <v/>
      </c>
      <c r="JK11" s="109" t="str">
        <f t="shared" si="243"/>
        <v/>
      </c>
      <c r="JL11" s="109" t="str">
        <f t="shared" si="244"/>
        <v/>
      </c>
      <c r="JM11" s="109" t="str">
        <f t="shared" si="245"/>
        <v/>
      </c>
      <c r="JN11" s="109" t="str">
        <f t="shared" si="246"/>
        <v/>
      </c>
      <c r="JO11" s="109" t="str">
        <f t="shared" si="247"/>
        <v/>
      </c>
      <c r="JP11" s="109" t="str">
        <f t="shared" si="248"/>
        <v/>
      </c>
      <c r="JQ11" s="109" t="str">
        <f t="shared" si="249"/>
        <v/>
      </c>
      <c r="JR11" s="109" t="str">
        <f t="shared" si="250"/>
        <v/>
      </c>
      <c r="JS11" s="109" t="str">
        <f t="shared" si="251"/>
        <v/>
      </c>
      <c r="JT11" s="109" t="str">
        <f t="shared" si="252"/>
        <v/>
      </c>
      <c r="JU11" s="109" t="str">
        <f t="shared" si="253"/>
        <v/>
      </c>
      <c r="JV11" s="109" t="str">
        <f t="shared" si="254"/>
        <v/>
      </c>
      <c r="JW11" s="109" t="str">
        <f t="shared" si="255"/>
        <v/>
      </c>
      <c r="JX11" s="109" t="str">
        <f t="shared" si="256"/>
        <v/>
      </c>
      <c r="JY11" s="109" t="str">
        <f t="shared" si="257"/>
        <v/>
      </c>
      <c r="JZ11" s="109" t="str">
        <f t="shared" si="258"/>
        <v/>
      </c>
      <c r="KA11" s="109" t="str">
        <f t="shared" si="259"/>
        <v/>
      </c>
      <c r="KB11" s="109" t="str">
        <f t="shared" si="260"/>
        <v/>
      </c>
      <c r="KC11" s="109" t="str">
        <f t="shared" si="261"/>
        <v/>
      </c>
      <c r="KD11" s="109" t="str">
        <f t="shared" si="262"/>
        <v/>
      </c>
      <c r="KE11" s="109" t="str">
        <f t="shared" si="263"/>
        <v/>
      </c>
      <c r="KF11" s="109" t="str">
        <f t="shared" si="264"/>
        <v/>
      </c>
      <c r="KG11" s="109" t="str">
        <f t="shared" si="265"/>
        <v/>
      </c>
      <c r="KH11" s="109" t="str">
        <f t="shared" si="266"/>
        <v/>
      </c>
      <c r="KI11" s="109" t="str">
        <f t="shared" si="267"/>
        <v/>
      </c>
      <c r="KJ11" s="109" t="str">
        <f t="shared" si="268"/>
        <v/>
      </c>
      <c r="KK11" s="109" t="str">
        <f t="shared" si="269"/>
        <v/>
      </c>
      <c r="KL11" s="109" t="str">
        <f t="shared" si="270"/>
        <v/>
      </c>
      <c r="KM11" s="109" t="str">
        <f t="shared" si="271"/>
        <v/>
      </c>
      <c r="KN11" s="109" t="str">
        <f t="shared" si="272"/>
        <v/>
      </c>
      <c r="KO11" s="109" t="str">
        <f t="shared" si="273"/>
        <v/>
      </c>
      <c r="KP11" s="109" t="str">
        <f t="shared" si="274"/>
        <v/>
      </c>
      <c r="KQ11" s="109" t="str">
        <f t="shared" si="275"/>
        <v/>
      </c>
      <c r="KR11" s="109" t="str">
        <f t="shared" si="276"/>
        <v/>
      </c>
      <c r="KS11" s="109" t="str">
        <f t="shared" si="277"/>
        <v/>
      </c>
      <c r="KT11" s="109" t="str">
        <f t="shared" si="278"/>
        <v/>
      </c>
      <c r="KU11" s="109" t="str">
        <f t="shared" si="279"/>
        <v/>
      </c>
      <c r="KV11" s="109" t="str">
        <f t="shared" si="280"/>
        <v/>
      </c>
      <c r="KW11" s="109" t="str">
        <f t="shared" si="281"/>
        <v/>
      </c>
      <c r="KX11" s="109" t="str">
        <f t="shared" si="282"/>
        <v/>
      </c>
      <c r="KY11" s="109" t="str">
        <f t="shared" si="283"/>
        <v/>
      </c>
      <c r="KZ11" s="109" t="str">
        <f t="shared" si="284"/>
        <v/>
      </c>
      <c r="LA11" s="109" t="str">
        <f t="shared" si="285"/>
        <v/>
      </c>
      <c r="LB11" s="109" t="str">
        <f t="shared" si="286"/>
        <v/>
      </c>
      <c r="LC11" s="109" t="str">
        <f t="shared" si="287"/>
        <v/>
      </c>
      <c r="LD11" s="110" t="str">
        <f t="shared" si="288"/>
        <v/>
      </c>
      <c r="LE11" s="110" t="str">
        <f t="shared" si="289"/>
        <v/>
      </c>
      <c r="LF11" s="110" t="str">
        <f t="shared" si="290"/>
        <v/>
      </c>
      <c r="LG11" s="110" t="str">
        <f t="shared" si="291"/>
        <v/>
      </c>
      <c r="LH11" s="110" t="str">
        <f t="shared" si="292"/>
        <v/>
      </c>
      <c r="LI11" s="75" t="str">
        <f t="shared" si="293"/>
        <v/>
      </c>
      <c r="LJ11" s="75" t="str">
        <f t="shared" si="294"/>
        <v/>
      </c>
      <c r="LK11" s="75" t="str">
        <f t="shared" si="295"/>
        <v/>
      </c>
      <c r="LL11" s="75" t="str">
        <f t="shared" si="296"/>
        <v/>
      </c>
      <c r="LM11" s="75" t="str">
        <f t="shared" si="297"/>
        <v/>
      </c>
      <c r="LN11" s="75" t="str">
        <f t="shared" si="298"/>
        <v/>
      </c>
      <c r="LO11" s="75" t="str">
        <f t="shared" si="299"/>
        <v/>
      </c>
      <c r="LP11" s="75" t="str">
        <f t="shared" si="300"/>
        <v/>
      </c>
      <c r="LQ11" s="75" t="str">
        <f t="shared" si="301"/>
        <v/>
      </c>
      <c r="LR11" s="75" t="str">
        <f t="shared" si="302"/>
        <v/>
      </c>
      <c r="LS11" s="75" t="str">
        <f t="shared" si="303"/>
        <v/>
      </c>
      <c r="LT11" s="75" t="str">
        <f t="shared" si="304"/>
        <v/>
      </c>
      <c r="LU11" s="75" t="str">
        <f t="shared" si="305"/>
        <v/>
      </c>
      <c r="LV11" s="75" t="str">
        <f t="shared" si="306"/>
        <v/>
      </c>
      <c r="LW11" s="75" t="str">
        <f t="shared" si="307"/>
        <v/>
      </c>
      <c r="LX11" s="75" t="str">
        <f t="shared" si="308"/>
        <v/>
      </c>
      <c r="LY11" s="75" t="str">
        <f t="shared" si="309"/>
        <v/>
      </c>
      <c r="LZ11" s="75" t="str">
        <f t="shared" si="310"/>
        <v/>
      </c>
      <c r="MA11" s="75" t="str">
        <f t="shared" si="311"/>
        <v/>
      </c>
      <c r="MB11" s="75" t="str">
        <f t="shared" si="312"/>
        <v/>
      </c>
      <c r="MC11" s="91">
        <f t="shared" ref="MC11:MC47" si="323">IF(AND($C11="Efficiency",$E11&gt;0,OR($N11="1-Story",$N11="2-Story",$N11="3+ Story",$N11="2-Story Walkup",$N11="Townhome"),OR($O11="Acquisition/Rehab",$O11="Rehabilitation"),NOT($P11="Yes")),$E11,0)</f>
        <v>0</v>
      </c>
      <c r="MD11" s="91">
        <f t="shared" ref="MD11:MD47" si="324">IF(AND($C11=1,$E11&gt;0,OR($N11="1-Story",$N11="2-Story",$N11="3+ Story",$N11="2-Story Walkup",$N11="Townhome"),OR($O11="Acquisition/Rehab",$O11="Rehabilitation"),NOT($P11="Yes")),$E11,0)</f>
        <v>0</v>
      </c>
      <c r="ME11" s="91">
        <f t="shared" ref="ME11:ME47" si="325">IF(AND($C11=2,$E11&gt;0,OR($N11="1-Story",$N11="2-Story",$N11="3+ Story",$N11="2-Story Walkup",$N11="Townhome"),OR($O11="Acquisition/Rehab",$O11="Rehabilitation"),NOT($P11="Yes")),$E11,0)</f>
        <v>0</v>
      </c>
      <c r="MF11" s="91">
        <f t="shared" ref="MF11:MF47" si="326">IF(AND($C11=3,$E11&gt;0,OR($N11="1-Story",$N11="2-Story",$N11="3+ Story",$N11="2-Story Walkup",$N11="Townhome"),OR($O11="Acquisition/Rehab",$O11="Rehabilitation"),NOT($P11="Yes")),$E11,0)</f>
        <v>0</v>
      </c>
      <c r="MG11" s="91">
        <f t="shared" ref="MG11:MG47" si="327">IF(AND($C11=4,$E11&gt;0,OR($N11="1-Story",$N11="2-Story",$N11="3+ Story",$N11="2-Story Walkup",$N11="Townhome"),OR($O11="Acquisition/Rehab",$O11="Rehabilitation"),NOT($P11="Yes")),$E11,0)</f>
        <v>0</v>
      </c>
      <c r="MH11" s="91">
        <f t="shared" ref="MH11:MH47" si="328">IF(AND($C11="Efficiency",$E11&gt;0,OR($N11="1-Story",$N11="2-Story",$N11="3+ Story",$N11="2-Story Walkup",$N11="Townhome"),$O11="New Construction"),$E11,0)</f>
        <v>0</v>
      </c>
      <c r="MI11" s="91">
        <f t="shared" ref="MI11:MI47" si="329">IF(AND($C11=1,$E11&gt;0,OR($N11="1-Story",$N11="2-Story",$N11="3+ Story",$N11="2-Story Walkup",$N11="Townhome"),$O11="New Construction"),$E11,0)</f>
        <v>0</v>
      </c>
      <c r="MJ11" s="91">
        <f t="shared" ref="MJ11:MJ47" si="330">IF(AND($C11=2,$E11&gt;0,OR($N11="1-Story",$N11="2-Story",$N11="3+ Story",$N11="2-Story Walkup",$N11="Townhome"),$O11="New Construction"),$E11,0)</f>
        <v>0</v>
      </c>
      <c r="MK11" s="91">
        <f t="shared" ref="MK11:MK47" si="331">IF(AND($C11=3,$E11&gt;0,OR($N11="1-Story",$N11="2-Story",$N11="3+ Story",$N11="2-Story Walkup",$N11="Townhome"),$O11="New Construction"),$E11,0)</f>
        <v>0</v>
      </c>
      <c r="ML11" s="91">
        <f t="shared" ref="ML11:ML47" si="332">IF(AND($C11=4,$E11&gt;0,OR($N11="1-Story",$N11="2-Story",$N11="3+ Story",$N11="2-Story Walkup",$N11="Townhome"),$O11="New Construction"),$E11,0)</f>
        <v>0</v>
      </c>
      <c r="MM11" s="91">
        <f t="shared" ref="MM11:MM47" si="333">IF(AND($C11="Efficiency",$E11&gt;0,OR($N11="SF Detached",$N11="Duplex",$N11="Mfd Home"),NOT($P11="Yes")),$E11,0)</f>
        <v>0</v>
      </c>
      <c r="MN11" s="91">
        <f t="shared" ref="MN11:MN47" si="334">IF(AND($C11=1,$E11&gt;0,OR($N11="SF Detached",$N11="Duplex",$N11="Mfd Home"),NOT($P11="Yes")),$E11,0)</f>
        <v>0</v>
      </c>
      <c r="MO11" s="91">
        <f t="shared" ref="MO11:MO47" si="335">IF(AND($C11=2,$E11&gt;0,OR($N11="SF Detached",$N11="Duplex",$N11="Mfd Home"),NOT($P11="Yes")),$E11,0)</f>
        <v>0</v>
      </c>
      <c r="MP11" s="91">
        <f t="shared" ref="MP11:MP47" si="336">IF(AND($C11=3,$E11&gt;0,OR($N11="SF Detached",$N11="Duplex",$N11="Mfd Home"),NOT($P11="Yes")),$E11,0)</f>
        <v>0</v>
      </c>
      <c r="MQ11" s="91">
        <f t="shared" ref="MQ11:MQ47" si="337">IF(AND($C11=4,$E11&gt;0,OR($N11="SF Detached",$N11="Duplex",$N11="Mfd Home"),NOT($P11="Yes")),$E11,0)</f>
        <v>0</v>
      </c>
      <c r="MR11" s="70"/>
      <c r="MS11" s="70"/>
      <c r="MT11" s="75"/>
      <c r="MU11" s="75"/>
      <c r="NK11" s="71"/>
      <c r="NL11" s="71"/>
    </row>
    <row r="12" spans="1:376" ht="12" customHeight="1" x14ac:dyDescent="0.2">
      <c r="A12" s="98" t="str">
        <f t="shared" si="0"/>
        <v/>
      </c>
      <c r="B12" s="111" t="s">
        <v>420</v>
      </c>
      <c r="C12" s="112"/>
      <c r="D12" s="113"/>
      <c r="E12" s="114"/>
      <c r="F12" s="114"/>
      <c r="G12" s="114"/>
      <c r="H12" s="114"/>
      <c r="I12" s="352"/>
      <c r="J12" s="115"/>
      <c r="K12" s="116">
        <f t="shared" si="1"/>
        <v>0</v>
      </c>
      <c r="L12" s="116">
        <f t="shared" si="2"/>
        <v>0</v>
      </c>
      <c r="M12" s="117"/>
      <c r="N12" s="117"/>
      <c r="O12" s="117"/>
      <c r="P12" s="118"/>
      <c r="Q12" s="119"/>
      <c r="R12" s="120"/>
      <c r="S12" s="1089"/>
      <c r="T12" s="1090"/>
      <c r="U12" s="75" t="str">
        <f t="shared" si="3"/>
        <v/>
      </c>
      <c r="V12" s="75" t="str">
        <f t="shared" si="4"/>
        <v/>
      </c>
      <c r="W12" s="75" t="str">
        <f t="shared" si="5"/>
        <v/>
      </c>
      <c r="X12" s="75" t="str">
        <f t="shared" si="6"/>
        <v/>
      </c>
      <c r="Y12" s="75" t="str">
        <f t="shared" si="7"/>
        <v/>
      </c>
      <c r="Z12" s="75" t="str">
        <f t="shared" si="8"/>
        <v/>
      </c>
      <c r="AA12" s="75" t="str">
        <f t="shared" si="9"/>
        <v/>
      </c>
      <c r="AB12" s="75" t="str">
        <f t="shared" si="10"/>
        <v/>
      </c>
      <c r="AC12" s="75" t="str">
        <f t="shared" si="11"/>
        <v/>
      </c>
      <c r="AD12" s="75" t="str">
        <f t="shared" si="12"/>
        <v/>
      </c>
      <c r="AE12" s="75" t="str">
        <f t="shared" si="13"/>
        <v/>
      </c>
      <c r="AF12" s="75" t="str">
        <f t="shared" si="14"/>
        <v/>
      </c>
      <c r="AG12" s="75" t="str">
        <f t="shared" si="15"/>
        <v/>
      </c>
      <c r="AH12" s="75" t="str">
        <f t="shared" si="16"/>
        <v/>
      </c>
      <c r="AI12" s="75" t="str">
        <f t="shared" si="17"/>
        <v/>
      </c>
      <c r="AJ12" s="75" t="str">
        <f t="shared" si="18"/>
        <v/>
      </c>
      <c r="AK12" s="75" t="str">
        <f t="shared" si="19"/>
        <v/>
      </c>
      <c r="AL12" s="75" t="str">
        <f t="shared" si="20"/>
        <v/>
      </c>
      <c r="AM12" s="75" t="str">
        <f t="shared" si="21"/>
        <v/>
      </c>
      <c r="AN12" s="75" t="str">
        <f t="shared" si="22"/>
        <v/>
      </c>
      <c r="AO12" s="75" t="str">
        <f t="shared" si="23"/>
        <v/>
      </c>
      <c r="AP12" s="75" t="str">
        <f t="shared" si="24"/>
        <v/>
      </c>
      <c r="AQ12" s="75" t="str">
        <f t="shared" si="25"/>
        <v/>
      </c>
      <c r="AR12" s="75" t="str">
        <f t="shared" si="26"/>
        <v/>
      </c>
      <c r="AS12" s="75" t="str">
        <f t="shared" si="27"/>
        <v/>
      </c>
      <c r="AT12" s="75" t="str">
        <f t="shared" si="28"/>
        <v/>
      </c>
      <c r="AU12" s="75" t="str">
        <f t="shared" si="29"/>
        <v/>
      </c>
      <c r="AV12" s="75" t="str">
        <f t="shared" si="30"/>
        <v/>
      </c>
      <c r="AW12" s="75" t="str">
        <f t="shared" si="31"/>
        <v/>
      </c>
      <c r="AX12" s="75" t="str">
        <f t="shared" si="32"/>
        <v/>
      </c>
      <c r="AY12" s="75" t="str">
        <f t="shared" si="33"/>
        <v/>
      </c>
      <c r="AZ12" s="75" t="str">
        <f t="shared" si="34"/>
        <v/>
      </c>
      <c r="BA12" s="75" t="str">
        <f t="shared" si="35"/>
        <v/>
      </c>
      <c r="BB12" s="75" t="str">
        <f t="shared" si="36"/>
        <v/>
      </c>
      <c r="BC12" s="75" t="str">
        <f t="shared" si="37"/>
        <v/>
      </c>
      <c r="BD12" s="75" t="str">
        <f t="shared" si="38"/>
        <v/>
      </c>
      <c r="BE12" s="75" t="str">
        <f t="shared" si="39"/>
        <v/>
      </c>
      <c r="BF12" s="75" t="str">
        <f t="shared" si="40"/>
        <v/>
      </c>
      <c r="BG12" s="75" t="str">
        <f t="shared" si="41"/>
        <v/>
      </c>
      <c r="BH12" s="75" t="str">
        <f t="shared" si="42"/>
        <v/>
      </c>
      <c r="BI12" s="75" t="str">
        <f t="shared" si="43"/>
        <v/>
      </c>
      <c r="BJ12" s="75" t="str">
        <f t="shared" si="44"/>
        <v/>
      </c>
      <c r="BK12" s="75" t="str">
        <f t="shared" si="45"/>
        <v/>
      </c>
      <c r="BL12" s="75" t="str">
        <f t="shared" si="46"/>
        <v/>
      </c>
      <c r="BM12" s="75" t="str">
        <f t="shared" si="47"/>
        <v/>
      </c>
      <c r="BN12" s="75" t="str">
        <f t="shared" si="48"/>
        <v/>
      </c>
      <c r="BO12" s="75" t="str">
        <f t="shared" si="49"/>
        <v/>
      </c>
      <c r="BP12" s="75" t="str">
        <f t="shared" si="50"/>
        <v/>
      </c>
      <c r="BQ12" s="75" t="str">
        <f t="shared" si="51"/>
        <v/>
      </c>
      <c r="BR12" s="75" t="str">
        <f t="shared" si="52"/>
        <v/>
      </c>
      <c r="BS12" s="75" t="str">
        <f t="shared" si="53"/>
        <v/>
      </c>
      <c r="BT12" s="75" t="str">
        <f t="shared" si="54"/>
        <v/>
      </c>
      <c r="BU12" s="75" t="str">
        <f t="shared" si="55"/>
        <v/>
      </c>
      <c r="BV12" s="75" t="str">
        <f t="shared" si="56"/>
        <v/>
      </c>
      <c r="BW12" s="75" t="str">
        <f t="shared" si="57"/>
        <v/>
      </c>
      <c r="BX12" s="75" t="str">
        <f t="shared" si="58"/>
        <v/>
      </c>
      <c r="BY12" s="75" t="str">
        <f t="shared" si="59"/>
        <v/>
      </c>
      <c r="BZ12" s="75" t="str">
        <f t="shared" si="60"/>
        <v/>
      </c>
      <c r="CA12" s="75" t="str">
        <f t="shared" si="61"/>
        <v/>
      </c>
      <c r="CB12" s="75" t="str">
        <f t="shared" si="62"/>
        <v/>
      </c>
      <c r="CC12" s="75" t="str">
        <f t="shared" si="63"/>
        <v/>
      </c>
      <c r="CD12" s="75" t="str">
        <f t="shared" si="64"/>
        <v/>
      </c>
      <c r="CE12" s="75" t="str">
        <f t="shared" si="65"/>
        <v/>
      </c>
      <c r="CF12" s="75" t="str">
        <f t="shared" si="66"/>
        <v/>
      </c>
      <c r="CG12" s="75" t="str">
        <f t="shared" si="67"/>
        <v/>
      </c>
      <c r="CH12" s="75" t="str">
        <f t="shared" si="68"/>
        <v/>
      </c>
      <c r="CI12" s="75" t="str">
        <f t="shared" si="69"/>
        <v/>
      </c>
      <c r="CJ12" s="75" t="str">
        <f t="shared" si="70"/>
        <v/>
      </c>
      <c r="CK12" s="75" t="str">
        <f t="shared" si="71"/>
        <v/>
      </c>
      <c r="CL12" s="75" t="str">
        <f t="shared" si="72"/>
        <v/>
      </c>
      <c r="CM12" s="75" t="str">
        <f t="shared" si="73"/>
        <v/>
      </c>
      <c r="CN12" s="75" t="str">
        <f t="shared" si="74"/>
        <v/>
      </c>
      <c r="CO12" s="75" t="str">
        <f t="shared" si="75"/>
        <v/>
      </c>
      <c r="CP12" s="75" t="str">
        <f t="shared" si="76"/>
        <v/>
      </c>
      <c r="CQ12" s="75" t="str">
        <f t="shared" si="77"/>
        <v/>
      </c>
      <c r="CR12" s="75" t="str">
        <f t="shared" si="78"/>
        <v/>
      </c>
      <c r="CS12" s="75" t="str">
        <f t="shared" si="79"/>
        <v/>
      </c>
      <c r="CT12" s="75" t="str">
        <f t="shared" si="80"/>
        <v/>
      </c>
      <c r="CU12" s="75" t="str">
        <f t="shared" si="81"/>
        <v/>
      </c>
      <c r="CV12" s="75" t="str">
        <f t="shared" si="82"/>
        <v/>
      </c>
      <c r="CW12" s="75" t="str">
        <f t="shared" si="83"/>
        <v/>
      </c>
      <c r="CX12" s="75" t="str">
        <f t="shared" si="84"/>
        <v/>
      </c>
      <c r="CY12" s="75" t="str">
        <f t="shared" si="85"/>
        <v/>
      </c>
      <c r="CZ12" s="75" t="str">
        <f t="shared" si="86"/>
        <v/>
      </c>
      <c r="DA12" s="75" t="str">
        <f t="shared" si="87"/>
        <v/>
      </c>
      <c r="DB12" s="75" t="str">
        <f t="shared" si="88"/>
        <v/>
      </c>
      <c r="DC12" s="75" t="str">
        <f t="shared" si="89"/>
        <v/>
      </c>
      <c r="DD12" s="75" t="str">
        <f t="shared" si="90"/>
        <v/>
      </c>
      <c r="DE12" s="75" t="str">
        <f t="shared" si="91"/>
        <v/>
      </c>
      <c r="DF12" s="75" t="str">
        <f t="shared" si="92"/>
        <v/>
      </c>
      <c r="DG12" s="75" t="str">
        <f t="shared" si="93"/>
        <v/>
      </c>
      <c r="DH12" s="75" t="str">
        <f t="shared" si="94"/>
        <v/>
      </c>
      <c r="DI12" s="75" t="str">
        <f t="shared" si="95"/>
        <v/>
      </c>
      <c r="DJ12" s="75" t="str">
        <f t="shared" si="96"/>
        <v/>
      </c>
      <c r="DK12" s="75" t="str">
        <f t="shared" si="97"/>
        <v/>
      </c>
      <c r="DL12" s="75" t="str">
        <f t="shared" si="98"/>
        <v/>
      </c>
      <c r="DM12" s="75" t="str">
        <f t="shared" si="99"/>
        <v/>
      </c>
      <c r="DN12" s="75" t="str">
        <f t="shared" si="100"/>
        <v/>
      </c>
      <c r="DO12" s="75" t="str">
        <f t="shared" si="101"/>
        <v/>
      </c>
      <c r="DP12" s="75" t="str">
        <f t="shared" si="102"/>
        <v/>
      </c>
      <c r="DQ12" s="75" t="str">
        <f t="shared" si="103"/>
        <v/>
      </c>
      <c r="DR12" s="75" t="str">
        <f t="shared" si="104"/>
        <v/>
      </c>
      <c r="DS12" s="75" t="str">
        <f t="shared" si="105"/>
        <v/>
      </c>
      <c r="DT12" s="75" t="str">
        <f t="shared" si="106"/>
        <v/>
      </c>
      <c r="DU12" s="75" t="str">
        <f t="shared" si="107"/>
        <v/>
      </c>
      <c r="DV12" s="75" t="str">
        <f t="shared" si="108"/>
        <v/>
      </c>
      <c r="DW12" s="75" t="str">
        <f t="shared" si="109"/>
        <v/>
      </c>
      <c r="DX12" s="75" t="str">
        <f t="shared" si="110"/>
        <v/>
      </c>
      <c r="DY12" s="75" t="str">
        <f t="shared" si="111"/>
        <v/>
      </c>
      <c r="DZ12" s="75" t="str">
        <f t="shared" si="112"/>
        <v/>
      </c>
      <c r="EA12" s="75" t="str">
        <f t="shared" si="113"/>
        <v/>
      </c>
      <c r="EB12" s="75" t="str">
        <f t="shared" si="114"/>
        <v/>
      </c>
      <c r="EC12" s="75" t="str">
        <f t="shared" si="115"/>
        <v/>
      </c>
      <c r="ED12" s="75" t="str">
        <f t="shared" si="116"/>
        <v/>
      </c>
      <c r="EE12" s="75" t="str">
        <f t="shared" si="117"/>
        <v/>
      </c>
      <c r="EF12" s="75" t="str">
        <f t="shared" si="118"/>
        <v/>
      </c>
      <c r="EG12" s="75" t="str">
        <f t="shared" si="119"/>
        <v/>
      </c>
      <c r="EH12" s="75" t="str">
        <f t="shared" si="120"/>
        <v/>
      </c>
      <c r="EI12" s="75" t="str">
        <f t="shared" si="121"/>
        <v/>
      </c>
      <c r="EJ12" s="75" t="str">
        <f t="shared" si="122"/>
        <v/>
      </c>
      <c r="EK12" s="75" t="str">
        <f t="shared" si="123"/>
        <v/>
      </c>
      <c r="EL12" s="75" t="str">
        <f t="shared" si="124"/>
        <v/>
      </c>
      <c r="EM12" s="75" t="str">
        <f t="shared" si="125"/>
        <v/>
      </c>
      <c r="EN12" s="75" t="str">
        <f t="shared" si="126"/>
        <v/>
      </c>
      <c r="EO12" s="75" t="str">
        <f t="shared" si="127"/>
        <v/>
      </c>
      <c r="EP12" s="75" t="str">
        <f t="shared" si="128"/>
        <v/>
      </c>
      <c r="EQ12" s="75" t="str">
        <f t="shared" si="129"/>
        <v/>
      </c>
      <c r="ER12" s="75" t="str">
        <f t="shared" si="130"/>
        <v/>
      </c>
      <c r="ES12" s="75" t="str">
        <f t="shared" si="131"/>
        <v/>
      </c>
      <c r="ET12" s="75" t="str">
        <f t="shared" si="132"/>
        <v/>
      </c>
      <c r="EU12" s="75" t="str">
        <f t="shared" si="313"/>
        <v/>
      </c>
      <c r="EV12" s="75" t="str">
        <f t="shared" si="314"/>
        <v/>
      </c>
      <c r="EW12" s="75" t="str">
        <f t="shared" si="315"/>
        <v/>
      </c>
      <c r="EX12" s="75" t="str">
        <f t="shared" si="316"/>
        <v/>
      </c>
      <c r="EY12" s="75" t="str">
        <f t="shared" si="317"/>
        <v/>
      </c>
      <c r="EZ12" s="75" t="str">
        <f t="shared" si="133"/>
        <v/>
      </c>
      <c r="FA12" s="75" t="str">
        <f t="shared" si="134"/>
        <v/>
      </c>
      <c r="FB12" s="75" t="str">
        <f t="shared" si="135"/>
        <v/>
      </c>
      <c r="FC12" s="75" t="str">
        <f t="shared" si="136"/>
        <v/>
      </c>
      <c r="FD12" s="75" t="str">
        <f t="shared" si="137"/>
        <v/>
      </c>
      <c r="FE12" s="75" t="str">
        <f t="shared" si="318"/>
        <v/>
      </c>
      <c r="FF12" s="75" t="str">
        <f t="shared" si="319"/>
        <v/>
      </c>
      <c r="FG12" s="75" t="str">
        <f t="shared" si="320"/>
        <v/>
      </c>
      <c r="FH12" s="75" t="str">
        <f t="shared" si="321"/>
        <v/>
      </c>
      <c r="FI12" s="75" t="str">
        <f t="shared" si="322"/>
        <v/>
      </c>
      <c r="FJ12" s="75" t="str">
        <f t="shared" si="138"/>
        <v/>
      </c>
      <c r="FK12" s="75" t="str">
        <f t="shared" si="139"/>
        <v/>
      </c>
      <c r="FL12" s="75" t="str">
        <f t="shared" si="140"/>
        <v/>
      </c>
      <c r="FM12" s="75" t="str">
        <f t="shared" si="141"/>
        <v/>
      </c>
      <c r="FN12" s="75" t="str">
        <f t="shared" si="142"/>
        <v/>
      </c>
      <c r="FO12" s="75" t="str">
        <f t="shared" si="143"/>
        <v/>
      </c>
      <c r="FP12" s="75" t="str">
        <f t="shared" si="144"/>
        <v/>
      </c>
      <c r="FQ12" s="75" t="str">
        <f t="shared" si="145"/>
        <v/>
      </c>
      <c r="FR12" s="75" t="str">
        <f t="shared" si="146"/>
        <v/>
      </c>
      <c r="FS12" s="75" t="str">
        <f t="shared" si="147"/>
        <v/>
      </c>
      <c r="FT12" s="75" t="str">
        <f t="shared" si="148"/>
        <v/>
      </c>
      <c r="FU12" s="75" t="str">
        <f t="shared" si="149"/>
        <v/>
      </c>
      <c r="FV12" s="75" t="str">
        <f t="shared" si="150"/>
        <v/>
      </c>
      <c r="FW12" s="75" t="str">
        <f t="shared" si="151"/>
        <v/>
      </c>
      <c r="FX12" s="75" t="str">
        <f t="shared" si="152"/>
        <v/>
      </c>
      <c r="FY12" s="75" t="str">
        <f t="shared" si="153"/>
        <v/>
      </c>
      <c r="FZ12" s="75" t="str">
        <f t="shared" si="154"/>
        <v/>
      </c>
      <c r="GA12" s="75" t="str">
        <f t="shared" si="155"/>
        <v/>
      </c>
      <c r="GB12" s="75" t="str">
        <f t="shared" si="156"/>
        <v/>
      </c>
      <c r="GC12" s="75" t="str">
        <f t="shared" si="157"/>
        <v/>
      </c>
      <c r="GD12" s="75" t="str">
        <f t="shared" si="158"/>
        <v/>
      </c>
      <c r="GE12" s="75" t="str">
        <f t="shared" si="159"/>
        <v/>
      </c>
      <c r="GF12" s="75" t="str">
        <f t="shared" si="160"/>
        <v/>
      </c>
      <c r="GG12" s="75" t="str">
        <f t="shared" si="161"/>
        <v/>
      </c>
      <c r="GH12" s="75" t="str">
        <f t="shared" si="162"/>
        <v/>
      </c>
      <c r="GI12" s="75" t="str">
        <f t="shared" si="163"/>
        <v/>
      </c>
      <c r="GJ12" s="75" t="str">
        <f t="shared" si="164"/>
        <v/>
      </c>
      <c r="GK12" s="75" t="str">
        <f t="shared" si="165"/>
        <v/>
      </c>
      <c r="GL12" s="75" t="str">
        <f t="shared" si="166"/>
        <v/>
      </c>
      <c r="GM12" s="75" t="str">
        <f t="shared" si="167"/>
        <v/>
      </c>
      <c r="GN12" s="75" t="str">
        <f t="shared" si="168"/>
        <v/>
      </c>
      <c r="GO12" s="75" t="str">
        <f t="shared" si="169"/>
        <v/>
      </c>
      <c r="GP12" s="75" t="str">
        <f t="shared" si="170"/>
        <v/>
      </c>
      <c r="GQ12" s="75" t="str">
        <f t="shared" si="171"/>
        <v/>
      </c>
      <c r="GR12" s="75" t="str">
        <f t="shared" si="172"/>
        <v/>
      </c>
      <c r="GS12" s="75" t="str">
        <f t="shared" si="173"/>
        <v/>
      </c>
      <c r="GT12" s="75" t="str">
        <f t="shared" si="174"/>
        <v/>
      </c>
      <c r="GU12" s="75" t="str">
        <f t="shared" si="175"/>
        <v/>
      </c>
      <c r="GV12" s="75" t="str">
        <f t="shared" si="176"/>
        <v/>
      </c>
      <c r="GW12" s="75" t="str">
        <f t="shared" si="177"/>
        <v/>
      </c>
      <c r="GX12" s="75" t="str">
        <f t="shared" si="178"/>
        <v/>
      </c>
      <c r="GY12" s="75" t="str">
        <f t="shared" si="179"/>
        <v/>
      </c>
      <c r="GZ12" s="75" t="str">
        <f t="shared" si="180"/>
        <v/>
      </c>
      <c r="HA12" s="75" t="str">
        <f t="shared" si="181"/>
        <v/>
      </c>
      <c r="HB12" s="75" t="str">
        <f t="shared" si="182"/>
        <v/>
      </c>
      <c r="HC12" s="75" t="str">
        <f t="shared" si="183"/>
        <v/>
      </c>
      <c r="HD12" s="75" t="str">
        <f t="shared" si="184"/>
        <v/>
      </c>
      <c r="HE12" s="75" t="str">
        <f t="shared" si="185"/>
        <v/>
      </c>
      <c r="HF12" s="75" t="str">
        <f t="shared" si="186"/>
        <v/>
      </c>
      <c r="HG12" s="75" t="str">
        <f t="shared" si="187"/>
        <v/>
      </c>
      <c r="HH12" s="75" t="str">
        <f t="shared" si="188"/>
        <v/>
      </c>
      <c r="HI12" s="75" t="str">
        <f t="shared" si="189"/>
        <v/>
      </c>
      <c r="HJ12" s="75" t="str">
        <f t="shared" si="190"/>
        <v/>
      </c>
      <c r="HK12" s="75" t="str">
        <f t="shared" si="191"/>
        <v/>
      </c>
      <c r="HL12" s="75" t="str">
        <f t="shared" si="192"/>
        <v/>
      </c>
      <c r="HM12" s="75" t="str">
        <f t="shared" si="193"/>
        <v/>
      </c>
      <c r="HN12" s="75" t="str">
        <f t="shared" si="194"/>
        <v/>
      </c>
      <c r="HO12" s="75" t="str">
        <f t="shared" si="195"/>
        <v/>
      </c>
      <c r="HP12" s="75" t="str">
        <f t="shared" si="196"/>
        <v/>
      </c>
      <c r="HQ12" s="75" t="str">
        <f t="shared" si="197"/>
        <v/>
      </c>
      <c r="HR12" s="75" t="str">
        <f t="shared" si="198"/>
        <v/>
      </c>
      <c r="HS12" s="75" t="str">
        <f t="shared" si="199"/>
        <v/>
      </c>
      <c r="HT12" s="75" t="str">
        <f t="shared" si="200"/>
        <v/>
      </c>
      <c r="HU12" s="75" t="str">
        <f t="shared" si="201"/>
        <v/>
      </c>
      <c r="HV12" s="75" t="str">
        <f t="shared" si="202"/>
        <v/>
      </c>
      <c r="HW12" s="109" t="str">
        <f t="shared" si="203"/>
        <v/>
      </c>
      <c r="HX12" s="109" t="str">
        <f t="shared" si="204"/>
        <v/>
      </c>
      <c r="HY12" s="109" t="str">
        <f t="shared" si="205"/>
        <v/>
      </c>
      <c r="HZ12" s="109" t="str">
        <f t="shared" si="206"/>
        <v/>
      </c>
      <c r="IA12" s="109" t="str">
        <f t="shared" si="207"/>
        <v/>
      </c>
      <c r="IB12" s="109" t="str">
        <f t="shared" si="208"/>
        <v/>
      </c>
      <c r="IC12" s="109" t="str">
        <f t="shared" si="209"/>
        <v/>
      </c>
      <c r="ID12" s="109" t="str">
        <f t="shared" si="210"/>
        <v/>
      </c>
      <c r="IE12" s="109" t="str">
        <f t="shared" si="211"/>
        <v/>
      </c>
      <c r="IF12" s="109" t="str">
        <f t="shared" si="212"/>
        <v/>
      </c>
      <c r="IG12" s="109" t="str">
        <f t="shared" si="213"/>
        <v/>
      </c>
      <c r="IH12" s="109" t="str">
        <f t="shared" si="214"/>
        <v/>
      </c>
      <c r="II12" s="109" t="str">
        <f t="shared" si="215"/>
        <v/>
      </c>
      <c r="IJ12" s="109" t="str">
        <f t="shared" si="216"/>
        <v/>
      </c>
      <c r="IK12" s="109" t="str">
        <f t="shared" si="217"/>
        <v/>
      </c>
      <c r="IL12" s="109" t="str">
        <f t="shared" si="218"/>
        <v/>
      </c>
      <c r="IM12" s="109" t="str">
        <f t="shared" si="219"/>
        <v/>
      </c>
      <c r="IN12" s="109" t="str">
        <f t="shared" si="220"/>
        <v/>
      </c>
      <c r="IO12" s="109" t="str">
        <f t="shared" si="221"/>
        <v/>
      </c>
      <c r="IP12" s="109" t="str">
        <f t="shared" si="222"/>
        <v/>
      </c>
      <c r="IQ12" s="109" t="str">
        <f t="shared" si="223"/>
        <v/>
      </c>
      <c r="IR12" s="109" t="str">
        <f t="shared" si="224"/>
        <v/>
      </c>
      <c r="IS12" s="109" t="str">
        <f t="shared" si="225"/>
        <v/>
      </c>
      <c r="IT12" s="109" t="str">
        <f t="shared" si="226"/>
        <v/>
      </c>
      <c r="IU12" s="109" t="str">
        <f t="shared" si="227"/>
        <v/>
      </c>
      <c r="IV12" s="109" t="str">
        <f t="shared" si="228"/>
        <v/>
      </c>
      <c r="IW12" s="109" t="str">
        <f t="shared" si="229"/>
        <v/>
      </c>
      <c r="IX12" s="109" t="str">
        <f t="shared" si="230"/>
        <v/>
      </c>
      <c r="IY12" s="109" t="str">
        <f t="shared" si="231"/>
        <v/>
      </c>
      <c r="IZ12" s="109" t="str">
        <f t="shared" si="232"/>
        <v/>
      </c>
      <c r="JA12" s="109" t="str">
        <f t="shared" si="233"/>
        <v/>
      </c>
      <c r="JB12" s="109" t="str">
        <f t="shared" si="234"/>
        <v/>
      </c>
      <c r="JC12" s="109" t="str">
        <f t="shared" si="235"/>
        <v/>
      </c>
      <c r="JD12" s="109" t="str">
        <f t="shared" si="236"/>
        <v/>
      </c>
      <c r="JE12" s="109" t="str">
        <f t="shared" si="237"/>
        <v/>
      </c>
      <c r="JF12" s="109" t="str">
        <f t="shared" si="238"/>
        <v/>
      </c>
      <c r="JG12" s="109" t="str">
        <f t="shared" si="239"/>
        <v/>
      </c>
      <c r="JH12" s="109" t="str">
        <f t="shared" si="240"/>
        <v/>
      </c>
      <c r="JI12" s="109" t="str">
        <f t="shared" si="241"/>
        <v/>
      </c>
      <c r="JJ12" s="109" t="str">
        <f t="shared" si="242"/>
        <v/>
      </c>
      <c r="JK12" s="109" t="str">
        <f t="shared" si="243"/>
        <v/>
      </c>
      <c r="JL12" s="109" t="str">
        <f t="shared" si="244"/>
        <v/>
      </c>
      <c r="JM12" s="109" t="str">
        <f t="shared" si="245"/>
        <v/>
      </c>
      <c r="JN12" s="109" t="str">
        <f t="shared" si="246"/>
        <v/>
      </c>
      <c r="JO12" s="109" t="str">
        <f t="shared" si="247"/>
        <v/>
      </c>
      <c r="JP12" s="109" t="str">
        <f t="shared" si="248"/>
        <v/>
      </c>
      <c r="JQ12" s="109" t="str">
        <f t="shared" si="249"/>
        <v/>
      </c>
      <c r="JR12" s="109" t="str">
        <f t="shared" si="250"/>
        <v/>
      </c>
      <c r="JS12" s="109" t="str">
        <f t="shared" si="251"/>
        <v/>
      </c>
      <c r="JT12" s="109" t="str">
        <f t="shared" si="252"/>
        <v/>
      </c>
      <c r="JU12" s="109" t="str">
        <f t="shared" si="253"/>
        <v/>
      </c>
      <c r="JV12" s="109" t="str">
        <f t="shared" si="254"/>
        <v/>
      </c>
      <c r="JW12" s="109" t="str">
        <f t="shared" si="255"/>
        <v/>
      </c>
      <c r="JX12" s="109" t="str">
        <f t="shared" si="256"/>
        <v/>
      </c>
      <c r="JY12" s="109" t="str">
        <f t="shared" si="257"/>
        <v/>
      </c>
      <c r="JZ12" s="109" t="str">
        <f t="shared" si="258"/>
        <v/>
      </c>
      <c r="KA12" s="109" t="str">
        <f t="shared" si="259"/>
        <v/>
      </c>
      <c r="KB12" s="109" t="str">
        <f t="shared" si="260"/>
        <v/>
      </c>
      <c r="KC12" s="109" t="str">
        <f t="shared" si="261"/>
        <v/>
      </c>
      <c r="KD12" s="109" t="str">
        <f t="shared" si="262"/>
        <v/>
      </c>
      <c r="KE12" s="109" t="str">
        <f t="shared" si="263"/>
        <v/>
      </c>
      <c r="KF12" s="109" t="str">
        <f t="shared" si="264"/>
        <v/>
      </c>
      <c r="KG12" s="109" t="str">
        <f t="shared" si="265"/>
        <v/>
      </c>
      <c r="KH12" s="109" t="str">
        <f t="shared" si="266"/>
        <v/>
      </c>
      <c r="KI12" s="109" t="str">
        <f t="shared" si="267"/>
        <v/>
      </c>
      <c r="KJ12" s="109" t="str">
        <f t="shared" si="268"/>
        <v/>
      </c>
      <c r="KK12" s="109" t="str">
        <f t="shared" si="269"/>
        <v/>
      </c>
      <c r="KL12" s="109" t="str">
        <f t="shared" si="270"/>
        <v/>
      </c>
      <c r="KM12" s="109" t="str">
        <f t="shared" si="271"/>
        <v/>
      </c>
      <c r="KN12" s="109" t="str">
        <f t="shared" si="272"/>
        <v/>
      </c>
      <c r="KO12" s="109" t="str">
        <f t="shared" si="273"/>
        <v/>
      </c>
      <c r="KP12" s="109" t="str">
        <f t="shared" si="274"/>
        <v/>
      </c>
      <c r="KQ12" s="109" t="str">
        <f t="shared" si="275"/>
        <v/>
      </c>
      <c r="KR12" s="109" t="str">
        <f t="shared" si="276"/>
        <v/>
      </c>
      <c r="KS12" s="109" t="str">
        <f t="shared" si="277"/>
        <v/>
      </c>
      <c r="KT12" s="109" t="str">
        <f t="shared" si="278"/>
        <v/>
      </c>
      <c r="KU12" s="109" t="str">
        <f t="shared" si="279"/>
        <v/>
      </c>
      <c r="KV12" s="109" t="str">
        <f t="shared" si="280"/>
        <v/>
      </c>
      <c r="KW12" s="109" t="str">
        <f t="shared" si="281"/>
        <v/>
      </c>
      <c r="KX12" s="109" t="str">
        <f t="shared" si="282"/>
        <v/>
      </c>
      <c r="KY12" s="109" t="str">
        <f t="shared" si="283"/>
        <v/>
      </c>
      <c r="KZ12" s="109" t="str">
        <f t="shared" si="284"/>
        <v/>
      </c>
      <c r="LA12" s="109" t="str">
        <f t="shared" si="285"/>
        <v/>
      </c>
      <c r="LB12" s="109" t="str">
        <f t="shared" si="286"/>
        <v/>
      </c>
      <c r="LC12" s="109" t="str">
        <f t="shared" si="287"/>
        <v/>
      </c>
      <c r="LD12" s="110" t="str">
        <f t="shared" si="288"/>
        <v/>
      </c>
      <c r="LE12" s="110" t="str">
        <f t="shared" si="289"/>
        <v/>
      </c>
      <c r="LF12" s="110" t="str">
        <f t="shared" si="290"/>
        <v/>
      </c>
      <c r="LG12" s="110" t="str">
        <f t="shared" si="291"/>
        <v/>
      </c>
      <c r="LH12" s="110" t="str">
        <f t="shared" si="292"/>
        <v/>
      </c>
      <c r="LI12" s="75" t="str">
        <f t="shared" si="293"/>
        <v/>
      </c>
      <c r="LJ12" s="75" t="str">
        <f t="shared" si="294"/>
        <v/>
      </c>
      <c r="LK12" s="75" t="str">
        <f t="shared" si="295"/>
        <v/>
      </c>
      <c r="LL12" s="75" t="str">
        <f t="shared" si="296"/>
        <v/>
      </c>
      <c r="LM12" s="75" t="str">
        <f t="shared" si="297"/>
        <v/>
      </c>
      <c r="LN12" s="75" t="str">
        <f t="shared" si="298"/>
        <v/>
      </c>
      <c r="LO12" s="75" t="str">
        <f t="shared" si="299"/>
        <v/>
      </c>
      <c r="LP12" s="75" t="str">
        <f t="shared" si="300"/>
        <v/>
      </c>
      <c r="LQ12" s="75" t="str">
        <f t="shared" si="301"/>
        <v/>
      </c>
      <c r="LR12" s="75" t="str">
        <f t="shared" si="302"/>
        <v/>
      </c>
      <c r="LS12" s="75" t="str">
        <f t="shared" si="303"/>
        <v/>
      </c>
      <c r="LT12" s="75" t="str">
        <f t="shared" si="304"/>
        <v/>
      </c>
      <c r="LU12" s="75" t="str">
        <f t="shared" si="305"/>
        <v/>
      </c>
      <c r="LV12" s="75" t="str">
        <f t="shared" si="306"/>
        <v/>
      </c>
      <c r="LW12" s="75" t="str">
        <f t="shared" si="307"/>
        <v/>
      </c>
      <c r="LX12" s="75" t="str">
        <f t="shared" si="308"/>
        <v/>
      </c>
      <c r="LY12" s="75" t="str">
        <f t="shared" si="309"/>
        <v/>
      </c>
      <c r="LZ12" s="75" t="str">
        <f t="shared" si="310"/>
        <v/>
      </c>
      <c r="MA12" s="75" t="str">
        <f t="shared" si="311"/>
        <v/>
      </c>
      <c r="MB12" s="75" t="str">
        <f t="shared" si="312"/>
        <v/>
      </c>
      <c r="MC12" s="91">
        <f t="shared" si="323"/>
        <v>0</v>
      </c>
      <c r="MD12" s="91">
        <f t="shared" si="324"/>
        <v>0</v>
      </c>
      <c r="ME12" s="91">
        <f t="shared" si="325"/>
        <v>0</v>
      </c>
      <c r="MF12" s="91">
        <f t="shared" si="326"/>
        <v>0</v>
      </c>
      <c r="MG12" s="91">
        <f t="shared" si="327"/>
        <v>0</v>
      </c>
      <c r="MH12" s="91">
        <f t="shared" si="328"/>
        <v>0</v>
      </c>
      <c r="MI12" s="91">
        <f t="shared" si="329"/>
        <v>0</v>
      </c>
      <c r="MJ12" s="91">
        <f t="shared" si="330"/>
        <v>0</v>
      </c>
      <c r="MK12" s="91">
        <f t="shared" si="331"/>
        <v>0</v>
      </c>
      <c r="ML12" s="91">
        <f t="shared" si="332"/>
        <v>0</v>
      </c>
      <c r="MM12" s="91">
        <f t="shared" si="333"/>
        <v>0</v>
      </c>
      <c r="MN12" s="91">
        <f t="shared" si="334"/>
        <v>0</v>
      </c>
      <c r="MO12" s="91">
        <f t="shared" si="335"/>
        <v>0</v>
      </c>
      <c r="MP12" s="91">
        <f t="shared" si="336"/>
        <v>0</v>
      </c>
      <c r="MQ12" s="91">
        <f t="shared" si="337"/>
        <v>0</v>
      </c>
      <c r="MR12" s="70"/>
      <c r="MS12" s="70"/>
      <c r="MT12" s="75"/>
      <c r="MU12" s="75"/>
      <c r="NK12" s="71"/>
      <c r="NL12" s="71"/>
    </row>
    <row r="13" spans="1:376" ht="12" customHeight="1" x14ac:dyDescent="0.2">
      <c r="A13" s="98" t="str">
        <f t="shared" si="0"/>
        <v/>
      </c>
      <c r="B13" s="111" t="s">
        <v>420</v>
      </c>
      <c r="C13" s="112"/>
      <c r="D13" s="113"/>
      <c r="E13" s="114"/>
      <c r="F13" s="114"/>
      <c r="G13" s="114"/>
      <c r="H13" s="114"/>
      <c r="I13" s="352"/>
      <c r="J13" s="115"/>
      <c r="K13" s="116">
        <f t="shared" si="1"/>
        <v>0</v>
      </c>
      <c r="L13" s="116">
        <f t="shared" si="2"/>
        <v>0</v>
      </c>
      <c r="M13" s="117"/>
      <c r="N13" s="117"/>
      <c r="O13" s="117"/>
      <c r="P13" s="118"/>
      <c r="Q13" s="119"/>
      <c r="R13" s="120"/>
      <c r="S13" s="1089"/>
      <c r="T13" s="1090"/>
      <c r="U13" s="75" t="str">
        <f t="shared" si="3"/>
        <v/>
      </c>
      <c r="V13" s="75" t="str">
        <f t="shared" si="4"/>
        <v/>
      </c>
      <c r="W13" s="75" t="str">
        <f t="shared" si="5"/>
        <v/>
      </c>
      <c r="X13" s="75" t="str">
        <f t="shared" si="6"/>
        <v/>
      </c>
      <c r="Y13" s="75" t="str">
        <f t="shared" si="7"/>
        <v/>
      </c>
      <c r="Z13" s="75" t="str">
        <f t="shared" si="8"/>
        <v/>
      </c>
      <c r="AA13" s="75" t="str">
        <f t="shared" si="9"/>
        <v/>
      </c>
      <c r="AB13" s="75" t="str">
        <f t="shared" si="10"/>
        <v/>
      </c>
      <c r="AC13" s="75" t="str">
        <f t="shared" si="11"/>
        <v/>
      </c>
      <c r="AD13" s="75" t="str">
        <f t="shared" si="12"/>
        <v/>
      </c>
      <c r="AE13" s="75" t="str">
        <f t="shared" si="13"/>
        <v/>
      </c>
      <c r="AF13" s="75" t="str">
        <f t="shared" si="14"/>
        <v/>
      </c>
      <c r="AG13" s="75" t="str">
        <f t="shared" si="15"/>
        <v/>
      </c>
      <c r="AH13" s="75" t="str">
        <f t="shared" si="16"/>
        <v/>
      </c>
      <c r="AI13" s="75" t="str">
        <f t="shared" si="17"/>
        <v/>
      </c>
      <c r="AJ13" s="75" t="str">
        <f t="shared" si="18"/>
        <v/>
      </c>
      <c r="AK13" s="75" t="str">
        <f t="shared" si="19"/>
        <v/>
      </c>
      <c r="AL13" s="75" t="str">
        <f t="shared" si="20"/>
        <v/>
      </c>
      <c r="AM13" s="75" t="str">
        <f t="shared" si="21"/>
        <v/>
      </c>
      <c r="AN13" s="75" t="str">
        <f t="shared" si="22"/>
        <v/>
      </c>
      <c r="AO13" s="75" t="str">
        <f t="shared" si="23"/>
        <v/>
      </c>
      <c r="AP13" s="75" t="str">
        <f t="shared" si="24"/>
        <v/>
      </c>
      <c r="AQ13" s="75" t="str">
        <f t="shared" si="25"/>
        <v/>
      </c>
      <c r="AR13" s="75" t="str">
        <f t="shared" si="26"/>
        <v/>
      </c>
      <c r="AS13" s="75" t="str">
        <f t="shared" si="27"/>
        <v/>
      </c>
      <c r="AT13" s="75" t="str">
        <f t="shared" si="28"/>
        <v/>
      </c>
      <c r="AU13" s="75" t="str">
        <f t="shared" si="29"/>
        <v/>
      </c>
      <c r="AV13" s="75" t="str">
        <f t="shared" si="30"/>
        <v/>
      </c>
      <c r="AW13" s="75" t="str">
        <f t="shared" si="31"/>
        <v/>
      </c>
      <c r="AX13" s="75" t="str">
        <f t="shared" si="32"/>
        <v/>
      </c>
      <c r="AY13" s="75" t="str">
        <f t="shared" si="33"/>
        <v/>
      </c>
      <c r="AZ13" s="75" t="str">
        <f t="shared" si="34"/>
        <v/>
      </c>
      <c r="BA13" s="75" t="str">
        <f t="shared" si="35"/>
        <v/>
      </c>
      <c r="BB13" s="75" t="str">
        <f t="shared" si="36"/>
        <v/>
      </c>
      <c r="BC13" s="75" t="str">
        <f t="shared" si="37"/>
        <v/>
      </c>
      <c r="BD13" s="75" t="str">
        <f t="shared" si="38"/>
        <v/>
      </c>
      <c r="BE13" s="75" t="str">
        <f t="shared" si="39"/>
        <v/>
      </c>
      <c r="BF13" s="75" t="str">
        <f t="shared" si="40"/>
        <v/>
      </c>
      <c r="BG13" s="75" t="str">
        <f t="shared" si="41"/>
        <v/>
      </c>
      <c r="BH13" s="75" t="str">
        <f t="shared" si="42"/>
        <v/>
      </c>
      <c r="BI13" s="75" t="str">
        <f t="shared" si="43"/>
        <v/>
      </c>
      <c r="BJ13" s="75" t="str">
        <f t="shared" si="44"/>
        <v/>
      </c>
      <c r="BK13" s="75" t="str">
        <f t="shared" si="45"/>
        <v/>
      </c>
      <c r="BL13" s="75" t="str">
        <f t="shared" si="46"/>
        <v/>
      </c>
      <c r="BM13" s="75" t="str">
        <f t="shared" si="47"/>
        <v/>
      </c>
      <c r="BN13" s="75" t="str">
        <f t="shared" si="48"/>
        <v/>
      </c>
      <c r="BO13" s="75" t="str">
        <f t="shared" si="49"/>
        <v/>
      </c>
      <c r="BP13" s="75" t="str">
        <f t="shared" si="50"/>
        <v/>
      </c>
      <c r="BQ13" s="75" t="str">
        <f t="shared" si="51"/>
        <v/>
      </c>
      <c r="BR13" s="75" t="str">
        <f t="shared" si="52"/>
        <v/>
      </c>
      <c r="BS13" s="75" t="str">
        <f t="shared" si="53"/>
        <v/>
      </c>
      <c r="BT13" s="75" t="str">
        <f t="shared" si="54"/>
        <v/>
      </c>
      <c r="BU13" s="75" t="str">
        <f t="shared" si="55"/>
        <v/>
      </c>
      <c r="BV13" s="75" t="str">
        <f t="shared" si="56"/>
        <v/>
      </c>
      <c r="BW13" s="75" t="str">
        <f t="shared" si="57"/>
        <v/>
      </c>
      <c r="BX13" s="75" t="str">
        <f t="shared" si="58"/>
        <v/>
      </c>
      <c r="BY13" s="75" t="str">
        <f t="shared" si="59"/>
        <v/>
      </c>
      <c r="BZ13" s="75" t="str">
        <f t="shared" si="60"/>
        <v/>
      </c>
      <c r="CA13" s="75" t="str">
        <f t="shared" si="61"/>
        <v/>
      </c>
      <c r="CB13" s="75" t="str">
        <f t="shared" si="62"/>
        <v/>
      </c>
      <c r="CC13" s="75" t="str">
        <f t="shared" si="63"/>
        <v/>
      </c>
      <c r="CD13" s="75" t="str">
        <f t="shared" si="64"/>
        <v/>
      </c>
      <c r="CE13" s="75" t="str">
        <f t="shared" si="65"/>
        <v/>
      </c>
      <c r="CF13" s="75" t="str">
        <f t="shared" si="66"/>
        <v/>
      </c>
      <c r="CG13" s="75" t="str">
        <f t="shared" si="67"/>
        <v/>
      </c>
      <c r="CH13" s="75" t="str">
        <f t="shared" si="68"/>
        <v/>
      </c>
      <c r="CI13" s="75" t="str">
        <f t="shared" si="69"/>
        <v/>
      </c>
      <c r="CJ13" s="75" t="str">
        <f t="shared" si="70"/>
        <v/>
      </c>
      <c r="CK13" s="75" t="str">
        <f t="shared" si="71"/>
        <v/>
      </c>
      <c r="CL13" s="75" t="str">
        <f t="shared" si="72"/>
        <v/>
      </c>
      <c r="CM13" s="75" t="str">
        <f t="shared" si="73"/>
        <v/>
      </c>
      <c r="CN13" s="75" t="str">
        <f t="shared" si="74"/>
        <v/>
      </c>
      <c r="CO13" s="75" t="str">
        <f t="shared" si="75"/>
        <v/>
      </c>
      <c r="CP13" s="75" t="str">
        <f t="shared" si="76"/>
        <v/>
      </c>
      <c r="CQ13" s="75" t="str">
        <f t="shared" si="77"/>
        <v/>
      </c>
      <c r="CR13" s="75" t="str">
        <f t="shared" si="78"/>
        <v/>
      </c>
      <c r="CS13" s="75" t="str">
        <f t="shared" si="79"/>
        <v/>
      </c>
      <c r="CT13" s="75" t="str">
        <f t="shared" si="80"/>
        <v/>
      </c>
      <c r="CU13" s="75" t="str">
        <f t="shared" si="81"/>
        <v/>
      </c>
      <c r="CV13" s="75" t="str">
        <f t="shared" si="82"/>
        <v/>
      </c>
      <c r="CW13" s="75" t="str">
        <f t="shared" si="83"/>
        <v/>
      </c>
      <c r="CX13" s="75" t="str">
        <f t="shared" si="84"/>
        <v/>
      </c>
      <c r="CY13" s="75" t="str">
        <f t="shared" si="85"/>
        <v/>
      </c>
      <c r="CZ13" s="75" t="str">
        <f t="shared" si="86"/>
        <v/>
      </c>
      <c r="DA13" s="75" t="str">
        <f t="shared" si="87"/>
        <v/>
      </c>
      <c r="DB13" s="75" t="str">
        <f t="shared" si="88"/>
        <v/>
      </c>
      <c r="DC13" s="75" t="str">
        <f t="shared" si="89"/>
        <v/>
      </c>
      <c r="DD13" s="75" t="str">
        <f t="shared" si="90"/>
        <v/>
      </c>
      <c r="DE13" s="75" t="str">
        <f t="shared" si="91"/>
        <v/>
      </c>
      <c r="DF13" s="75" t="str">
        <f t="shared" si="92"/>
        <v/>
      </c>
      <c r="DG13" s="75" t="str">
        <f t="shared" si="93"/>
        <v/>
      </c>
      <c r="DH13" s="75" t="str">
        <f t="shared" si="94"/>
        <v/>
      </c>
      <c r="DI13" s="75" t="str">
        <f t="shared" si="95"/>
        <v/>
      </c>
      <c r="DJ13" s="75" t="str">
        <f t="shared" si="96"/>
        <v/>
      </c>
      <c r="DK13" s="75" t="str">
        <f t="shared" si="97"/>
        <v/>
      </c>
      <c r="DL13" s="75" t="str">
        <f t="shared" si="98"/>
        <v/>
      </c>
      <c r="DM13" s="75" t="str">
        <f t="shared" si="99"/>
        <v/>
      </c>
      <c r="DN13" s="75" t="str">
        <f t="shared" si="100"/>
        <v/>
      </c>
      <c r="DO13" s="75" t="str">
        <f t="shared" si="101"/>
        <v/>
      </c>
      <c r="DP13" s="75" t="str">
        <f t="shared" si="102"/>
        <v/>
      </c>
      <c r="DQ13" s="75" t="str">
        <f t="shared" si="103"/>
        <v/>
      </c>
      <c r="DR13" s="75" t="str">
        <f t="shared" si="104"/>
        <v/>
      </c>
      <c r="DS13" s="75" t="str">
        <f t="shared" si="105"/>
        <v/>
      </c>
      <c r="DT13" s="75" t="str">
        <f t="shared" si="106"/>
        <v/>
      </c>
      <c r="DU13" s="75" t="str">
        <f t="shared" si="107"/>
        <v/>
      </c>
      <c r="DV13" s="75" t="str">
        <f t="shared" si="108"/>
        <v/>
      </c>
      <c r="DW13" s="75" t="str">
        <f t="shared" si="109"/>
        <v/>
      </c>
      <c r="DX13" s="75" t="str">
        <f t="shared" si="110"/>
        <v/>
      </c>
      <c r="DY13" s="75" t="str">
        <f t="shared" si="111"/>
        <v/>
      </c>
      <c r="DZ13" s="75" t="str">
        <f t="shared" si="112"/>
        <v/>
      </c>
      <c r="EA13" s="75" t="str">
        <f t="shared" si="113"/>
        <v/>
      </c>
      <c r="EB13" s="75" t="str">
        <f t="shared" si="114"/>
        <v/>
      </c>
      <c r="EC13" s="75" t="str">
        <f t="shared" si="115"/>
        <v/>
      </c>
      <c r="ED13" s="75" t="str">
        <f t="shared" si="116"/>
        <v/>
      </c>
      <c r="EE13" s="75" t="str">
        <f t="shared" si="117"/>
        <v/>
      </c>
      <c r="EF13" s="75" t="str">
        <f t="shared" si="118"/>
        <v/>
      </c>
      <c r="EG13" s="75" t="str">
        <f t="shared" si="119"/>
        <v/>
      </c>
      <c r="EH13" s="75" t="str">
        <f t="shared" si="120"/>
        <v/>
      </c>
      <c r="EI13" s="75" t="str">
        <f t="shared" si="121"/>
        <v/>
      </c>
      <c r="EJ13" s="75" t="str">
        <f t="shared" si="122"/>
        <v/>
      </c>
      <c r="EK13" s="75" t="str">
        <f t="shared" si="123"/>
        <v/>
      </c>
      <c r="EL13" s="75" t="str">
        <f t="shared" si="124"/>
        <v/>
      </c>
      <c r="EM13" s="75" t="str">
        <f t="shared" si="125"/>
        <v/>
      </c>
      <c r="EN13" s="75" t="str">
        <f t="shared" si="126"/>
        <v/>
      </c>
      <c r="EO13" s="75" t="str">
        <f t="shared" si="127"/>
        <v/>
      </c>
      <c r="EP13" s="75" t="str">
        <f t="shared" si="128"/>
        <v/>
      </c>
      <c r="EQ13" s="75" t="str">
        <f t="shared" si="129"/>
        <v/>
      </c>
      <c r="ER13" s="75" t="str">
        <f t="shared" si="130"/>
        <v/>
      </c>
      <c r="ES13" s="75" t="str">
        <f t="shared" si="131"/>
        <v/>
      </c>
      <c r="ET13" s="75" t="str">
        <f t="shared" si="132"/>
        <v/>
      </c>
      <c r="EU13" s="75" t="str">
        <f t="shared" si="313"/>
        <v/>
      </c>
      <c r="EV13" s="75" t="str">
        <f t="shared" si="314"/>
        <v/>
      </c>
      <c r="EW13" s="75" t="str">
        <f t="shared" si="315"/>
        <v/>
      </c>
      <c r="EX13" s="75" t="str">
        <f t="shared" si="316"/>
        <v/>
      </c>
      <c r="EY13" s="75" t="str">
        <f t="shared" si="317"/>
        <v/>
      </c>
      <c r="EZ13" s="75" t="str">
        <f t="shared" si="133"/>
        <v/>
      </c>
      <c r="FA13" s="75" t="str">
        <f t="shared" si="134"/>
        <v/>
      </c>
      <c r="FB13" s="75" t="str">
        <f t="shared" si="135"/>
        <v/>
      </c>
      <c r="FC13" s="75" t="str">
        <f t="shared" si="136"/>
        <v/>
      </c>
      <c r="FD13" s="75" t="str">
        <f t="shared" si="137"/>
        <v/>
      </c>
      <c r="FE13" s="75" t="str">
        <f t="shared" si="318"/>
        <v/>
      </c>
      <c r="FF13" s="75" t="str">
        <f t="shared" si="319"/>
        <v/>
      </c>
      <c r="FG13" s="75" t="str">
        <f t="shared" si="320"/>
        <v/>
      </c>
      <c r="FH13" s="75" t="str">
        <f t="shared" si="321"/>
        <v/>
      </c>
      <c r="FI13" s="75" t="str">
        <f t="shared" si="322"/>
        <v/>
      </c>
      <c r="FJ13" s="75" t="str">
        <f t="shared" si="138"/>
        <v/>
      </c>
      <c r="FK13" s="75" t="str">
        <f t="shared" si="139"/>
        <v/>
      </c>
      <c r="FL13" s="75" t="str">
        <f t="shared" si="140"/>
        <v/>
      </c>
      <c r="FM13" s="75" t="str">
        <f t="shared" si="141"/>
        <v/>
      </c>
      <c r="FN13" s="75" t="str">
        <f t="shared" si="142"/>
        <v/>
      </c>
      <c r="FO13" s="75" t="str">
        <f t="shared" si="143"/>
        <v/>
      </c>
      <c r="FP13" s="75" t="str">
        <f t="shared" si="144"/>
        <v/>
      </c>
      <c r="FQ13" s="75" t="str">
        <f t="shared" si="145"/>
        <v/>
      </c>
      <c r="FR13" s="75" t="str">
        <f t="shared" si="146"/>
        <v/>
      </c>
      <c r="FS13" s="75" t="str">
        <f t="shared" si="147"/>
        <v/>
      </c>
      <c r="FT13" s="75" t="str">
        <f t="shared" si="148"/>
        <v/>
      </c>
      <c r="FU13" s="75" t="str">
        <f t="shared" si="149"/>
        <v/>
      </c>
      <c r="FV13" s="75" t="str">
        <f t="shared" si="150"/>
        <v/>
      </c>
      <c r="FW13" s="75" t="str">
        <f t="shared" si="151"/>
        <v/>
      </c>
      <c r="FX13" s="75" t="str">
        <f t="shared" si="152"/>
        <v/>
      </c>
      <c r="FY13" s="75" t="str">
        <f t="shared" si="153"/>
        <v/>
      </c>
      <c r="FZ13" s="75" t="str">
        <f t="shared" si="154"/>
        <v/>
      </c>
      <c r="GA13" s="75" t="str">
        <f t="shared" si="155"/>
        <v/>
      </c>
      <c r="GB13" s="75" t="str">
        <f t="shared" si="156"/>
        <v/>
      </c>
      <c r="GC13" s="75" t="str">
        <f t="shared" si="157"/>
        <v/>
      </c>
      <c r="GD13" s="75" t="str">
        <f t="shared" si="158"/>
        <v/>
      </c>
      <c r="GE13" s="75" t="str">
        <f t="shared" si="159"/>
        <v/>
      </c>
      <c r="GF13" s="75" t="str">
        <f t="shared" si="160"/>
        <v/>
      </c>
      <c r="GG13" s="75" t="str">
        <f t="shared" si="161"/>
        <v/>
      </c>
      <c r="GH13" s="75" t="str">
        <f t="shared" si="162"/>
        <v/>
      </c>
      <c r="GI13" s="75" t="str">
        <f t="shared" si="163"/>
        <v/>
      </c>
      <c r="GJ13" s="75" t="str">
        <f t="shared" si="164"/>
        <v/>
      </c>
      <c r="GK13" s="75" t="str">
        <f t="shared" si="165"/>
        <v/>
      </c>
      <c r="GL13" s="75" t="str">
        <f t="shared" si="166"/>
        <v/>
      </c>
      <c r="GM13" s="75" t="str">
        <f t="shared" si="167"/>
        <v/>
      </c>
      <c r="GN13" s="75" t="str">
        <f t="shared" si="168"/>
        <v/>
      </c>
      <c r="GO13" s="75" t="str">
        <f t="shared" si="169"/>
        <v/>
      </c>
      <c r="GP13" s="75" t="str">
        <f t="shared" si="170"/>
        <v/>
      </c>
      <c r="GQ13" s="75" t="str">
        <f t="shared" si="171"/>
        <v/>
      </c>
      <c r="GR13" s="75" t="str">
        <f t="shared" si="172"/>
        <v/>
      </c>
      <c r="GS13" s="75" t="str">
        <f t="shared" si="173"/>
        <v/>
      </c>
      <c r="GT13" s="75" t="str">
        <f t="shared" si="174"/>
        <v/>
      </c>
      <c r="GU13" s="75" t="str">
        <f t="shared" si="175"/>
        <v/>
      </c>
      <c r="GV13" s="75" t="str">
        <f t="shared" si="176"/>
        <v/>
      </c>
      <c r="GW13" s="75" t="str">
        <f t="shared" si="177"/>
        <v/>
      </c>
      <c r="GX13" s="75" t="str">
        <f t="shared" si="178"/>
        <v/>
      </c>
      <c r="GY13" s="75" t="str">
        <f t="shared" si="179"/>
        <v/>
      </c>
      <c r="GZ13" s="75" t="str">
        <f t="shared" si="180"/>
        <v/>
      </c>
      <c r="HA13" s="75" t="str">
        <f t="shared" si="181"/>
        <v/>
      </c>
      <c r="HB13" s="75" t="str">
        <f t="shared" si="182"/>
        <v/>
      </c>
      <c r="HC13" s="75" t="str">
        <f t="shared" si="183"/>
        <v/>
      </c>
      <c r="HD13" s="75" t="str">
        <f t="shared" si="184"/>
        <v/>
      </c>
      <c r="HE13" s="75" t="str">
        <f t="shared" si="185"/>
        <v/>
      </c>
      <c r="HF13" s="75" t="str">
        <f t="shared" si="186"/>
        <v/>
      </c>
      <c r="HG13" s="75" t="str">
        <f t="shared" si="187"/>
        <v/>
      </c>
      <c r="HH13" s="75" t="str">
        <f t="shared" si="188"/>
        <v/>
      </c>
      <c r="HI13" s="75" t="str">
        <f t="shared" si="189"/>
        <v/>
      </c>
      <c r="HJ13" s="75" t="str">
        <f t="shared" si="190"/>
        <v/>
      </c>
      <c r="HK13" s="75" t="str">
        <f t="shared" si="191"/>
        <v/>
      </c>
      <c r="HL13" s="75" t="str">
        <f t="shared" si="192"/>
        <v/>
      </c>
      <c r="HM13" s="75" t="str">
        <f t="shared" si="193"/>
        <v/>
      </c>
      <c r="HN13" s="75" t="str">
        <f t="shared" si="194"/>
        <v/>
      </c>
      <c r="HO13" s="75" t="str">
        <f t="shared" si="195"/>
        <v/>
      </c>
      <c r="HP13" s="75" t="str">
        <f t="shared" si="196"/>
        <v/>
      </c>
      <c r="HQ13" s="75" t="str">
        <f t="shared" si="197"/>
        <v/>
      </c>
      <c r="HR13" s="75" t="str">
        <f t="shared" si="198"/>
        <v/>
      </c>
      <c r="HS13" s="75" t="str">
        <f t="shared" si="199"/>
        <v/>
      </c>
      <c r="HT13" s="75" t="str">
        <f t="shared" si="200"/>
        <v/>
      </c>
      <c r="HU13" s="75" t="str">
        <f t="shared" si="201"/>
        <v/>
      </c>
      <c r="HV13" s="75" t="str">
        <f t="shared" si="202"/>
        <v/>
      </c>
      <c r="HW13" s="109" t="str">
        <f t="shared" si="203"/>
        <v/>
      </c>
      <c r="HX13" s="109" t="str">
        <f t="shared" si="204"/>
        <v/>
      </c>
      <c r="HY13" s="109" t="str">
        <f t="shared" si="205"/>
        <v/>
      </c>
      <c r="HZ13" s="109" t="str">
        <f t="shared" si="206"/>
        <v/>
      </c>
      <c r="IA13" s="109" t="str">
        <f t="shared" si="207"/>
        <v/>
      </c>
      <c r="IB13" s="109" t="str">
        <f t="shared" si="208"/>
        <v/>
      </c>
      <c r="IC13" s="109" t="str">
        <f t="shared" si="209"/>
        <v/>
      </c>
      <c r="ID13" s="109" t="str">
        <f t="shared" si="210"/>
        <v/>
      </c>
      <c r="IE13" s="109" t="str">
        <f t="shared" si="211"/>
        <v/>
      </c>
      <c r="IF13" s="109" t="str">
        <f t="shared" si="212"/>
        <v/>
      </c>
      <c r="IG13" s="109" t="str">
        <f t="shared" si="213"/>
        <v/>
      </c>
      <c r="IH13" s="109" t="str">
        <f t="shared" si="214"/>
        <v/>
      </c>
      <c r="II13" s="109" t="str">
        <f t="shared" si="215"/>
        <v/>
      </c>
      <c r="IJ13" s="109" t="str">
        <f t="shared" si="216"/>
        <v/>
      </c>
      <c r="IK13" s="109" t="str">
        <f t="shared" si="217"/>
        <v/>
      </c>
      <c r="IL13" s="109" t="str">
        <f t="shared" si="218"/>
        <v/>
      </c>
      <c r="IM13" s="109" t="str">
        <f t="shared" si="219"/>
        <v/>
      </c>
      <c r="IN13" s="109" t="str">
        <f t="shared" si="220"/>
        <v/>
      </c>
      <c r="IO13" s="109" t="str">
        <f t="shared" si="221"/>
        <v/>
      </c>
      <c r="IP13" s="109" t="str">
        <f t="shared" si="222"/>
        <v/>
      </c>
      <c r="IQ13" s="109" t="str">
        <f t="shared" si="223"/>
        <v/>
      </c>
      <c r="IR13" s="109" t="str">
        <f t="shared" si="224"/>
        <v/>
      </c>
      <c r="IS13" s="109" t="str">
        <f t="shared" si="225"/>
        <v/>
      </c>
      <c r="IT13" s="109" t="str">
        <f t="shared" si="226"/>
        <v/>
      </c>
      <c r="IU13" s="109" t="str">
        <f t="shared" si="227"/>
        <v/>
      </c>
      <c r="IV13" s="109" t="str">
        <f t="shared" si="228"/>
        <v/>
      </c>
      <c r="IW13" s="109" t="str">
        <f t="shared" si="229"/>
        <v/>
      </c>
      <c r="IX13" s="109" t="str">
        <f t="shared" si="230"/>
        <v/>
      </c>
      <c r="IY13" s="109" t="str">
        <f t="shared" si="231"/>
        <v/>
      </c>
      <c r="IZ13" s="109" t="str">
        <f t="shared" si="232"/>
        <v/>
      </c>
      <c r="JA13" s="109" t="str">
        <f t="shared" si="233"/>
        <v/>
      </c>
      <c r="JB13" s="109" t="str">
        <f t="shared" si="234"/>
        <v/>
      </c>
      <c r="JC13" s="109" t="str">
        <f t="shared" si="235"/>
        <v/>
      </c>
      <c r="JD13" s="109" t="str">
        <f t="shared" si="236"/>
        <v/>
      </c>
      <c r="JE13" s="109" t="str">
        <f t="shared" si="237"/>
        <v/>
      </c>
      <c r="JF13" s="109" t="str">
        <f t="shared" si="238"/>
        <v/>
      </c>
      <c r="JG13" s="109" t="str">
        <f t="shared" si="239"/>
        <v/>
      </c>
      <c r="JH13" s="109" t="str">
        <f t="shared" si="240"/>
        <v/>
      </c>
      <c r="JI13" s="109" t="str">
        <f t="shared" si="241"/>
        <v/>
      </c>
      <c r="JJ13" s="109" t="str">
        <f t="shared" si="242"/>
        <v/>
      </c>
      <c r="JK13" s="109" t="str">
        <f t="shared" si="243"/>
        <v/>
      </c>
      <c r="JL13" s="109" t="str">
        <f t="shared" si="244"/>
        <v/>
      </c>
      <c r="JM13" s="109" t="str">
        <f t="shared" si="245"/>
        <v/>
      </c>
      <c r="JN13" s="109" t="str">
        <f t="shared" si="246"/>
        <v/>
      </c>
      <c r="JO13" s="109" t="str">
        <f t="shared" si="247"/>
        <v/>
      </c>
      <c r="JP13" s="109" t="str">
        <f t="shared" si="248"/>
        <v/>
      </c>
      <c r="JQ13" s="109" t="str">
        <f t="shared" si="249"/>
        <v/>
      </c>
      <c r="JR13" s="109" t="str">
        <f t="shared" si="250"/>
        <v/>
      </c>
      <c r="JS13" s="109" t="str">
        <f t="shared" si="251"/>
        <v/>
      </c>
      <c r="JT13" s="109" t="str">
        <f t="shared" si="252"/>
        <v/>
      </c>
      <c r="JU13" s="109" t="str">
        <f t="shared" si="253"/>
        <v/>
      </c>
      <c r="JV13" s="109" t="str">
        <f t="shared" si="254"/>
        <v/>
      </c>
      <c r="JW13" s="109" t="str">
        <f t="shared" si="255"/>
        <v/>
      </c>
      <c r="JX13" s="109" t="str">
        <f t="shared" si="256"/>
        <v/>
      </c>
      <c r="JY13" s="109" t="str">
        <f t="shared" si="257"/>
        <v/>
      </c>
      <c r="JZ13" s="109" t="str">
        <f t="shared" si="258"/>
        <v/>
      </c>
      <c r="KA13" s="109" t="str">
        <f t="shared" si="259"/>
        <v/>
      </c>
      <c r="KB13" s="109" t="str">
        <f t="shared" si="260"/>
        <v/>
      </c>
      <c r="KC13" s="109" t="str">
        <f t="shared" si="261"/>
        <v/>
      </c>
      <c r="KD13" s="109" t="str">
        <f t="shared" si="262"/>
        <v/>
      </c>
      <c r="KE13" s="109" t="str">
        <f t="shared" si="263"/>
        <v/>
      </c>
      <c r="KF13" s="109" t="str">
        <f t="shared" si="264"/>
        <v/>
      </c>
      <c r="KG13" s="109" t="str">
        <f t="shared" si="265"/>
        <v/>
      </c>
      <c r="KH13" s="109" t="str">
        <f t="shared" si="266"/>
        <v/>
      </c>
      <c r="KI13" s="109" t="str">
        <f t="shared" si="267"/>
        <v/>
      </c>
      <c r="KJ13" s="109" t="str">
        <f t="shared" si="268"/>
        <v/>
      </c>
      <c r="KK13" s="109" t="str">
        <f t="shared" si="269"/>
        <v/>
      </c>
      <c r="KL13" s="109" t="str">
        <f t="shared" si="270"/>
        <v/>
      </c>
      <c r="KM13" s="109" t="str">
        <f t="shared" si="271"/>
        <v/>
      </c>
      <c r="KN13" s="109" t="str">
        <f t="shared" si="272"/>
        <v/>
      </c>
      <c r="KO13" s="109" t="str">
        <f t="shared" si="273"/>
        <v/>
      </c>
      <c r="KP13" s="109" t="str">
        <f t="shared" si="274"/>
        <v/>
      </c>
      <c r="KQ13" s="109" t="str">
        <f t="shared" si="275"/>
        <v/>
      </c>
      <c r="KR13" s="109" t="str">
        <f t="shared" si="276"/>
        <v/>
      </c>
      <c r="KS13" s="109" t="str">
        <f t="shared" si="277"/>
        <v/>
      </c>
      <c r="KT13" s="109" t="str">
        <f t="shared" si="278"/>
        <v/>
      </c>
      <c r="KU13" s="109" t="str">
        <f t="shared" si="279"/>
        <v/>
      </c>
      <c r="KV13" s="109" t="str">
        <f t="shared" si="280"/>
        <v/>
      </c>
      <c r="KW13" s="109" t="str">
        <f t="shared" si="281"/>
        <v/>
      </c>
      <c r="KX13" s="109" t="str">
        <f t="shared" si="282"/>
        <v/>
      </c>
      <c r="KY13" s="109" t="str">
        <f t="shared" si="283"/>
        <v/>
      </c>
      <c r="KZ13" s="109" t="str">
        <f t="shared" si="284"/>
        <v/>
      </c>
      <c r="LA13" s="109" t="str">
        <f t="shared" si="285"/>
        <v/>
      </c>
      <c r="LB13" s="109" t="str">
        <f t="shared" si="286"/>
        <v/>
      </c>
      <c r="LC13" s="109" t="str">
        <f t="shared" si="287"/>
        <v/>
      </c>
      <c r="LD13" s="110" t="str">
        <f t="shared" si="288"/>
        <v/>
      </c>
      <c r="LE13" s="110" t="str">
        <f t="shared" si="289"/>
        <v/>
      </c>
      <c r="LF13" s="110" t="str">
        <f t="shared" si="290"/>
        <v/>
      </c>
      <c r="LG13" s="110" t="str">
        <f t="shared" si="291"/>
        <v/>
      </c>
      <c r="LH13" s="110" t="str">
        <f t="shared" si="292"/>
        <v/>
      </c>
      <c r="LI13" s="75" t="str">
        <f t="shared" si="293"/>
        <v/>
      </c>
      <c r="LJ13" s="75" t="str">
        <f t="shared" si="294"/>
        <v/>
      </c>
      <c r="LK13" s="75" t="str">
        <f t="shared" si="295"/>
        <v/>
      </c>
      <c r="LL13" s="75" t="str">
        <f t="shared" si="296"/>
        <v/>
      </c>
      <c r="LM13" s="75" t="str">
        <f t="shared" si="297"/>
        <v/>
      </c>
      <c r="LN13" s="75" t="str">
        <f t="shared" si="298"/>
        <v/>
      </c>
      <c r="LO13" s="75" t="str">
        <f t="shared" si="299"/>
        <v/>
      </c>
      <c r="LP13" s="75" t="str">
        <f t="shared" si="300"/>
        <v/>
      </c>
      <c r="LQ13" s="75" t="str">
        <f t="shared" si="301"/>
        <v/>
      </c>
      <c r="LR13" s="75" t="str">
        <f t="shared" si="302"/>
        <v/>
      </c>
      <c r="LS13" s="75" t="str">
        <f t="shared" si="303"/>
        <v/>
      </c>
      <c r="LT13" s="75" t="str">
        <f t="shared" si="304"/>
        <v/>
      </c>
      <c r="LU13" s="75" t="str">
        <f t="shared" si="305"/>
        <v/>
      </c>
      <c r="LV13" s="75" t="str">
        <f t="shared" si="306"/>
        <v/>
      </c>
      <c r="LW13" s="75" t="str">
        <f t="shared" si="307"/>
        <v/>
      </c>
      <c r="LX13" s="75" t="str">
        <f t="shared" si="308"/>
        <v/>
      </c>
      <c r="LY13" s="75" t="str">
        <f t="shared" si="309"/>
        <v/>
      </c>
      <c r="LZ13" s="75" t="str">
        <f t="shared" si="310"/>
        <v/>
      </c>
      <c r="MA13" s="75" t="str">
        <f t="shared" si="311"/>
        <v/>
      </c>
      <c r="MB13" s="75" t="str">
        <f t="shared" si="312"/>
        <v/>
      </c>
      <c r="MC13" s="91">
        <f t="shared" si="323"/>
        <v>0</v>
      </c>
      <c r="MD13" s="91">
        <f t="shared" si="324"/>
        <v>0</v>
      </c>
      <c r="ME13" s="91">
        <f t="shared" si="325"/>
        <v>0</v>
      </c>
      <c r="MF13" s="91">
        <f t="shared" si="326"/>
        <v>0</v>
      </c>
      <c r="MG13" s="91">
        <f t="shared" si="327"/>
        <v>0</v>
      </c>
      <c r="MH13" s="91">
        <f t="shared" si="328"/>
        <v>0</v>
      </c>
      <c r="MI13" s="91">
        <f t="shared" si="329"/>
        <v>0</v>
      </c>
      <c r="MJ13" s="91">
        <f t="shared" si="330"/>
        <v>0</v>
      </c>
      <c r="MK13" s="91">
        <f t="shared" si="331"/>
        <v>0</v>
      </c>
      <c r="ML13" s="91">
        <f t="shared" si="332"/>
        <v>0</v>
      </c>
      <c r="MM13" s="91">
        <f t="shared" si="333"/>
        <v>0</v>
      </c>
      <c r="MN13" s="91">
        <f t="shared" si="334"/>
        <v>0</v>
      </c>
      <c r="MO13" s="91">
        <f t="shared" si="335"/>
        <v>0</v>
      </c>
      <c r="MP13" s="91">
        <f t="shared" si="336"/>
        <v>0</v>
      </c>
      <c r="MQ13" s="91">
        <f t="shared" si="337"/>
        <v>0</v>
      </c>
      <c r="MR13" s="70"/>
      <c r="MS13" s="70"/>
      <c r="MT13" s="75"/>
      <c r="MU13" s="75"/>
      <c r="NK13" s="71"/>
      <c r="NL13" s="71"/>
    </row>
    <row r="14" spans="1:376" ht="12" customHeight="1" x14ac:dyDescent="0.2">
      <c r="A14" s="98" t="str">
        <f t="shared" si="0"/>
        <v/>
      </c>
      <c r="B14" s="111" t="s">
        <v>420</v>
      </c>
      <c r="C14" s="112"/>
      <c r="D14" s="113"/>
      <c r="E14" s="114"/>
      <c r="F14" s="114"/>
      <c r="G14" s="114"/>
      <c r="H14" s="114"/>
      <c r="I14" s="352"/>
      <c r="J14" s="115"/>
      <c r="K14" s="116">
        <f t="shared" si="1"/>
        <v>0</v>
      </c>
      <c r="L14" s="116">
        <f t="shared" si="2"/>
        <v>0</v>
      </c>
      <c r="M14" s="117"/>
      <c r="N14" s="117"/>
      <c r="O14" s="117"/>
      <c r="P14" s="118"/>
      <c r="Q14" s="119"/>
      <c r="R14" s="120"/>
      <c r="S14" s="1089"/>
      <c r="T14" s="1090"/>
      <c r="U14" s="75" t="str">
        <f t="shared" si="3"/>
        <v/>
      </c>
      <c r="V14" s="75" t="str">
        <f t="shared" si="4"/>
        <v/>
      </c>
      <c r="W14" s="75" t="str">
        <f t="shared" si="5"/>
        <v/>
      </c>
      <c r="X14" s="75" t="str">
        <f t="shared" si="6"/>
        <v/>
      </c>
      <c r="Y14" s="75" t="str">
        <f t="shared" si="7"/>
        <v/>
      </c>
      <c r="Z14" s="75" t="str">
        <f t="shared" si="8"/>
        <v/>
      </c>
      <c r="AA14" s="75" t="str">
        <f t="shared" si="9"/>
        <v/>
      </c>
      <c r="AB14" s="75" t="str">
        <f t="shared" si="10"/>
        <v/>
      </c>
      <c r="AC14" s="75" t="str">
        <f t="shared" si="11"/>
        <v/>
      </c>
      <c r="AD14" s="75" t="str">
        <f t="shared" si="12"/>
        <v/>
      </c>
      <c r="AE14" s="75" t="str">
        <f t="shared" si="13"/>
        <v/>
      </c>
      <c r="AF14" s="75" t="str">
        <f t="shared" si="14"/>
        <v/>
      </c>
      <c r="AG14" s="75" t="str">
        <f t="shared" si="15"/>
        <v/>
      </c>
      <c r="AH14" s="75" t="str">
        <f t="shared" si="16"/>
        <v/>
      </c>
      <c r="AI14" s="75" t="str">
        <f t="shared" si="17"/>
        <v/>
      </c>
      <c r="AJ14" s="75" t="str">
        <f t="shared" si="18"/>
        <v/>
      </c>
      <c r="AK14" s="75" t="str">
        <f t="shared" si="19"/>
        <v/>
      </c>
      <c r="AL14" s="75" t="str">
        <f t="shared" si="20"/>
        <v/>
      </c>
      <c r="AM14" s="75" t="str">
        <f t="shared" si="21"/>
        <v/>
      </c>
      <c r="AN14" s="75" t="str">
        <f t="shared" si="22"/>
        <v/>
      </c>
      <c r="AO14" s="75" t="str">
        <f t="shared" si="23"/>
        <v/>
      </c>
      <c r="AP14" s="75" t="str">
        <f t="shared" si="24"/>
        <v/>
      </c>
      <c r="AQ14" s="75" t="str">
        <f t="shared" si="25"/>
        <v/>
      </c>
      <c r="AR14" s="75" t="str">
        <f t="shared" si="26"/>
        <v/>
      </c>
      <c r="AS14" s="75" t="str">
        <f t="shared" si="27"/>
        <v/>
      </c>
      <c r="AT14" s="75" t="str">
        <f t="shared" si="28"/>
        <v/>
      </c>
      <c r="AU14" s="75" t="str">
        <f t="shared" si="29"/>
        <v/>
      </c>
      <c r="AV14" s="75" t="str">
        <f t="shared" si="30"/>
        <v/>
      </c>
      <c r="AW14" s="75" t="str">
        <f t="shared" si="31"/>
        <v/>
      </c>
      <c r="AX14" s="75" t="str">
        <f t="shared" si="32"/>
        <v/>
      </c>
      <c r="AY14" s="75" t="str">
        <f t="shared" si="33"/>
        <v/>
      </c>
      <c r="AZ14" s="75" t="str">
        <f t="shared" si="34"/>
        <v/>
      </c>
      <c r="BA14" s="75" t="str">
        <f t="shared" si="35"/>
        <v/>
      </c>
      <c r="BB14" s="75" t="str">
        <f t="shared" si="36"/>
        <v/>
      </c>
      <c r="BC14" s="75" t="str">
        <f t="shared" si="37"/>
        <v/>
      </c>
      <c r="BD14" s="75" t="str">
        <f t="shared" si="38"/>
        <v/>
      </c>
      <c r="BE14" s="75" t="str">
        <f t="shared" si="39"/>
        <v/>
      </c>
      <c r="BF14" s="75" t="str">
        <f t="shared" si="40"/>
        <v/>
      </c>
      <c r="BG14" s="75" t="str">
        <f t="shared" si="41"/>
        <v/>
      </c>
      <c r="BH14" s="75" t="str">
        <f t="shared" si="42"/>
        <v/>
      </c>
      <c r="BI14" s="75" t="str">
        <f t="shared" si="43"/>
        <v/>
      </c>
      <c r="BJ14" s="75" t="str">
        <f t="shared" si="44"/>
        <v/>
      </c>
      <c r="BK14" s="75" t="str">
        <f t="shared" si="45"/>
        <v/>
      </c>
      <c r="BL14" s="75" t="str">
        <f t="shared" si="46"/>
        <v/>
      </c>
      <c r="BM14" s="75" t="str">
        <f t="shared" si="47"/>
        <v/>
      </c>
      <c r="BN14" s="75" t="str">
        <f t="shared" si="48"/>
        <v/>
      </c>
      <c r="BO14" s="75" t="str">
        <f t="shared" si="49"/>
        <v/>
      </c>
      <c r="BP14" s="75" t="str">
        <f t="shared" si="50"/>
        <v/>
      </c>
      <c r="BQ14" s="75" t="str">
        <f t="shared" si="51"/>
        <v/>
      </c>
      <c r="BR14" s="75" t="str">
        <f t="shared" si="52"/>
        <v/>
      </c>
      <c r="BS14" s="75" t="str">
        <f t="shared" si="53"/>
        <v/>
      </c>
      <c r="BT14" s="75" t="str">
        <f t="shared" si="54"/>
        <v/>
      </c>
      <c r="BU14" s="75" t="str">
        <f t="shared" si="55"/>
        <v/>
      </c>
      <c r="BV14" s="75" t="str">
        <f t="shared" si="56"/>
        <v/>
      </c>
      <c r="BW14" s="75" t="str">
        <f t="shared" si="57"/>
        <v/>
      </c>
      <c r="BX14" s="75" t="str">
        <f t="shared" si="58"/>
        <v/>
      </c>
      <c r="BY14" s="75" t="str">
        <f t="shared" si="59"/>
        <v/>
      </c>
      <c r="BZ14" s="75" t="str">
        <f t="shared" si="60"/>
        <v/>
      </c>
      <c r="CA14" s="75" t="str">
        <f t="shared" si="61"/>
        <v/>
      </c>
      <c r="CB14" s="75" t="str">
        <f t="shared" si="62"/>
        <v/>
      </c>
      <c r="CC14" s="75" t="str">
        <f t="shared" si="63"/>
        <v/>
      </c>
      <c r="CD14" s="75" t="str">
        <f t="shared" si="64"/>
        <v/>
      </c>
      <c r="CE14" s="75" t="str">
        <f t="shared" si="65"/>
        <v/>
      </c>
      <c r="CF14" s="75" t="str">
        <f t="shared" si="66"/>
        <v/>
      </c>
      <c r="CG14" s="75" t="str">
        <f t="shared" si="67"/>
        <v/>
      </c>
      <c r="CH14" s="75" t="str">
        <f t="shared" si="68"/>
        <v/>
      </c>
      <c r="CI14" s="75" t="str">
        <f t="shared" si="69"/>
        <v/>
      </c>
      <c r="CJ14" s="75" t="str">
        <f t="shared" si="70"/>
        <v/>
      </c>
      <c r="CK14" s="75" t="str">
        <f t="shared" si="71"/>
        <v/>
      </c>
      <c r="CL14" s="75" t="str">
        <f t="shared" si="72"/>
        <v/>
      </c>
      <c r="CM14" s="75" t="str">
        <f t="shared" si="73"/>
        <v/>
      </c>
      <c r="CN14" s="75" t="str">
        <f t="shared" si="74"/>
        <v/>
      </c>
      <c r="CO14" s="75" t="str">
        <f t="shared" si="75"/>
        <v/>
      </c>
      <c r="CP14" s="75" t="str">
        <f t="shared" si="76"/>
        <v/>
      </c>
      <c r="CQ14" s="75" t="str">
        <f t="shared" si="77"/>
        <v/>
      </c>
      <c r="CR14" s="75" t="str">
        <f t="shared" si="78"/>
        <v/>
      </c>
      <c r="CS14" s="75" t="str">
        <f t="shared" si="79"/>
        <v/>
      </c>
      <c r="CT14" s="75" t="str">
        <f t="shared" si="80"/>
        <v/>
      </c>
      <c r="CU14" s="75" t="str">
        <f t="shared" si="81"/>
        <v/>
      </c>
      <c r="CV14" s="75" t="str">
        <f t="shared" si="82"/>
        <v/>
      </c>
      <c r="CW14" s="75" t="str">
        <f t="shared" si="83"/>
        <v/>
      </c>
      <c r="CX14" s="75" t="str">
        <f t="shared" si="84"/>
        <v/>
      </c>
      <c r="CY14" s="75" t="str">
        <f t="shared" si="85"/>
        <v/>
      </c>
      <c r="CZ14" s="75" t="str">
        <f t="shared" si="86"/>
        <v/>
      </c>
      <c r="DA14" s="75" t="str">
        <f t="shared" si="87"/>
        <v/>
      </c>
      <c r="DB14" s="75" t="str">
        <f t="shared" si="88"/>
        <v/>
      </c>
      <c r="DC14" s="75" t="str">
        <f t="shared" si="89"/>
        <v/>
      </c>
      <c r="DD14" s="75" t="str">
        <f t="shared" si="90"/>
        <v/>
      </c>
      <c r="DE14" s="75" t="str">
        <f t="shared" si="91"/>
        <v/>
      </c>
      <c r="DF14" s="75" t="str">
        <f t="shared" si="92"/>
        <v/>
      </c>
      <c r="DG14" s="75" t="str">
        <f t="shared" si="93"/>
        <v/>
      </c>
      <c r="DH14" s="75" t="str">
        <f t="shared" si="94"/>
        <v/>
      </c>
      <c r="DI14" s="75" t="str">
        <f t="shared" si="95"/>
        <v/>
      </c>
      <c r="DJ14" s="75" t="str">
        <f t="shared" si="96"/>
        <v/>
      </c>
      <c r="DK14" s="75" t="str">
        <f t="shared" si="97"/>
        <v/>
      </c>
      <c r="DL14" s="75" t="str">
        <f t="shared" si="98"/>
        <v/>
      </c>
      <c r="DM14" s="75" t="str">
        <f t="shared" si="99"/>
        <v/>
      </c>
      <c r="DN14" s="75" t="str">
        <f t="shared" si="100"/>
        <v/>
      </c>
      <c r="DO14" s="75" t="str">
        <f t="shared" si="101"/>
        <v/>
      </c>
      <c r="DP14" s="75" t="str">
        <f t="shared" si="102"/>
        <v/>
      </c>
      <c r="DQ14" s="75" t="str">
        <f t="shared" si="103"/>
        <v/>
      </c>
      <c r="DR14" s="75" t="str">
        <f t="shared" si="104"/>
        <v/>
      </c>
      <c r="DS14" s="75" t="str">
        <f t="shared" si="105"/>
        <v/>
      </c>
      <c r="DT14" s="75" t="str">
        <f t="shared" si="106"/>
        <v/>
      </c>
      <c r="DU14" s="75" t="str">
        <f t="shared" si="107"/>
        <v/>
      </c>
      <c r="DV14" s="75" t="str">
        <f t="shared" si="108"/>
        <v/>
      </c>
      <c r="DW14" s="75" t="str">
        <f t="shared" si="109"/>
        <v/>
      </c>
      <c r="DX14" s="75" t="str">
        <f t="shared" si="110"/>
        <v/>
      </c>
      <c r="DY14" s="75" t="str">
        <f t="shared" si="111"/>
        <v/>
      </c>
      <c r="DZ14" s="75" t="str">
        <f t="shared" si="112"/>
        <v/>
      </c>
      <c r="EA14" s="75" t="str">
        <f t="shared" si="113"/>
        <v/>
      </c>
      <c r="EB14" s="75" t="str">
        <f t="shared" si="114"/>
        <v/>
      </c>
      <c r="EC14" s="75" t="str">
        <f t="shared" si="115"/>
        <v/>
      </c>
      <c r="ED14" s="75" t="str">
        <f t="shared" si="116"/>
        <v/>
      </c>
      <c r="EE14" s="75" t="str">
        <f t="shared" si="117"/>
        <v/>
      </c>
      <c r="EF14" s="75" t="str">
        <f t="shared" si="118"/>
        <v/>
      </c>
      <c r="EG14" s="75" t="str">
        <f t="shared" si="119"/>
        <v/>
      </c>
      <c r="EH14" s="75" t="str">
        <f t="shared" si="120"/>
        <v/>
      </c>
      <c r="EI14" s="75" t="str">
        <f t="shared" si="121"/>
        <v/>
      </c>
      <c r="EJ14" s="75" t="str">
        <f t="shared" si="122"/>
        <v/>
      </c>
      <c r="EK14" s="75" t="str">
        <f t="shared" si="123"/>
        <v/>
      </c>
      <c r="EL14" s="75" t="str">
        <f t="shared" si="124"/>
        <v/>
      </c>
      <c r="EM14" s="75" t="str">
        <f t="shared" si="125"/>
        <v/>
      </c>
      <c r="EN14" s="75" t="str">
        <f t="shared" si="126"/>
        <v/>
      </c>
      <c r="EO14" s="75" t="str">
        <f t="shared" si="127"/>
        <v/>
      </c>
      <c r="EP14" s="75" t="str">
        <f t="shared" si="128"/>
        <v/>
      </c>
      <c r="EQ14" s="75" t="str">
        <f t="shared" si="129"/>
        <v/>
      </c>
      <c r="ER14" s="75" t="str">
        <f t="shared" si="130"/>
        <v/>
      </c>
      <c r="ES14" s="75" t="str">
        <f t="shared" si="131"/>
        <v/>
      </c>
      <c r="ET14" s="75" t="str">
        <f t="shared" si="132"/>
        <v/>
      </c>
      <c r="EU14" s="75" t="str">
        <f t="shared" si="313"/>
        <v/>
      </c>
      <c r="EV14" s="75" t="str">
        <f t="shared" si="314"/>
        <v/>
      </c>
      <c r="EW14" s="75" t="str">
        <f t="shared" si="315"/>
        <v/>
      </c>
      <c r="EX14" s="75" t="str">
        <f t="shared" si="316"/>
        <v/>
      </c>
      <c r="EY14" s="75" t="str">
        <f t="shared" si="317"/>
        <v/>
      </c>
      <c r="EZ14" s="75" t="str">
        <f t="shared" si="133"/>
        <v/>
      </c>
      <c r="FA14" s="75" t="str">
        <f t="shared" si="134"/>
        <v/>
      </c>
      <c r="FB14" s="75" t="str">
        <f t="shared" si="135"/>
        <v/>
      </c>
      <c r="FC14" s="75" t="str">
        <f t="shared" si="136"/>
        <v/>
      </c>
      <c r="FD14" s="75" t="str">
        <f t="shared" si="137"/>
        <v/>
      </c>
      <c r="FE14" s="75" t="str">
        <f t="shared" si="318"/>
        <v/>
      </c>
      <c r="FF14" s="75" t="str">
        <f t="shared" si="319"/>
        <v/>
      </c>
      <c r="FG14" s="75" t="str">
        <f t="shared" si="320"/>
        <v/>
      </c>
      <c r="FH14" s="75" t="str">
        <f t="shared" si="321"/>
        <v/>
      </c>
      <c r="FI14" s="75" t="str">
        <f t="shared" si="322"/>
        <v/>
      </c>
      <c r="FJ14" s="75" t="str">
        <f t="shared" si="138"/>
        <v/>
      </c>
      <c r="FK14" s="75" t="str">
        <f t="shared" si="139"/>
        <v/>
      </c>
      <c r="FL14" s="75" t="str">
        <f t="shared" si="140"/>
        <v/>
      </c>
      <c r="FM14" s="75" t="str">
        <f t="shared" si="141"/>
        <v/>
      </c>
      <c r="FN14" s="75" t="str">
        <f t="shared" si="142"/>
        <v/>
      </c>
      <c r="FO14" s="75" t="str">
        <f t="shared" si="143"/>
        <v/>
      </c>
      <c r="FP14" s="75" t="str">
        <f t="shared" si="144"/>
        <v/>
      </c>
      <c r="FQ14" s="75" t="str">
        <f t="shared" si="145"/>
        <v/>
      </c>
      <c r="FR14" s="75" t="str">
        <f t="shared" si="146"/>
        <v/>
      </c>
      <c r="FS14" s="75" t="str">
        <f t="shared" si="147"/>
        <v/>
      </c>
      <c r="FT14" s="75" t="str">
        <f t="shared" si="148"/>
        <v/>
      </c>
      <c r="FU14" s="75" t="str">
        <f t="shared" si="149"/>
        <v/>
      </c>
      <c r="FV14" s="75" t="str">
        <f t="shared" si="150"/>
        <v/>
      </c>
      <c r="FW14" s="75" t="str">
        <f t="shared" si="151"/>
        <v/>
      </c>
      <c r="FX14" s="75" t="str">
        <f t="shared" si="152"/>
        <v/>
      </c>
      <c r="FY14" s="75" t="str">
        <f t="shared" si="153"/>
        <v/>
      </c>
      <c r="FZ14" s="75" t="str">
        <f t="shared" si="154"/>
        <v/>
      </c>
      <c r="GA14" s="75" t="str">
        <f t="shared" si="155"/>
        <v/>
      </c>
      <c r="GB14" s="75" t="str">
        <f t="shared" si="156"/>
        <v/>
      </c>
      <c r="GC14" s="75" t="str">
        <f t="shared" si="157"/>
        <v/>
      </c>
      <c r="GD14" s="75" t="str">
        <f t="shared" si="158"/>
        <v/>
      </c>
      <c r="GE14" s="75" t="str">
        <f t="shared" si="159"/>
        <v/>
      </c>
      <c r="GF14" s="75" t="str">
        <f t="shared" si="160"/>
        <v/>
      </c>
      <c r="GG14" s="75" t="str">
        <f t="shared" si="161"/>
        <v/>
      </c>
      <c r="GH14" s="75" t="str">
        <f t="shared" si="162"/>
        <v/>
      </c>
      <c r="GI14" s="75" t="str">
        <f t="shared" si="163"/>
        <v/>
      </c>
      <c r="GJ14" s="75" t="str">
        <f t="shared" si="164"/>
        <v/>
      </c>
      <c r="GK14" s="75" t="str">
        <f t="shared" si="165"/>
        <v/>
      </c>
      <c r="GL14" s="75" t="str">
        <f t="shared" si="166"/>
        <v/>
      </c>
      <c r="GM14" s="75" t="str">
        <f t="shared" si="167"/>
        <v/>
      </c>
      <c r="GN14" s="75" t="str">
        <f t="shared" si="168"/>
        <v/>
      </c>
      <c r="GO14" s="75" t="str">
        <f t="shared" si="169"/>
        <v/>
      </c>
      <c r="GP14" s="75" t="str">
        <f t="shared" si="170"/>
        <v/>
      </c>
      <c r="GQ14" s="75" t="str">
        <f t="shared" si="171"/>
        <v/>
      </c>
      <c r="GR14" s="75" t="str">
        <f t="shared" si="172"/>
        <v/>
      </c>
      <c r="GS14" s="75" t="str">
        <f t="shared" si="173"/>
        <v/>
      </c>
      <c r="GT14" s="75" t="str">
        <f t="shared" si="174"/>
        <v/>
      </c>
      <c r="GU14" s="75" t="str">
        <f t="shared" si="175"/>
        <v/>
      </c>
      <c r="GV14" s="75" t="str">
        <f t="shared" si="176"/>
        <v/>
      </c>
      <c r="GW14" s="75" t="str">
        <f t="shared" si="177"/>
        <v/>
      </c>
      <c r="GX14" s="75" t="str">
        <f t="shared" si="178"/>
        <v/>
      </c>
      <c r="GY14" s="75" t="str">
        <f t="shared" si="179"/>
        <v/>
      </c>
      <c r="GZ14" s="75" t="str">
        <f t="shared" si="180"/>
        <v/>
      </c>
      <c r="HA14" s="75" t="str">
        <f t="shared" si="181"/>
        <v/>
      </c>
      <c r="HB14" s="75" t="str">
        <f t="shared" si="182"/>
        <v/>
      </c>
      <c r="HC14" s="75" t="str">
        <f t="shared" si="183"/>
        <v/>
      </c>
      <c r="HD14" s="75" t="str">
        <f t="shared" si="184"/>
        <v/>
      </c>
      <c r="HE14" s="75" t="str">
        <f t="shared" si="185"/>
        <v/>
      </c>
      <c r="HF14" s="75" t="str">
        <f t="shared" si="186"/>
        <v/>
      </c>
      <c r="HG14" s="75" t="str">
        <f t="shared" si="187"/>
        <v/>
      </c>
      <c r="HH14" s="75" t="str">
        <f t="shared" si="188"/>
        <v/>
      </c>
      <c r="HI14" s="75" t="str">
        <f t="shared" si="189"/>
        <v/>
      </c>
      <c r="HJ14" s="75" t="str">
        <f t="shared" si="190"/>
        <v/>
      </c>
      <c r="HK14" s="75" t="str">
        <f t="shared" si="191"/>
        <v/>
      </c>
      <c r="HL14" s="75" t="str">
        <f t="shared" si="192"/>
        <v/>
      </c>
      <c r="HM14" s="75" t="str">
        <f t="shared" si="193"/>
        <v/>
      </c>
      <c r="HN14" s="75" t="str">
        <f t="shared" si="194"/>
        <v/>
      </c>
      <c r="HO14" s="75" t="str">
        <f t="shared" si="195"/>
        <v/>
      </c>
      <c r="HP14" s="75" t="str">
        <f t="shared" si="196"/>
        <v/>
      </c>
      <c r="HQ14" s="75" t="str">
        <f t="shared" si="197"/>
        <v/>
      </c>
      <c r="HR14" s="75" t="str">
        <f t="shared" si="198"/>
        <v/>
      </c>
      <c r="HS14" s="75" t="str">
        <f t="shared" si="199"/>
        <v/>
      </c>
      <c r="HT14" s="75" t="str">
        <f t="shared" si="200"/>
        <v/>
      </c>
      <c r="HU14" s="75" t="str">
        <f t="shared" si="201"/>
        <v/>
      </c>
      <c r="HV14" s="75" t="str">
        <f t="shared" si="202"/>
        <v/>
      </c>
      <c r="HW14" s="109" t="str">
        <f t="shared" si="203"/>
        <v/>
      </c>
      <c r="HX14" s="109" t="str">
        <f t="shared" si="204"/>
        <v/>
      </c>
      <c r="HY14" s="109" t="str">
        <f t="shared" si="205"/>
        <v/>
      </c>
      <c r="HZ14" s="109" t="str">
        <f t="shared" si="206"/>
        <v/>
      </c>
      <c r="IA14" s="109" t="str">
        <f t="shared" si="207"/>
        <v/>
      </c>
      <c r="IB14" s="109" t="str">
        <f t="shared" si="208"/>
        <v/>
      </c>
      <c r="IC14" s="109" t="str">
        <f t="shared" si="209"/>
        <v/>
      </c>
      <c r="ID14" s="109" t="str">
        <f t="shared" si="210"/>
        <v/>
      </c>
      <c r="IE14" s="109" t="str">
        <f t="shared" si="211"/>
        <v/>
      </c>
      <c r="IF14" s="109" t="str">
        <f t="shared" si="212"/>
        <v/>
      </c>
      <c r="IG14" s="109" t="str">
        <f t="shared" si="213"/>
        <v/>
      </c>
      <c r="IH14" s="109" t="str">
        <f t="shared" si="214"/>
        <v/>
      </c>
      <c r="II14" s="109" t="str">
        <f t="shared" si="215"/>
        <v/>
      </c>
      <c r="IJ14" s="109" t="str">
        <f t="shared" si="216"/>
        <v/>
      </c>
      <c r="IK14" s="109" t="str">
        <f t="shared" si="217"/>
        <v/>
      </c>
      <c r="IL14" s="109" t="str">
        <f t="shared" si="218"/>
        <v/>
      </c>
      <c r="IM14" s="109" t="str">
        <f t="shared" si="219"/>
        <v/>
      </c>
      <c r="IN14" s="109" t="str">
        <f t="shared" si="220"/>
        <v/>
      </c>
      <c r="IO14" s="109" t="str">
        <f t="shared" si="221"/>
        <v/>
      </c>
      <c r="IP14" s="109" t="str">
        <f t="shared" si="222"/>
        <v/>
      </c>
      <c r="IQ14" s="109" t="str">
        <f t="shared" si="223"/>
        <v/>
      </c>
      <c r="IR14" s="109" t="str">
        <f t="shared" si="224"/>
        <v/>
      </c>
      <c r="IS14" s="109" t="str">
        <f t="shared" si="225"/>
        <v/>
      </c>
      <c r="IT14" s="109" t="str">
        <f t="shared" si="226"/>
        <v/>
      </c>
      <c r="IU14" s="109" t="str">
        <f t="shared" si="227"/>
        <v/>
      </c>
      <c r="IV14" s="109" t="str">
        <f t="shared" si="228"/>
        <v/>
      </c>
      <c r="IW14" s="109" t="str">
        <f t="shared" si="229"/>
        <v/>
      </c>
      <c r="IX14" s="109" t="str">
        <f t="shared" si="230"/>
        <v/>
      </c>
      <c r="IY14" s="109" t="str">
        <f t="shared" si="231"/>
        <v/>
      </c>
      <c r="IZ14" s="109" t="str">
        <f t="shared" si="232"/>
        <v/>
      </c>
      <c r="JA14" s="109" t="str">
        <f t="shared" si="233"/>
        <v/>
      </c>
      <c r="JB14" s="109" t="str">
        <f t="shared" si="234"/>
        <v/>
      </c>
      <c r="JC14" s="109" t="str">
        <f t="shared" si="235"/>
        <v/>
      </c>
      <c r="JD14" s="109" t="str">
        <f t="shared" si="236"/>
        <v/>
      </c>
      <c r="JE14" s="109" t="str">
        <f t="shared" si="237"/>
        <v/>
      </c>
      <c r="JF14" s="109" t="str">
        <f t="shared" si="238"/>
        <v/>
      </c>
      <c r="JG14" s="109" t="str">
        <f t="shared" si="239"/>
        <v/>
      </c>
      <c r="JH14" s="109" t="str">
        <f t="shared" si="240"/>
        <v/>
      </c>
      <c r="JI14" s="109" t="str">
        <f t="shared" si="241"/>
        <v/>
      </c>
      <c r="JJ14" s="109" t="str">
        <f t="shared" si="242"/>
        <v/>
      </c>
      <c r="JK14" s="109" t="str">
        <f t="shared" si="243"/>
        <v/>
      </c>
      <c r="JL14" s="109" t="str">
        <f t="shared" si="244"/>
        <v/>
      </c>
      <c r="JM14" s="109" t="str">
        <f t="shared" si="245"/>
        <v/>
      </c>
      <c r="JN14" s="109" t="str">
        <f t="shared" si="246"/>
        <v/>
      </c>
      <c r="JO14" s="109" t="str">
        <f t="shared" si="247"/>
        <v/>
      </c>
      <c r="JP14" s="109" t="str">
        <f t="shared" si="248"/>
        <v/>
      </c>
      <c r="JQ14" s="109" t="str">
        <f t="shared" si="249"/>
        <v/>
      </c>
      <c r="JR14" s="109" t="str">
        <f t="shared" si="250"/>
        <v/>
      </c>
      <c r="JS14" s="109" t="str">
        <f t="shared" si="251"/>
        <v/>
      </c>
      <c r="JT14" s="109" t="str">
        <f t="shared" si="252"/>
        <v/>
      </c>
      <c r="JU14" s="109" t="str">
        <f t="shared" si="253"/>
        <v/>
      </c>
      <c r="JV14" s="109" t="str">
        <f t="shared" si="254"/>
        <v/>
      </c>
      <c r="JW14" s="109" t="str">
        <f t="shared" si="255"/>
        <v/>
      </c>
      <c r="JX14" s="109" t="str">
        <f t="shared" si="256"/>
        <v/>
      </c>
      <c r="JY14" s="109" t="str">
        <f t="shared" si="257"/>
        <v/>
      </c>
      <c r="JZ14" s="109" t="str">
        <f t="shared" si="258"/>
        <v/>
      </c>
      <c r="KA14" s="109" t="str">
        <f t="shared" si="259"/>
        <v/>
      </c>
      <c r="KB14" s="109" t="str">
        <f t="shared" si="260"/>
        <v/>
      </c>
      <c r="KC14" s="109" t="str">
        <f t="shared" si="261"/>
        <v/>
      </c>
      <c r="KD14" s="109" t="str">
        <f t="shared" si="262"/>
        <v/>
      </c>
      <c r="KE14" s="109" t="str">
        <f t="shared" si="263"/>
        <v/>
      </c>
      <c r="KF14" s="109" t="str">
        <f t="shared" si="264"/>
        <v/>
      </c>
      <c r="KG14" s="109" t="str">
        <f t="shared" si="265"/>
        <v/>
      </c>
      <c r="KH14" s="109" t="str">
        <f t="shared" si="266"/>
        <v/>
      </c>
      <c r="KI14" s="109" t="str">
        <f t="shared" si="267"/>
        <v/>
      </c>
      <c r="KJ14" s="109" t="str">
        <f t="shared" si="268"/>
        <v/>
      </c>
      <c r="KK14" s="109" t="str">
        <f t="shared" si="269"/>
        <v/>
      </c>
      <c r="KL14" s="109" t="str">
        <f t="shared" si="270"/>
        <v/>
      </c>
      <c r="KM14" s="109" t="str">
        <f t="shared" si="271"/>
        <v/>
      </c>
      <c r="KN14" s="109" t="str">
        <f t="shared" si="272"/>
        <v/>
      </c>
      <c r="KO14" s="109" t="str">
        <f t="shared" si="273"/>
        <v/>
      </c>
      <c r="KP14" s="109" t="str">
        <f t="shared" si="274"/>
        <v/>
      </c>
      <c r="KQ14" s="109" t="str">
        <f t="shared" si="275"/>
        <v/>
      </c>
      <c r="KR14" s="109" t="str">
        <f t="shared" si="276"/>
        <v/>
      </c>
      <c r="KS14" s="109" t="str">
        <f t="shared" si="277"/>
        <v/>
      </c>
      <c r="KT14" s="109" t="str">
        <f t="shared" si="278"/>
        <v/>
      </c>
      <c r="KU14" s="109" t="str">
        <f t="shared" si="279"/>
        <v/>
      </c>
      <c r="KV14" s="109" t="str">
        <f t="shared" si="280"/>
        <v/>
      </c>
      <c r="KW14" s="109" t="str">
        <f t="shared" si="281"/>
        <v/>
      </c>
      <c r="KX14" s="109" t="str">
        <f t="shared" si="282"/>
        <v/>
      </c>
      <c r="KY14" s="109" t="str">
        <f t="shared" si="283"/>
        <v/>
      </c>
      <c r="KZ14" s="109" t="str">
        <f t="shared" si="284"/>
        <v/>
      </c>
      <c r="LA14" s="109" t="str">
        <f t="shared" si="285"/>
        <v/>
      </c>
      <c r="LB14" s="109" t="str">
        <f t="shared" si="286"/>
        <v/>
      </c>
      <c r="LC14" s="109" t="str">
        <f t="shared" si="287"/>
        <v/>
      </c>
      <c r="LD14" s="110" t="str">
        <f t="shared" si="288"/>
        <v/>
      </c>
      <c r="LE14" s="110" t="str">
        <f t="shared" si="289"/>
        <v/>
      </c>
      <c r="LF14" s="110" t="str">
        <f t="shared" si="290"/>
        <v/>
      </c>
      <c r="LG14" s="110" t="str">
        <f t="shared" si="291"/>
        <v/>
      </c>
      <c r="LH14" s="110" t="str">
        <f t="shared" si="292"/>
        <v/>
      </c>
      <c r="LI14" s="75" t="str">
        <f t="shared" si="293"/>
        <v/>
      </c>
      <c r="LJ14" s="75" t="str">
        <f t="shared" si="294"/>
        <v/>
      </c>
      <c r="LK14" s="75" t="str">
        <f t="shared" si="295"/>
        <v/>
      </c>
      <c r="LL14" s="75" t="str">
        <f t="shared" si="296"/>
        <v/>
      </c>
      <c r="LM14" s="75" t="str">
        <f t="shared" si="297"/>
        <v/>
      </c>
      <c r="LN14" s="75" t="str">
        <f t="shared" si="298"/>
        <v/>
      </c>
      <c r="LO14" s="75" t="str">
        <f t="shared" si="299"/>
        <v/>
      </c>
      <c r="LP14" s="75" t="str">
        <f t="shared" si="300"/>
        <v/>
      </c>
      <c r="LQ14" s="75" t="str">
        <f t="shared" si="301"/>
        <v/>
      </c>
      <c r="LR14" s="75" t="str">
        <f t="shared" si="302"/>
        <v/>
      </c>
      <c r="LS14" s="75" t="str">
        <f t="shared" si="303"/>
        <v/>
      </c>
      <c r="LT14" s="75" t="str">
        <f t="shared" si="304"/>
        <v/>
      </c>
      <c r="LU14" s="75" t="str">
        <f t="shared" si="305"/>
        <v/>
      </c>
      <c r="LV14" s="75" t="str">
        <f t="shared" si="306"/>
        <v/>
      </c>
      <c r="LW14" s="75" t="str">
        <f t="shared" si="307"/>
        <v/>
      </c>
      <c r="LX14" s="75" t="str">
        <f t="shared" si="308"/>
        <v/>
      </c>
      <c r="LY14" s="75" t="str">
        <f t="shared" si="309"/>
        <v/>
      </c>
      <c r="LZ14" s="75" t="str">
        <f t="shared" si="310"/>
        <v/>
      </c>
      <c r="MA14" s="75" t="str">
        <f t="shared" si="311"/>
        <v/>
      </c>
      <c r="MB14" s="75" t="str">
        <f t="shared" si="312"/>
        <v/>
      </c>
      <c r="MC14" s="91">
        <f t="shared" si="323"/>
        <v>0</v>
      </c>
      <c r="MD14" s="91">
        <f t="shared" si="324"/>
        <v>0</v>
      </c>
      <c r="ME14" s="91">
        <f t="shared" si="325"/>
        <v>0</v>
      </c>
      <c r="MF14" s="91">
        <f t="shared" si="326"/>
        <v>0</v>
      </c>
      <c r="MG14" s="91">
        <f t="shared" si="327"/>
        <v>0</v>
      </c>
      <c r="MH14" s="91">
        <f t="shared" si="328"/>
        <v>0</v>
      </c>
      <c r="MI14" s="91">
        <f t="shared" si="329"/>
        <v>0</v>
      </c>
      <c r="MJ14" s="91">
        <f t="shared" si="330"/>
        <v>0</v>
      </c>
      <c r="MK14" s="91">
        <f t="shared" si="331"/>
        <v>0</v>
      </c>
      <c r="ML14" s="91">
        <f t="shared" si="332"/>
        <v>0</v>
      </c>
      <c r="MM14" s="91">
        <f t="shared" si="333"/>
        <v>0</v>
      </c>
      <c r="MN14" s="91">
        <f t="shared" si="334"/>
        <v>0</v>
      </c>
      <c r="MO14" s="91">
        <f t="shared" si="335"/>
        <v>0</v>
      </c>
      <c r="MP14" s="91">
        <f t="shared" si="336"/>
        <v>0</v>
      </c>
      <c r="MQ14" s="91">
        <f t="shared" si="337"/>
        <v>0</v>
      </c>
      <c r="MR14" s="70"/>
      <c r="MS14" s="70"/>
      <c r="MT14" s="75"/>
      <c r="MU14" s="75"/>
      <c r="NK14" s="71"/>
      <c r="NL14" s="71"/>
    </row>
    <row r="15" spans="1:376" ht="12" customHeight="1" x14ac:dyDescent="0.2">
      <c r="A15" s="98" t="str">
        <f t="shared" si="0"/>
        <v/>
      </c>
      <c r="B15" s="111" t="s">
        <v>420</v>
      </c>
      <c r="C15" s="112"/>
      <c r="D15" s="113"/>
      <c r="E15" s="114"/>
      <c r="F15" s="114"/>
      <c r="G15" s="114"/>
      <c r="H15" s="114"/>
      <c r="I15" s="352"/>
      <c r="J15" s="115"/>
      <c r="K15" s="116">
        <f t="shared" si="1"/>
        <v>0</v>
      </c>
      <c r="L15" s="116">
        <f t="shared" si="2"/>
        <v>0</v>
      </c>
      <c r="M15" s="117"/>
      <c r="N15" s="117"/>
      <c r="O15" s="117"/>
      <c r="P15" s="118"/>
      <c r="Q15" s="119"/>
      <c r="R15" s="120"/>
      <c r="S15" s="1089"/>
      <c r="T15" s="1090"/>
      <c r="U15" s="75" t="str">
        <f t="shared" si="3"/>
        <v/>
      </c>
      <c r="V15" s="75" t="str">
        <f t="shared" si="4"/>
        <v/>
      </c>
      <c r="W15" s="75" t="str">
        <f t="shared" si="5"/>
        <v/>
      </c>
      <c r="X15" s="75" t="str">
        <f t="shared" si="6"/>
        <v/>
      </c>
      <c r="Y15" s="75" t="str">
        <f t="shared" si="7"/>
        <v/>
      </c>
      <c r="Z15" s="75" t="str">
        <f t="shared" si="8"/>
        <v/>
      </c>
      <c r="AA15" s="75" t="str">
        <f t="shared" si="9"/>
        <v/>
      </c>
      <c r="AB15" s="75" t="str">
        <f t="shared" si="10"/>
        <v/>
      </c>
      <c r="AC15" s="75" t="str">
        <f t="shared" si="11"/>
        <v/>
      </c>
      <c r="AD15" s="75" t="str">
        <f t="shared" si="12"/>
        <v/>
      </c>
      <c r="AE15" s="75" t="str">
        <f t="shared" si="13"/>
        <v/>
      </c>
      <c r="AF15" s="75" t="str">
        <f t="shared" si="14"/>
        <v/>
      </c>
      <c r="AG15" s="75" t="str">
        <f t="shared" si="15"/>
        <v/>
      </c>
      <c r="AH15" s="75" t="str">
        <f t="shared" si="16"/>
        <v/>
      </c>
      <c r="AI15" s="75" t="str">
        <f t="shared" si="17"/>
        <v/>
      </c>
      <c r="AJ15" s="75" t="str">
        <f t="shared" si="18"/>
        <v/>
      </c>
      <c r="AK15" s="75" t="str">
        <f t="shared" si="19"/>
        <v/>
      </c>
      <c r="AL15" s="75" t="str">
        <f t="shared" si="20"/>
        <v/>
      </c>
      <c r="AM15" s="75" t="str">
        <f t="shared" si="21"/>
        <v/>
      </c>
      <c r="AN15" s="75" t="str">
        <f t="shared" si="22"/>
        <v/>
      </c>
      <c r="AO15" s="75" t="str">
        <f t="shared" si="23"/>
        <v/>
      </c>
      <c r="AP15" s="75" t="str">
        <f t="shared" si="24"/>
        <v/>
      </c>
      <c r="AQ15" s="75" t="str">
        <f t="shared" si="25"/>
        <v/>
      </c>
      <c r="AR15" s="75" t="str">
        <f t="shared" si="26"/>
        <v/>
      </c>
      <c r="AS15" s="75" t="str">
        <f t="shared" si="27"/>
        <v/>
      </c>
      <c r="AT15" s="75" t="str">
        <f t="shared" si="28"/>
        <v/>
      </c>
      <c r="AU15" s="75" t="str">
        <f t="shared" si="29"/>
        <v/>
      </c>
      <c r="AV15" s="75" t="str">
        <f t="shared" si="30"/>
        <v/>
      </c>
      <c r="AW15" s="75" t="str">
        <f t="shared" si="31"/>
        <v/>
      </c>
      <c r="AX15" s="75" t="str">
        <f t="shared" si="32"/>
        <v/>
      </c>
      <c r="AY15" s="75" t="str">
        <f t="shared" si="33"/>
        <v/>
      </c>
      <c r="AZ15" s="75" t="str">
        <f t="shared" si="34"/>
        <v/>
      </c>
      <c r="BA15" s="75" t="str">
        <f t="shared" si="35"/>
        <v/>
      </c>
      <c r="BB15" s="75" t="str">
        <f t="shared" si="36"/>
        <v/>
      </c>
      <c r="BC15" s="75" t="str">
        <f t="shared" si="37"/>
        <v/>
      </c>
      <c r="BD15" s="75" t="str">
        <f t="shared" si="38"/>
        <v/>
      </c>
      <c r="BE15" s="75" t="str">
        <f t="shared" si="39"/>
        <v/>
      </c>
      <c r="BF15" s="75" t="str">
        <f t="shared" si="40"/>
        <v/>
      </c>
      <c r="BG15" s="75" t="str">
        <f t="shared" si="41"/>
        <v/>
      </c>
      <c r="BH15" s="75" t="str">
        <f t="shared" si="42"/>
        <v/>
      </c>
      <c r="BI15" s="75" t="str">
        <f t="shared" si="43"/>
        <v/>
      </c>
      <c r="BJ15" s="75" t="str">
        <f t="shared" si="44"/>
        <v/>
      </c>
      <c r="BK15" s="75" t="str">
        <f t="shared" si="45"/>
        <v/>
      </c>
      <c r="BL15" s="75" t="str">
        <f t="shared" si="46"/>
        <v/>
      </c>
      <c r="BM15" s="75" t="str">
        <f t="shared" si="47"/>
        <v/>
      </c>
      <c r="BN15" s="75" t="str">
        <f t="shared" si="48"/>
        <v/>
      </c>
      <c r="BO15" s="75" t="str">
        <f t="shared" si="49"/>
        <v/>
      </c>
      <c r="BP15" s="75" t="str">
        <f t="shared" si="50"/>
        <v/>
      </c>
      <c r="BQ15" s="75" t="str">
        <f t="shared" si="51"/>
        <v/>
      </c>
      <c r="BR15" s="75" t="str">
        <f t="shared" si="52"/>
        <v/>
      </c>
      <c r="BS15" s="75" t="str">
        <f t="shared" si="53"/>
        <v/>
      </c>
      <c r="BT15" s="75" t="str">
        <f t="shared" si="54"/>
        <v/>
      </c>
      <c r="BU15" s="75" t="str">
        <f t="shared" si="55"/>
        <v/>
      </c>
      <c r="BV15" s="75" t="str">
        <f t="shared" si="56"/>
        <v/>
      </c>
      <c r="BW15" s="75" t="str">
        <f t="shared" si="57"/>
        <v/>
      </c>
      <c r="BX15" s="75" t="str">
        <f t="shared" si="58"/>
        <v/>
      </c>
      <c r="BY15" s="75" t="str">
        <f t="shared" si="59"/>
        <v/>
      </c>
      <c r="BZ15" s="75" t="str">
        <f t="shared" si="60"/>
        <v/>
      </c>
      <c r="CA15" s="75" t="str">
        <f t="shared" si="61"/>
        <v/>
      </c>
      <c r="CB15" s="75" t="str">
        <f t="shared" si="62"/>
        <v/>
      </c>
      <c r="CC15" s="75" t="str">
        <f t="shared" si="63"/>
        <v/>
      </c>
      <c r="CD15" s="75" t="str">
        <f t="shared" si="64"/>
        <v/>
      </c>
      <c r="CE15" s="75" t="str">
        <f t="shared" si="65"/>
        <v/>
      </c>
      <c r="CF15" s="75" t="str">
        <f t="shared" si="66"/>
        <v/>
      </c>
      <c r="CG15" s="75" t="str">
        <f t="shared" si="67"/>
        <v/>
      </c>
      <c r="CH15" s="75" t="str">
        <f t="shared" si="68"/>
        <v/>
      </c>
      <c r="CI15" s="75" t="str">
        <f t="shared" si="69"/>
        <v/>
      </c>
      <c r="CJ15" s="75" t="str">
        <f t="shared" si="70"/>
        <v/>
      </c>
      <c r="CK15" s="75" t="str">
        <f t="shared" si="71"/>
        <v/>
      </c>
      <c r="CL15" s="75" t="str">
        <f t="shared" si="72"/>
        <v/>
      </c>
      <c r="CM15" s="75" t="str">
        <f t="shared" si="73"/>
        <v/>
      </c>
      <c r="CN15" s="75" t="str">
        <f t="shared" si="74"/>
        <v/>
      </c>
      <c r="CO15" s="75" t="str">
        <f t="shared" si="75"/>
        <v/>
      </c>
      <c r="CP15" s="75" t="str">
        <f t="shared" si="76"/>
        <v/>
      </c>
      <c r="CQ15" s="75" t="str">
        <f t="shared" si="77"/>
        <v/>
      </c>
      <c r="CR15" s="75" t="str">
        <f t="shared" si="78"/>
        <v/>
      </c>
      <c r="CS15" s="75" t="str">
        <f t="shared" si="79"/>
        <v/>
      </c>
      <c r="CT15" s="75" t="str">
        <f t="shared" si="80"/>
        <v/>
      </c>
      <c r="CU15" s="75" t="str">
        <f t="shared" si="81"/>
        <v/>
      </c>
      <c r="CV15" s="75" t="str">
        <f t="shared" si="82"/>
        <v/>
      </c>
      <c r="CW15" s="75" t="str">
        <f t="shared" si="83"/>
        <v/>
      </c>
      <c r="CX15" s="75" t="str">
        <f t="shared" si="84"/>
        <v/>
      </c>
      <c r="CY15" s="75" t="str">
        <f t="shared" si="85"/>
        <v/>
      </c>
      <c r="CZ15" s="75" t="str">
        <f t="shared" si="86"/>
        <v/>
      </c>
      <c r="DA15" s="75" t="str">
        <f t="shared" si="87"/>
        <v/>
      </c>
      <c r="DB15" s="75" t="str">
        <f t="shared" si="88"/>
        <v/>
      </c>
      <c r="DC15" s="75" t="str">
        <f t="shared" si="89"/>
        <v/>
      </c>
      <c r="DD15" s="75" t="str">
        <f t="shared" si="90"/>
        <v/>
      </c>
      <c r="DE15" s="75" t="str">
        <f t="shared" si="91"/>
        <v/>
      </c>
      <c r="DF15" s="75" t="str">
        <f t="shared" si="92"/>
        <v/>
      </c>
      <c r="DG15" s="75" t="str">
        <f t="shared" si="93"/>
        <v/>
      </c>
      <c r="DH15" s="75" t="str">
        <f t="shared" si="94"/>
        <v/>
      </c>
      <c r="DI15" s="75" t="str">
        <f t="shared" si="95"/>
        <v/>
      </c>
      <c r="DJ15" s="75" t="str">
        <f t="shared" si="96"/>
        <v/>
      </c>
      <c r="DK15" s="75" t="str">
        <f t="shared" si="97"/>
        <v/>
      </c>
      <c r="DL15" s="75" t="str">
        <f t="shared" si="98"/>
        <v/>
      </c>
      <c r="DM15" s="75" t="str">
        <f t="shared" si="99"/>
        <v/>
      </c>
      <c r="DN15" s="75" t="str">
        <f t="shared" si="100"/>
        <v/>
      </c>
      <c r="DO15" s="75" t="str">
        <f t="shared" si="101"/>
        <v/>
      </c>
      <c r="DP15" s="75" t="str">
        <f t="shared" si="102"/>
        <v/>
      </c>
      <c r="DQ15" s="75" t="str">
        <f t="shared" si="103"/>
        <v/>
      </c>
      <c r="DR15" s="75" t="str">
        <f t="shared" si="104"/>
        <v/>
      </c>
      <c r="DS15" s="75" t="str">
        <f t="shared" si="105"/>
        <v/>
      </c>
      <c r="DT15" s="75" t="str">
        <f t="shared" si="106"/>
        <v/>
      </c>
      <c r="DU15" s="75" t="str">
        <f t="shared" si="107"/>
        <v/>
      </c>
      <c r="DV15" s="75" t="str">
        <f t="shared" si="108"/>
        <v/>
      </c>
      <c r="DW15" s="75" t="str">
        <f t="shared" si="109"/>
        <v/>
      </c>
      <c r="DX15" s="75" t="str">
        <f t="shared" si="110"/>
        <v/>
      </c>
      <c r="DY15" s="75" t="str">
        <f t="shared" si="111"/>
        <v/>
      </c>
      <c r="DZ15" s="75" t="str">
        <f t="shared" si="112"/>
        <v/>
      </c>
      <c r="EA15" s="75" t="str">
        <f t="shared" si="113"/>
        <v/>
      </c>
      <c r="EB15" s="75" t="str">
        <f t="shared" si="114"/>
        <v/>
      </c>
      <c r="EC15" s="75" t="str">
        <f t="shared" si="115"/>
        <v/>
      </c>
      <c r="ED15" s="75" t="str">
        <f t="shared" si="116"/>
        <v/>
      </c>
      <c r="EE15" s="75" t="str">
        <f t="shared" si="117"/>
        <v/>
      </c>
      <c r="EF15" s="75" t="str">
        <f t="shared" si="118"/>
        <v/>
      </c>
      <c r="EG15" s="75" t="str">
        <f t="shared" si="119"/>
        <v/>
      </c>
      <c r="EH15" s="75" t="str">
        <f t="shared" si="120"/>
        <v/>
      </c>
      <c r="EI15" s="75" t="str">
        <f t="shared" si="121"/>
        <v/>
      </c>
      <c r="EJ15" s="75" t="str">
        <f t="shared" si="122"/>
        <v/>
      </c>
      <c r="EK15" s="75" t="str">
        <f t="shared" si="123"/>
        <v/>
      </c>
      <c r="EL15" s="75" t="str">
        <f t="shared" si="124"/>
        <v/>
      </c>
      <c r="EM15" s="75" t="str">
        <f t="shared" si="125"/>
        <v/>
      </c>
      <c r="EN15" s="75" t="str">
        <f t="shared" si="126"/>
        <v/>
      </c>
      <c r="EO15" s="75" t="str">
        <f t="shared" si="127"/>
        <v/>
      </c>
      <c r="EP15" s="75" t="str">
        <f t="shared" si="128"/>
        <v/>
      </c>
      <c r="EQ15" s="75" t="str">
        <f t="shared" si="129"/>
        <v/>
      </c>
      <c r="ER15" s="75" t="str">
        <f t="shared" si="130"/>
        <v/>
      </c>
      <c r="ES15" s="75" t="str">
        <f t="shared" si="131"/>
        <v/>
      </c>
      <c r="ET15" s="75" t="str">
        <f t="shared" si="132"/>
        <v/>
      </c>
      <c r="EU15" s="75" t="str">
        <f t="shared" si="313"/>
        <v/>
      </c>
      <c r="EV15" s="75" t="str">
        <f t="shared" si="314"/>
        <v/>
      </c>
      <c r="EW15" s="75" t="str">
        <f t="shared" si="315"/>
        <v/>
      </c>
      <c r="EX15" s="75" t="str">
        <f t="shared" si="316"/>
        <v/>
      </c>
      <c r="EY15" s="75" t="str">
        <f t="shared" si="317"/>
        <v/>
      </c>
      <c r="EZ15" s="75" t="str">
        <f t="shared" si="133"/>
        <v/>
      </c>
      <c r="FA15" s="75" t="str">
        <f t="shared" si="134"/>
        <v/>
      </c>
      <c r="FB15" s="75" t="str">
        <f t="shared" si="135"/>
        <v/>
      </c>
      <c r="FC15" s="75" t="str">
        <f t="shared" si="136"/>
        <v/>
      </c>
      <c r="FD15" s="75" t="str">
        <f t="shared" si="137"/>
        <v/>
      </c>
      <c r="FE15" s="75" t="str">
        <f t="shared" si="318"/>
        <v/>
      </c>
      <c r="FF15" s="75" t="str">
        <f t="shared" si="319"/>
        <v/>
      </c>
      <c r="FG15" s="75" t="str">
        <f t="shared" si="320"/>
        <v/>
      </c>
      <c r="FH15" s="75" t="str">
        <f t="shared" si="321"/>
        <v/>
      </c>
      <c r="FI15" s="75" t="str">
        <f t="shared" si="322"/>
        <v/>
      </c>
      <c r="FJ15" s="75" t="str">
        <f t="shared" si="138"/>
        <v/>
      </c>
      <c r="FK15" s="75" t="str">
        <f t="shared" si="139"/>
        <v/>
      </c>
      <c r="FL15" s="75" t="str">
        <f t="shared" si="140"/>
        <v/>
      </c>
      <c r="FM15" s="75" t="str">
        <f t="shared" si="141"/>
        <v/>
      </c>
      <c r="FN15" s="75" t="str">
        <f t="shared" si="142"/>
        <v/>
      </c>
      <c r="FO15" s="75" t="str">
        <f t="shared" si="143"/>
        <v/>
      </c>
      <c r="FP15" s="75" t="str">
        <f t="shared" si="144"/>
        <v/>
      </c>
      <c r="FQ15" s="75" t="str">
        <f t="shared" si="145"/>
        <v/>
      </c>
      <c r="FR15" s="75" t="str">
        <f t="shared" si="146"/>
        <v/>
      </c>
      <c r="FS15" s="75" t="str">
        <f t="shared" si="147"/>
        <v/>
      </c>
      <c r="FT15" s="75" t="str">
        <f t="shared" si="148"/>
        <v/>
      </c>
      <c r="FU15" s="75" t="str">
        <f t="shared" si="149"/>
        <v/>
      </c>
      <c r="FV15" s="75" t="str">
        <f t="shared" si="150"/>
        <v/>
      </c>
      <c r="FW15" s="75" t="str">
        <f t="shared" si="151"/>
        <v/>
      </c>
      <c r="FX15" s="75" t="str">
        <f t="shared" si="152"/>
        <v/>
      </c>
      <c r="FY15" s="75" t="str">
        <f t="shared" si="153"/>
        <v/>
      </c>
      <c r="FZ15" s="75" t="str">
        <f t="shared" si="154"/>
        <v/>
      </c>
      <c r="GA15" s="75" t="str">
        <f t="shared" si="155"/>
        <v/>
      </c>
      <c r="GB15" s="75" t="str">
        <f t="shared" si="156"/>
        <v/>
      </c>
      <c r="GC15" s="75" t="str">
        <f t="shared" si="157"/>
        <v/>
      </c>
      <c r="GD15" s="75" t="str">
        <f t="shared" si="158"/>
        <v/>
      </c>
      <c r="GE15" s="75" t="str">
        <f t="shared" si="159"/>
        <v/>
      </c>
      <c r="GF15" s="75" t="str">
        <f t="shared" si="160"/>
        <v/>
      </c>
      <c r="GG15" s="75" t="str">
        <f t="shared" si="161"/>
        <v/>
      </c>
      <c r="GH15" s="75" t="str">
        <f t="shared" si="162"/>
        <v/>
      </c>
      <c r="GI15" s="75" t="str">
        <f t="shared" si="163"/>
        <v/>
      </c>
      <c r="GJ15" s="75" t="str">
        <f t="shared" si="164"/>
        <v/>
      </c>
      <c r="GK15" s="75" t="str">
        <f t="shared" si="165"/>
        <v/>
      </c>
      <c r="GL15" s="75" t="str">
        <f t="shared" si="166"/>
        <v/>
      </c>
      <c r="GM15" s="75" t="str">
        <f t="shared" si="167"/>
        <v/>
      </c>
      <c r="GN15" s="75" t="str">
        <f t="shared" si="168"/>
        <v/>
      </c>
      <c r="GO15" s="75" t="str">
        <f t="shared" si="169"/>
        <v/>
      </c>
      <c r="GP15" s="75" t="str">
        <f t="shared" si="170"/>
        <v/>
      </c>
      <c r="GQ15" s="75" t="str">
        <f t="shared" si="171"/>
        <v/>
      </c>
      <c r="GR15" s="75" t="str">
        <f t="shared" si="172"/>
        <v/>
      </c>
      <c r="GS15" s="75" t="str">
        <f t="shared" si="173"/>
        <v/>
      </c>
      <c r="GT15" s="75" t="str">
        <f t="shared" si="174"/>
        <v/>
      </c>
      <c r="GU15" s="75" t="str">
        <f t="shared" si="175"/>
        <v/>
      </c>
      <c r="GV15" s="75" t="str">
        <f t="shared" si="176"/>
        <v/>
      </c>
      <c r="GW15" s="75" t="str">
        <f t="shared" si="177"/>
        <v/>
      </c>
      <c r="GX15" s="75" t="str">
        <f t="shared" si="178"/>
        <v/>
      </c>
      <c r="GY15" s="75" t="str">
        <f t="shared" si="179"/>
        <v/>
      </c>
      <c r="GZ15" s="75" t="str">
        <f t="shared" si="180"/>
        <v/>
      </c>
      <c r="HA15" s="75" t="str">
        <f t="shared" si="181"/>
        <v/>
      </c>
      <c r="HB15" s="75" t="str">
        <f t="shared" si="182"/>
        <v/>
      </c>
      <c r="HC15" s="75" t="str">
        <f t="shared" si="183"/>
        <v/>
      </c>
      <c r="HD15" s="75" t="str">
        <f t="shared" si="184"/>
        <v/>
      </c>
      <c r="HE15" s="75" t="str">
        <f t="shared" si="185"/>
        <v/>
      </c>
      <c r="HF15" s="75" t="str">
        <f t="shared" si="186"/>
        <v/>
      </c>
      <c r="HG15" s="75" t="str">
        <f t="shared" si="187"/>
        <v/>
      </c>
      <c r="HH15" s="75" t="str">
        <f t="shared" si="188"/>
        <v/>
      </c>
      <c r="HI15" s="75" t="str">
        <f t="shared" si="189"/>
        <v/>
      </c>
      <c r="HJ15" s="75" t="str">
        <f t="shared" si="190"/>
        <v/>
      </c>
      <c r="HK15" s="75" t="str">
        <f t="shared" si="191"/>
        <v/>
      </c>
      <c r="HL15" s="75" t="str">
        <f t="shared" si="192"/>
        <v/>
      </c>
      <c r="HM15" s="75" t="str">
        <f t="shared" si="193"/>
        <v/>
      </c>
      <c r="HN15" s="75" t="str">
        <f t="shared" si="194"/>
        <v/>
      </c>
      <c r="HO15" s="75" t="str">
        <f t="shared" si="195"/>
        <v/>
      </c>
      <c r="HP15" s="75" t="str">
        <f t="shared" si="196"/>
        <v/>
      </c>
      <c r="HQ15" s="75" t="str">
        <f t="shared" si="197"/>
        <v/>
      </c>
      <c r="HR15" s="75" t="str">
        <f t="shared" si="198"/>
        <v/>
      </c>
      <c r="HS15" s="75" t="str">
        <f t="shared" si="199"/>
        <v/>
      </c>
      <c r="HT15" s="75" t="str">
        <f t="shared" si="200"/>
        <v/>
      </c>
      <c r="HU15" s="75" t="str">
        <f t="shared" si="201"/>
        <v/>
      </c>
      <c r="HV15" s="75" t="str">
        <f t="shared" si="202"/>
        <v/>
      </c>
      <c r="HW15" s="109" t="str">
        <f t="shared" si="203"/>
        <v/>
      </c>
      <c r="HX15" s="109" t="str">
        <f t="shared" si="204"/>
        <v/>
      </c>
      <c r="HY15" s="109" t="str">
        <f t="shared" si="205"/>
        <v/>
      </c>
      <c r="HZ15" s="109" t="str">
        <f t="shared" si="206"/>
        <v/>
      </c>
      <c r="IA15" s="109" t="str">
        <f t="shared" si="207"/>
        <v/>
      </c>
      <c r="IB15" s="109" t="str">
        <f t="shared" si="208"/>
        <v/>
      </c>
      <c r="IC15" s="109" t="str">
        <f t="shared" si="209"/>
        <v/>
      </c>
      <c r="ID15" s="109" t="str">
        <f t="shared" si="210"/>
        <v/>
      </c>
      <c r="IE15" s="109" t="str">
        <f t="shared" si="211"/>
        <v/>
      </c>
      <c r="IF15" s="109" t="str">
        <f t="shared" si="212"/>
        <v/>
      </c>
      <c r="IG15" s="109" t="str">
        <f t="shared" si="213"/>
        <v/>
      </c>
      <c r="IH15" s="109" t="str">
        <f t="shared" si="214"/>
        <v/>
      </c>
      <c r="II15" s="109" t="str">
        <f t="shared" si="215"/>
        <v/>
      </c>
      <c r="IJ15" s="109" t="str">
        <f t="shared" si="216"/>
        <v/>
      </c>
      <c r="IK15" s="109" t="str">
        <f t="shared" si="217"/>
        <v/>
      </c>
      <c r="IL15" s="109" t="str">
        <f t="shared" si="218"/>
        <v/>
      </c>
      <c r="IM15" s="109" t="str">
        <f t="shared" si="219"/>
        <v/>
      </c>
      <c r="IN15" s="109" t="str">
        <f t="shared" si="220"/>
        <v/>
      </c>
      <c r="IO15" s="109" t="str">
        <f t="shared" si="221"/>
        <v/>
      </c>
      <c r="IP15" s="109" t="str">
        <f t="shared" si="222"/>
        <v/>
      </c>
      <c r="IQ15" s="109" t="str">
        <f t="shared" si="223"/>
        <v/>
      </c>
      <c r="IR15" s="109" t="str">
        <f t="shared" si="224"/>
        <v/>
      </c>
      <c r="IS15" s="109" t="str">
        <f t="shared" si="225"/>
        <v/>
      </c>
      <c r="IT15" s="109" t="str">
        <f t="shared" si="226"/>
        <v/>
      </c>
      <c r="IU15" s="109" t="str">
        <f t="shared" si="227"/>
        <v/>
      </c>
      <c r="IV15" s="109" t="str">
        <f t="shared" si="228"/>
        <v/>
      </c>
      <c r="IW15" s="109" t="str">
        <f t="shared" si="229"/>
        <v/>
      </c>
      <c r="IX15" s="109" t="str">
        <f t="shared" si="230"/>
        <v/>
      </c>
      <c r="IY15" s="109" t="str">
        <f t="shared" si="231"/>
        <v/>
      </c>
      <c r="IZ15" s="109" t="str">
        <f t="shared" si="232"/>
        <v/>
      </c>
      <c r="JA15" s="109" t="str">
        <f t="shared" si="233"/>
        <v/>
      </c>
      <c r="JB15" s="109" t="str">
        <f t="shared" si="234"/>
        <v/>
      </c>
      <c r="JC15" s="109" t="str">
        <f t="shared" si="235"/>
        <v/>
      </c>
      <c r="JD15" s="109" t="str">
        <f t="shared" si="236"/>
        <v/>
      </c>
      <c r="JE15" s="109" t="str">
        <f t="shared" si="237"/>
        <v/>
      </c>
      <c r="JF15" s="109" t="str">
        <f t="shared" si="238"/>
        <v/>
      </c>
      <c r="JG15" s="109" t="str">
        <f t="shared" si="239"/>
        <v/>
      </c>
      <c r="JH15" s="109" t="str">
        <f t="shared" si="240"/>
        <v/>
      </c>
      <c r="JI15" s="109" t="str">
        <f t="shared" si="241"/>
        <v/>
      </c>
      <c r="JJ15" s="109" t="str">
        <f t="shared" si="242"/>
        <v/>
      </c>
      <c r="JK15" s="109" t="str">
        <f t="shared" si="243"/>
        <v/>
      </c>
      <c r="JL15" s="109" t="str">
        <f t="shared" si="244"/>
        <v/>
      </c>
      <c r="JM15" s="109" t="str">
        <f t="shared" si="245"/>
        <v/>
      </c>
      <c r="JN15" s="109" t="str">
        <f t="shared" si="246"/>
        <v/>
      </c>
      <c r="JO15" s="109" t="str">
        <f t="shared" si="247"/>
        <v/>
      </c>
      <c r="JP15" s="109" t="str">
        <f t="shared" si="248"/>
        <v/>
      </c>
      <c r="JQ15" s="109" t="str">
        <f t="shared" si="249"/>
        <v/>
      </c>
      <c r="JR15" s="109" t="str">
        <f t="shared" si="250"/>
        <v/>
      </c>
      <c r="JS15" s="109" t="str">
        <f t="shared" si="251"/>
        <v/>
      </c>
      <c r="JT15" s="109" t="str">
        <f t="shared" si="252"/>
        <v/>
      </c>
      <c r="JU15" s="109" t="str">
        <f t="shared" si="253"/>
        <v/>
      </c>
      <c r="JV15" s="109" t="str">
        <f t="shared" si="254"/>
        <v/>
      </c>
      <c r="JW15" s="109" t="str">
        <f t="shared" si="255"/>
        <v/>
      </c>
      <c r="JX15" s="109" t="str">
        <f t="shared" si="256"/>
        <v/>
      </c>
      <c r="JY15" s="109" t="str">
        <f t="shared" si="257"/>
        <v/>
      </c>
      <c r="JZ15" s="109" t="str">
        <f t="shared" si="258"/>
        <v/>
      </c>
      <c r="KA15" s="109" t="str">
        <f t="shared" si="259"/>
        <v/>
      </c>
      <c r="KB15" s="109" t="str">
        <f t="shared" si="260"/>
        <v/>
      </c>
      <c r="KC15" s="109" t="str">
        <f t="shared" si="261"/>
        <v/>
      </c>
      <c r="KD15" s="109" t="str">
        <f t="shared" si="262"/>
        <v/>
      </c>
      <c r="KE15" s="109" t="str">
        <f t="shared" si="263"/>
        <v/>
      </c>
      <c r="KF15" s="109" t="str">
        <f t="shared" si="264"/>
        <v/>
      </c>
      <c r="KG15" s="109" t="str">
        <f t="shared" si="265"/>
        <v/>
      </c>
      <c r="KH15" s="109" t="str">
        <f t="shared" si="266"/>
        <v/>
      </c>
      <c r="KI15" s="109" t="str">
        <f t="shared" si="267"/>
        <v/>
      </c>
      <c r="KJ15" s="109" t="str">
        <f t="shared" si="268"/>
        <v/>
      </c>
      <c r="KK15" s="109" t="str">
        <f t="shared" si="269"/>
        <v/>
      </c>
      <c r="KL15" s="109" t="str">
        <f t="shared" si="270"/>
        <v/>
      </c>
      <c r="KM15" s="109" t="str">
        <f t="shared" si="271"/>
        <v/>
      </c>
      <c r="KN15" s="109" t="str">
        <f t="shared" si="272"/>
        <v/>
      </c>
      <c r="KO15" s="109" t="str">
        <f t="shared" si="273"/>
        <v/>
      </c>
      <c r="KP15" s="109" t="str">
        <f t="shared" si="274"/>
        <v/>
      </c>
      <c r="KQ15" s="109" t="str">
        <f t="shared" si="275"/>
        <v/>
      </c>
      <c r="KR15" s="109" t="str">
        <f t="shared" si="276"/>
        <v/>
      </c>
      <c r="KS15" s="109" t="str">
        <f t="shared" si="277"/>
        <v/>
      </c>
      <c r="KT15" s="109" t="str">
        <f t="shared" si="278"/>
        <v/>
      </c>
      <c r="KU15" s="109" t="str">
        <f t="shared" si="279"/>
        <v/>
      </c>
      <c r="KV15" s="109" t="str">
        <f t="shared" si="280"/>
        <v/>
      </c>
      <c r="KW15" s="109" t="str">
        <f t="shared" si="281"/>
        <v/>
      </c>
      <c r="KX15" s="109" t="str">
        <f t="shared" si="282"/>
        <v/>
      </c>
      <c r="KY15" s="109" t="str">
        <f t="shared" si="283"/>
        <v/>
      </c>
      <c r="KZ15" s="109" t="str">
        <f t="shared" si="284"/>
        <v/>
      </c>
      <c r="LA15" s="109" t="str">
        <f t="shared" si="285"/>
        <v/>
      </c>
      <c r="LB15" s="109" t="str">
        <f t="shared" si="286"/>
        <v/>
      </c>
      <c r="LC15" s="109" t="str">
        <f t="shared" si="287"/>
        <v/>
      </c>
      <c r="LD15" s="110" t="str">
        <f t="shared" si="288"/>
        <v/>
      </c>
      <c r="LE15" s="110" t="str">
        <f t="shared" si="289"/>
        <v/>
      </c>
      <c r="LF15" s="110" t="str">
        <f t="shared" si="290"/>
        <v/>
      </c>
      <c r="LG15" s="110" t="str">
        <f t="shared" si="291"/>
        <v/>
      </c>
      <c r="LH15" s="110" t="str">
        <f t="shared" si="292"/>
        <v/>
      </c>
      <c r="LI15" s="75" t="str">
        <f t="shared" si="293"/>
        <v/>
      </c>
      <c r="LJ15" s="75" t="str">
        <f t="shared" si="294"/>
        <v/>
      </c>
      <c r="LK15" s="75" t="str">
        <f t="shared" si="295"/>
        <v/>
      </c>
      <c r="LL15" s="75" t="str">
        <f t="shared" si="296"/>
        <v/>
      </c>
      <c r="LM15" s="75" t="str">
        <f t="shared" si="297"/>
        <v/>
      </c>
      <c r="LN15" s="75" t="str">
        <f t="shared" si="298"/>
        <v/>
      </c>
      <c r="LO15" s="75" t="str">
        <f t="shared" si="299"/>
        <v/>
      </c>
      <c r="LP15" s="75" t="str">
        <f t="shared" si="300"/>
        <v/>
      </c>
      <c r="LQ15" s="75" t="str">
        <f t="shared" si="301"/>
        <v/>
      </c>
      <c r="LR15" s="75" t="str">
        <f t="shared" si="302"/>
        <v/>
      </c>
      <c r="LS15" s="75" t="str">
        <f t="shared" si="303"/>
        <v/>
      </c>
      <c r="LT15" s="75" t="str">
        <f t="shared" si="304"/>
        <v/>
      </c>
      <c r="LU15" s="75" t="str">
        <f t="shared" si="305"/>
        <v/>
      </c>
      <c r="LV15" s="75" t="str">
        <f t="shared" si="306"/>
        <v/>
      </c>
      <c r="LW15" s="75" t="str">
        <f t="shared" si="307"/>
        <v/>
      </c>
      <c r="LX15" s="75" t="str">
        <f t="shared" si="308"/>
        <v/>
      </c>
      <c r="LY15" s="75" t="str">
        <f t="shared" si="309"/>
        <v/>
      </c>
      <c r="LZ15" s="75" t="str">
        <f t="shared" si="310"/>
        <v/>
      </c>
      <c r="MA15" s="75" t="str">
        <f t="shared" si="311"/>
        <v/>
      </c>
      <c r="MB15" s="75" t="str">
        <f t="shared" si="312"/>
        <v/>
      </c>
      <c r="MC15" s="91">
        <f t="shared" si="323"/>
        <v>0</v>
      </c>
      <c r="MD15" s="91">
        <f t="shared" si="324"/>
        <v>0</v>
      </c>
      <c r="ME15" s="91">
        <f t="shared" si="325"/>
        <v>0</v>
      </c>
      <c r="MF15" s="91">
        <f t="shared" si="326"/>
        <v>0</v>
      </c>
      <c r="MG15" s="91">
        <f t="shared" si="327"/>
        <v>0</v>
      </c>
      <c r="MH15" s="91">
        <f t="shared" si="328"/>
        <v>0</v>
      </c>
      <c r="MI15" s="91">
        <f t="shared" si="329"/>
        <v>0</v>
      </c>
      <c r="MJ15" s="91">
        <f t="shared" si="330"/>
        <v>0</v>
      </c>
      <c r="MK15" s="91">
        <f t="shared" si="331"/>
        <v>0</v>
      </c>
      <c r="ML15" s="91">
        <f t="shared" si="332"/>
        <v>0</v>
      </c>
      <c r="MM15" s="91">
        <f t="shared" si="333"/>
        <v>0</v>
      </c>
      <c r="MN15" s="91">
        <f t="shared" si="334"/>
        <v>0</v>
      </c>
      <c r="MO15" s="91">
        <f t="shared" si="335"/>
        <v>0</v>
      </c>
      <c r="MP15" s="91">
        <f t="shared" si="336"/>
        <v>0</v>
      </c>
      <c r="MQ15" s="91">
        <f t="shared" si="337"/>
        <v>0</v>
      </c>
      <c r="MR15" s="70"/>
      <c r="MS15" s="70"/>
      <c r="MT15" s="75"/>
      <c r="MU15" s="75"/>
      <c r="NK15" s="71"/>
      <c r="NL15" s="71"/>
    </row>
    <row r="16" spans="1:376" ht="12" customHeight="1" thickBot="1" x14ac:dyDescent="0.25">
      <c r="A16" s="98" t="str">
        <f t="shared" si="0"/>
        <v/>
      </c>
      <c r="B16" s="121" t="s">
        <v>420</v>
      </c>
      <c r="C16" s="122"/>
      <c r="D16" s="123"/>
      <c r="E16" s="124"/>
      <c r="F16" s="124"/>
      <c r="G16" s="124"/>
      <c r="H16" s="124"/>
      <c r="I16" s="353"/>
      <c r="J16" s="125"/>
      <c r="K16" s="126">
        <f t="shared" si="1"/>
        <v>0</v>
      </c>
      <c r="L16" s="126">
        <f t="shared" si="2"/>
        <v>0</v>
      </c>
      <c r="M16" s="127"/>
      <c r="N16" s="127"/>
      <c r="O16" s="127"/>
      <c r="P16" s="128"/>
      <c r="Q16" s="119"/>
      <c r="R16" s="120"/>
      <c r="S16" s="1089"/>
      <c r="T16" s="1090"/>
      <c r="U16" s="75" t="str">
        <f t="shared" si="3"/>
        <v/>
      </c>
      <c r="V16" s="75" t="str">
        <f t="shared" si="4"/>
        <v/>
      </c>
      <c r="W16" s="75" t="str">
        <f t="shared" si="5"/>
        <v/>
      </c>
      <c r="X16" s="75" t="str">
        <f t="shared" si="6"/>
        <v/>
      </c>
      <c r="Y16" s="75" t="str">
        <f t="shared" si="7"/>
        <v/>
      </c>
      <c r="Z16" s="75" t="str">
        <f t="shared" si="8"/>
        <v/>
      </c>
      <c r="AA16" s="75" t="str">
        <f t="shared" si="9"/>
        <v/>
      </c>
      <c r="AB16" s="75" t="str">
        <f t="shared" si="10"/>
        <v/>
      </c>
      <c r="AC16" s="75" t="str">
        <f t="shared" si="11"/>
        <v/>
      </c>
      <c r="AD16" s="75" t="str">
        <f t="shared" si="12"/>
        <v/>
      </c>
      <c r="AE16" s="75" t="str">
        <f t="shared" si="13"/>
        <v/>
      </c>
      <c r="AF16" s="75" t="str">
        <f t="shared" si="14"/>
        <v/>
      </c>
      <c r="AG16" s="75" t="str">
        <f t="shared" si="15"/>
        <v/>
      </c>
      <c r="AH16" s="75" t="str">
        <f t="shared" si="16"/>
        <v/>
      </c>
      <c r="AI16" s="75" t="str">
        <f t="shared" si="17"/>
        <v/>
      </c>
      <c r="AJ16" s="75" t="str">
        <f t="shared" si="18"/>
        <v/>
      </c>
      <c r="AK16" s="75" t="str">
        <f t="shared" si="19"/>
        <v/>
      </c>
      <c r="AL16" s="75" t="str">
        <f t="shared" si="20"/>
        <v/>
      </c>
      <c r="AM16" s="75" t="str">
        <f t="shared" si="21"/>
        <v/>
      </c>
      <c r="AN16" s="75" t="str">
        <f t="shared" si="22"/>
        <v/>
      </c>
      <c r="AO16" s="75" t="str">
        <f t="shared" si="23"/>
        <v/>
      </c>
      <c r="AP16" s="75" t="str">
        <f t="shared" si="24"/>
        <v/>
      </c>
      <c r="AQ16" s="75" t="str">
        <f t="shared" si="25"/>
        <v/>
      </c>
      <c r="AR16" s="75" t="str">
        <f t="shared" si="26"/>
        <v/>
      </c>
      <c r="AS16" s="75" t="str">
        <f t="shared" si="27"/>
        <v/>
      </c>
      <c r="AT16" s="75" t="str">
        <f t="shared" si="28"/>
        <v/>
      </c>
      <c r="AU16" s="75" t="str">
        <f t="shared" si="29"/>
        <v/>
      </c>
      <c r="AV16" s="75" t="str">
        <f t="shared" si="30"/>
        <v/>
      </c>
      <c r="AW16" s="75" t="str">
        <f t="shared" si="31"/>
        <v/>
      </c>
      <c r="AX16" s="75" t="str">
        <f t="shared" si="32"/>
        <v/>
      </c>
      <c r="AY16" s="75" t="str">
        <f t="shared" si="33"/>
        <v/>
      </c>
      <c r="AZ16" s="75" t="str">
        <f t="shared" si="34"/>
        <v/>
      </c>
      <c r="BA16" s="75" t="str">
        <f t="shared" si="35"/>
        <v/>
      </c>
      <c r="BB16" s="75" t="str">
        <f t="shared" si="36"/>
        <v/>
      </c>
      <c r="BC16" s="75" t="str">
        <f t="shared" si="37"/>
        <v/>
      </c>
      <c r="BD16" s="75" t="str">
        <f t="shared" si="38"/>
        <v/>
      </c>
      <c r="BE16" s="75" t="str">
        <f t="shared" si="39"/>
        <v/>
      </c>
      <c r="BF16" s="75" t="str">
        <f t="shared" si="40"/>
        <v/>
      </c>
      <c r="BG16" s="75" t="str">
        <f t="shared" si="41"/>
        <v/>
      </c>
      <c r="BH16" s="75" t="str">
        <f t="shared" si="42"/>
        <v/>
      </c>
      <c r="BI16" s="75" t="str">
        <f t="shared" si="43"/>
        <v/>
      </c>
      <c r="BJ16" s="75" t="str">
        <f t="shared" si="44"/>
        <v/>
      </c>
      <c r="BK16" s="75" t="str">
        <f t="shared" si="45"/>
        <v/>
      </c>
      <c r="BL16" s="75" t="str">
        <f t="shared" si="46"/>
        <v/>
      </c>
      <c r="BM16" s="75" t="str">
        <f t="shared" si="47"/>
        <v/>
      </c>
      <c r="BN16" s="75" t="str">
        <f t="shared" si="48"/>
        <v/>
      </c>
      <c r="BO16" s="75" t="str">
        <f t="shared" si="49"/>
        <v/>
      </c>
      <c r="BP16" s="75" t="str">
        <f t="shared" si="50"/>
        <v/>
      </c>
      <c r="BQ16" s="75" t="str">
        <f t="shared" si="51"/>
        <v/>
      </c>
      <c r="BR16" s="75" t="str">
        <f t="shared" si="52"/>
        <v/>
      </c>
      <c r="BS16" s="75" t="str">
        <f t="shared" si="53"/>
        <v/>
      </c>
      <c r="BT16" s="75" t="str">
        <f t="shared" si="54"/>
        <v/>
      </c>
      <c r="BU16" s="75" t="str">
        <f t="shared" si="55"/>
        <v/>
      </c>
      <c r="BV16" s="75" t="str">
        <f t="shared" si="56"/>
        <v/>
      </c>
      <c r="BW16" s="75" t="str">
        <f t="shared" si="57"/>
        <v/>
      </c>
      <c r="BX16" s="75" t="str">
        <f t="shared" si="58"/>
        <v/>
      </c>
      <c r="BY16" s="75" t="str">
        <f t="shared" si="59"/>
        <v/>
      </c>
      <c r="BZ16" s="75" t="str">
        <f t="shared" si="60"/>
        <v/>
      </c>
      <c r="CA16" s="75" t="str">
        <f t="shared" si="61"/>
        <v/>
      </c>
      <c r="CB16" s="75" t="str">
        <f t="shared" si="62"/>
        <v/>
      </c>
      <c r="CC16" s="75" t="str">
        <f t="shared" si="63"/>
        <v/>
      </c>
      <c r="CD16" s="75" t="str">
        <f t="shared" si="64"/>
        <v/>
      </c>
      <c r="CE16" s="75" t="str">
        <f t="shared" si="65"/>
        <v/>
      </c>
      <c r="CF16" s="75" t="str">
        <f t="shared" si="66"/>
        <v/>
      </c>
      <c r="CG16" s="75" t="str">
        <f t="shared" si="67"/>
        <v/>
      </c>
      <c r="CH16" s="75" t="str">
        <f t="shared" si="68"/>
        <v/>
      </c>
      <c r="CI16" s="75" t="str">
        <f t="shared" si="69"/>
        <v/>
      </c>
      <c r="CJ16" s="75" t="str">
        <f t="shared" si="70"/>
        <v/>
      </c>
      <c r="CK16" s="75" t="str">
        <f t="shared" si="71"/>
        <v/>
      </c>
      <c r="CL16" s="75" t="str">
        <f t="shared" si="72"/>
        <v/>
      </c>
      <c r="CM16" s="75" t="str">
        <f t="shared" si="73"/>
        <v/>
      </c>
      <c r="CN16" s="75" t="str">
        <f t="shared" si="74"/>
        <v/>
      </c>
      <c r="CO16" s="75" t="str">
        <f t="shared" si="75"/>
        <v/>
      </c>
      <c r="CP16" s="75" t="str">
        <f t="shared" si="76"/>
        <v/>
      </c>
      <c r="CQ16" s="75" t="str">
        <f t="shared" si="77"/>
        <v/>
      </c>
      <c r="CR16" s="75" t="str">
        <f t="shared" si="78"/>
        <v/>
      </c>
      <c r="CS16" s="75" t="str">
        <f t="shared" si="79"/>
        <v/>
      </c>
      <c r="CT16" s="75" t="str">
        <f t="shared" si="80"/>
        <v/>
      </c>
      <c r="CU16" s="75" t="str">
        <f t="shared" si="81"/>
        <v/>
      </c>
      <c r="CV16" s="75" t="str">
        <f t="shared" si="82"/>
        <v/>
      </c>
      <c r="CW16" s="75" t="str">
        <f t="shared" si="83"/>
        <v/>
      </c>
      <c r="CX16" s="75" t="str">
        <f t="shared" si="84"/>
        <v/>
      </c>
      <c r="CY16" s="75" t="str">
        <f t="shared" si="85"/>
        <v/>
      </c>
      <c r="CZ16" s="75" t="str">
        <f t="shared" si="86"/>
        <v/>
      </c>
      <c r="DA16" s="75" t="str">
        <f t="shared" si="87"/>
        <v/>
      </c>
      <c r="DB16" s="75" t="str">
        <f t="shared" si="88"/>
        <v/>
      </c>
      <c r="DC16" s="75" t="str">
        <f t="shared" si="89"/>
        <v/>
      </c>
      <c r="DD16" s="75" t="str">
        <f t="shared" si="90"/>
        <v/>
      </c>
      <c r="DE16" s="75" t="str">
        <f t="shared" si="91"/>
        <v/>
      </c>
      <c r="DF16" s="75" t="str">
        <f t="shared" si="92"/>
        <v/>
      </c>
      <c r="DG16" s="75" t="str">
        <f t="shared" si="93"/>
        <v/>
      </c>
      <c r="DH16" s="75" t="str">
        <f t="shared" si="94"/>
        <v/>
      </c>
      <c r="DI16" s="75" t="str">
        <f t="shared" si="95"/>
        <v/>
      </c>
      <c r="DJ16" s="75" t="str">
        <f t="shared" si="96"/>
        <v/>
      </c>
      <c r="DK16" s="75" t="str">
        <f t="shared" si="97"/>
        <v/>
      </c>
      <c r="DL16" s="75" t="str">
        <f t="shared" si="98"/>
        <v/>
      </c>
      <c r="DM16" s="75" t="str">
        <f t="shared" si="99"/>
        <v/>
      </c>
      <c r="DN16" s="75" t="str">
        <f t="shared" si="100"/>
        <v/>
      </c>
      <c r="DO16" s="75" t="str">
        <f t="shared" si="101"/>
        <v/>
      </c>
      <c r="DP16" s="75" t="str">
        <f t="shared" si="102"/>
        <v/>
      </c>
      <c r="DQ16" s="75" t="str">
        <f t="shared" si="103"/>
        <v/>
      </c>
      <c r="DR16" s="75" t="str">
        <f t="shared" si="104"/>
        <v/>
      </c>
      <c r="DS16" s="75" t="str">
        <f t="shared" si="105"/>
        <v/>
      </c>
      <c r="DT16" s="75" t="str">
        <f t="shared" si="106"/>
        <v/>
      </c>
      <c r="DU16" s="75" t="str">
        <f t="shared" si="107"/>
        <v/>
      </c>
      <c r="DV16" s="75" t="str">
        <f t="shared" si="108"/>
        <v/>
      </c>
      <c r="DW16" s="75" t="str">
        <f t="shared" si="109"/>
        <v/>
      </c>
      <c r="DX16" s="75" t="str">
        <f t="shared" si="110"/>
        <v/>
      </c>
      <c r="DY16" s="75" t="str">
        <f t="shared" si="111"/>
        <v/>
      </c>
      <c r="DZ16" s="75" t="str">
        <f t="shared" si="112"/>
        <v/>
      </c>
      <c r="EA16" s="75" t="str">
        <f t="shared" si="113"/>
        <v/>
      </c>
      <c r="EB16" s="75" t="str">
        <f t="shared" si="114"/>
        <v/>
      </c>
      <c r="EC16" s="75" t="str">
        <f t="shared" si="115"/>
        <v/>
      </c>
      <c r="ED16" s="75" t="str">
        <f t="shared" si="116"/>
        <v/>
      </c>
      <c r="EE16" s="75" t="str">
        <f t="shared" si="117"/>
        <v/>
      </c>
      <c r="EF16" s="75" t="str">
        <f t="shared" si="118"/>
        <v/>
      </c>
      <c r="EG16" s="75" t="str">
        <f t="shared" si="119"/>
        <v/>
      </c>
      <c r="EH16" s="75" t="str">
        <f t="shared" si="120"/>
        <v/>
      </c>
      <c r="EI16" s="75" t="str">
        <f t="shared" si="121"/>
        <v/>
      </c>
      <c r="EJ16" s="75" t="str">
        <f t="shared" si="122"/>
        <v/>
      </c>
      <c r="EK16" s="75" t="str">
        <f t="shared" si="123"/>
        <v/>
      </c>
      <c r="EL16" s="75" t="str">
        <f t="shared" si="124"/>
        <v/>
      </c>
      <c r="EM16" s="75" t="str">
        <f t="shared" si="125"/>
        <v/>
      </c>
      <c r="EN16" s="75" t="str">
        <f t="shared" si="126"/>
        <v/>
      </c>
      <c r="EO16" s="75" t="str">
        <f t="shared" si="127"/>
        <v/>
      </c>
      <c r="EP16" s="75" t="str">
        <f t="shared" si="128"/>
        <v/>
      </c>
      <c r="EQ16" s="75" t="str">
        <f t="shared" si="129"/>
        <v/>
      </c>
      <c r="ER16" s="75" t="str">
        <f t="shared" si="130"/>
        <v/>
      </c>
      <c r="ES16" s="75" t="str">
        <f t="shared" si="131"/>
        <v/>
      </c>
      <c r="ET16" s="75" t="str">
        <f t="shared" si="132"/>
        <v/>
      </c>
      <c r="EU16" s="75" t="str">
        <f t="shared" si="313"/>
        <v/>
      </c>
      <c r="EV16" s="75" t="str">
        <f t="shared" si="314"/>
        <v/>
      </c>
      <c r="EW16" s="75" t="str">
        <f t="shared" si="315"/>
        <v/>
      </c>
      <c r="EX16" s="75" t="str">
        <f t="shared" si="316"/>
        <v/>
      </c>
      <c r="EY16" s="75" t="str">
        <f t="shared" si="317"/>
        <v/>
      </c>
      <c r="EZ16" s="75" t="str">
        <f t="shared" si="133"/>
        <v/>
      </c>
      <c r="FA16" s="75" t="str">
        <f t="shared" si="134"/>
        <v/>
      </c>
      <c r="FB16" s="75" t="str">
        <f t="shared" si="135"/>
        <v/>
      </c>
      <c r="FC16" s="75" t="str">
        <f t="shared" si="136"/>
        <v/>
      </c>
      <c r="FD16" s="75" t="str">
        <f t="shared" si="137"/>
        <v/>
      </c>
      <c r="FE16" s="75" t="str">
        <f t="shared" si="318"/>
        <v/>
      </c>
      <c r="FF16" s="75" t="str">
        <f t="shared" si="319"/>
        <v/>
      </c>
      <c r="FG16" s="75" t="str">
        <f t="shared" si="320"/>
        <v/>
      </c>
      <c r="FH16" s="75" t="str">
        <f t="shared" si="321"/>
        <v/>
      </c>
      <c r="FI16" s="75" t="str">
        <f t="shared" si="322"/>
        <v/>
      </c>
      <c r="FJ16" s="75" t="str">
        <f t="shared" si="138"/>
        <v/>
      </c>
      <c r="FK16" s="75" t="str">
        <f t="shared" si="139"/>
        <v/>
      </c>
      <c r="FL16" s="75" t="str">
        <f t="shared" si="140"/>
        <v/>
      </c>
      <c r="FM16" s="75" t="str">
        <f t="shared" si="141"/>
        <v/>
      </c>
      <c r="FN16" s="75" t="str">
        <f t="shared" si="142"/>
        <v/>
      </c>
      <c r="FO16" s="75" t="str">
        <f t="shared" si="143"/>
        <v/>
      </c>
      <c r="FP16" s="75" t="str">
        <f t="shared" si="144"/>
        <v/>
      </c>
      <c r="FQ16" s="75" t="str">
        <f t="shared" si="145"/>
        <v/>
      </c>
      <c r="FR16" s="75" t="str">
        <f t="shared" si="146"/>
        <v/>
      </c>
      <c r="FS16" s="75" t="str">
        <f t="shared" si="147"/>
        <v/>
      </c>
      <c r="FT16" s="75" t="str">
        <f t="shared" si="148"/>
        <v/>
      </c>
      <c r="FU16" s="75" t="str">
        <f t="shared" si="149"/>
        <v/>
      </c>
      <c r="FV16" s="75" t="str">
        <f t="shared" si="150"/>
        <v/>
      </c>
      <c r="FW16" s="75" t="str">
        <f t="shared" si="151"/>
        <v/>
      </c>
      <c r="FX16" s="75" t="str">
        <f t="shared" si="152"/>
        <v/>
      </c>
      <c r="FY16" s="75" t="str">
        <f t="shared" si="153"/>
        <v/>
      </c>
      <c r="FZ16" s="75" t="str">
        <f t="shared" si="154"/>
        <v/>
      </c>
      <c r="GA16" s="75" t="str">
        <f t="shared" si="155"/>
        <v/>
      </c>
      <c r="GB16" s="75" t="str">
        <f t="shared" si="156"/>
        <v/>
      </c>
      <c r="GC16" s="75" t="str">
        <f t="shared" si="157"/>
        <v/>
      </c>
      <c r="GD16" s="75" t="str">
        <f t="shared" si="158"/>
        <v/>
      </c>
      <c r="GE16" s="75" t="str">
        <f t="shared" si="159"/>
        <v/>
      </c>
      <c r="GF16" s="75" t="str">
        <f t="shared" si="160"/>
        <v/>
      </c>
      <c r="GG16" s="75" t="str">
        <f t="shared" si="161"/>
        <v/>
      </c>
      <c r="GH16" s="75" t="str">
        <f t="shared" si="162"/>
        <v/>
      </c>
      <c r="GI16" s="75" t="str">
        <f t="shared" si="163"/>
        <v/>
      </c>
      <c r="GJ16" s="75" t="str">
        <f t="shared" si="164"/>
        <v/>
      </c>
      <c r="GK16" s="75" t="str">
        <f t="shared" si="165"/>
        <v/>
      </c>
      <c r="GL16" s="75" t="str">
        <f t="shared" si="166"/>
        <v/>
      </c>
      <c r="GM16" s="75" t="str">
        <f t="shared" si="167"/>
        <v/>
      </c>
      <c r="GN16" s="75" t="str">
        <f t="shared" si="168"/>
        <v/>
      </c>
      <c r="GO16" s="75" t="str">
        <f t="shared" si="169"/>
        <v/>
      </c>
      <c r="GP16" s="75" t="str">
        <f t="shared" si="170"/>
        <v/>
      </c>
      <c r="GQ16" s="75" t="str">
        <f t="shared" si="171"/>
        <v/>
      </c>
      <c r="GR16" s="75" t="str">
        <f t="shared" si="172"/>
        <v/>
      </c>
      <c r="GS16" s="75" t="str">
        <f t="shared" si="173"/>
        <v/>
      </c>
      <c r="GT16" s="75" t="str">
        <f t="shared" si="174"/>
        <v/>
      </c>
      <c r="GU16" s="75" t="str">
        <f t="shared" si="175"/>
        <v/>
      </c>
      <c r="GV16" s="75" t="str">
        <f t="shared" si="176"/>
        <v/>
      </c>
      <c r="GW16" s="75" t="str">
        <f t="shared" si="177"/>
        <v/>
      </c>
      <c r="GX16" s="75" t="str">
        <f t="shared" si="178"/>
        <v/>
      </c>
      <c r="GY16" s="75" t="str">
        <f t="shared" si="179"/>
        <v/>
      </c>
      <c r="GZ16" s="75" t="str">
        <f t="shared" si="180"/>
        <v/>
      </c>
      <c r="HA16" s="75" t="str">
        <f t="shared" si="181"/>
        <v/>
      </c>
      <c r="HB16" s="75" t="str">
        <f t="shared" si="182"/>
        <v/>
      </c>
      <c r="HC16" s="75" t="str">
        <f t="shared" si="183"/>
        <v/>
      </c>
      <c r="HD16" s="75" t="str">
        <f t="shared" si="184"/>
        <v/>
      </c>
      <c r="HE16" s="75" t="str">
        <f t="shared" si="185"/>
        <v/>
      </c>
      <c r="HF16" s="75" t="str">
        <f t="shared" si="186"/>
        <v/>
      </c>
      <c r="HG16" s="75" t="str">
        <f t="shared" si="187"/>
        <v/>
      </c>
      <c r="HH16" s="75" t="str">
        <f t="shared" si="188"/>
        <v/>
      </c>
      <c r="HI16" s="75" t="str">
        <f t="shared" si="189"/>
        <v/>
      </c>
      <c r="HJ16" s="75" t="str">
        <f t="shared" si="190"/>
        <v/>
      </c>
      <c r="HK16" s="75" t="str">
        <f t="shared" si="191"/>
        <v/>
      </c>
      <c r="HL16" s="75" t="str">
        <f t="shared" si="192"/>
        <v/>
      </c>
      <c r="HM16" s="75" t="str">
        <f t="shared" si="193"/>
        <v/>
      </c>
      <c r="HN16" s="75" t="str">
        <f t="shared" si="194"/>
        <v/>
      </c>
      <c r="HO16" s="75" t="str">
        <f t="shared" si="195"/>
        <v/>
      </c>
      <c r="HP16" s="75" t="str">
        <f t="shared" si="196"/>
        <v/>
      </c>
      <c r="HQ16" s="75" t="str">
        <f t="shared" si="197"/>
        <v/>
      </c>
      <c r="HR16" s="75" t="str">
        <f t="shared" si="198"/>
        <v/>
      </c>
      <c r="HS16" s="75" t="str">
        <f t="shared" si="199"/>
        <v/>
      </c>
      <c r="HT16" s="75" t="str">
        <f t="shared" si="200"/>
        <v/>
      </c>
      <c r="HU16" s="75" t="str">
        <f t="shared" si="201"/>
        <v/>
      </c>
      <c r="HV16" s="75" t="str">
        <f t="shared" si="202"/>
        <v/>
      </c>
      <c r="HW16" s="109" t="str">
        <f t="shared" si="203"/>
        <v/>
      </c>
      <c r="HX16" s="109" t="str">
        <f t="shared" si="204"/>
        <v/>
      </c>
      <c r="HY16" s="109" t="str">
        <f t="shared" si="205"/>
        <v/>
      </c>
      <c r="HZ16" s="109" t="str">
        <f t="shared" si="206"/>
        <v/>
      </c>
      <c r="IA16" s="109" t="str">
        <f t="shared" si="207"/>
        <v/>
      </c>
      <c r="IB16" s="109" t="str">
        <f t="shared" si="208"/>
        <v/>
      </c>
      <c r="IC16" s="109" t="str">
        <f t="shared" si="209"/>
        <v/>
      </c>
      <c r="ID16" s="109" t="str">
        <f t="shared" si="210"/>
        <v/>
      </c>
      <c r="IE16" s="109" t="str">
        <f t="shared" si="211"/>
        <v/>
      </c>
      <c r="IF16" s="109" t="str">
        <f t="shared" si="212"/>
        <v/>
      </c>
      <c r="IG16" s="109" t="str">
        <f t="shared" si="213"/>
        <v/>
      </c>
      <c r="IH16" s="109" t="str">
        <f t="shared" si="214"/>
        <v/>
      </c>
      <c r="II16" s="109" t="str">
        <f t="shared" si="215"/>
        <v/>
      </c>
      <c r="IJ16" s="109" t="str">
        <f t="shared" si="216"/>
        <v/>
      </c>
      <c r="IK16" s="109" t="str">
        <f t="shared" si="217"/>
        <v/>
      </c>
      <c r="IL16" s="109" t="str">
        <f t="shared" si="218"/>
        <v/>
      </c>
      <c r="IM16" s="109" t="str">
        <f t="shared" si="219"/>
        <v/>
      </c>
      <c r="IN16" s="109" t="str">
        <f t="shared" si="220"/>
        <v/>
      </c>
      <c r="IO16" s="109" t="str">
        <f t="shared" si="221"/>
        <v/>
      </c>
      <c r="IP16" s="109" t="str">
        <f t="shared" si="222"/>
        <v/>
      </c>
      <c r="IQ16" s="109" t="str">
        <f t="shared" si="223"/>
        <v/>
      </c>
      <c r="IR16" s="109" t="str">
        <f t="shared" si="224"/>
        <v/>
      </c>
      <c r="IS16" s="109" t="str">
        <f t="shared" si="225"/>
        <v/>
      </c>
      <c r="IT16" s="109" t="str">
        <f t="shared" si="226"/>
        <v/>
      </c>
      <c r="IU16" s="109" t="str">
        <f t="shared" si="227"/>
        <v/>
      </c>
      <c r="IV16" s="109" t="str">
        <f t="shared" si="228"/>
        <v/>
      </c>
      <c r="IW16" s="109" t="str">
        <f t="shared" si="229"/>
        <v/>
      </c>
      <c r="IX16" s="109" t="str">
        <f t="shared" si="230"/>
        <v/>
      </c>
      <c r="IY16" s="109" t="str">
        <f t="shared" si="231"/>
        <v/>
      </c>
      <c r="IZ16" s="109" t="str">
        <f t="shared" si="232"/>
        <v/>
      </c>
      <c r="JA16" s="109" t="str">
        <f t="shared" si="233"/>
        <v/>
      </c>
      <c r="JB16" s="109" t="str">
        <f t="shared" si="234"/>
        <v/>
      </c>
      <c r="JC16" s="109" t="str">
        <f t="shared" si="235"/>
        <v/>
      </c>
      <c r="JD16" s="109" t="str">
        <f t="shared" si="236"/>
        <v/>
      </c>
      <c r="JE16" s="109" t="str">
        <f t="shared" si="237"/>
        <v/>
      </c>
      <c r="JF16" s="109" t="str">
        <f t="shared" si="238"/>
        <v/>
      </c>
      <c r="JG16" s="109" t="str">
        <f t="shared" si="239"/>
        <v/>
      </c>
      <c r="JH16" s="109" t="str">
        <f t="shared" si="240"/>
        <v/>
      </c>
      <c r="JI16" s="109" t="str">
        <f t="shared" si="241"/>
        <v/>
      </c>
      <c r="JJ16" s="109" t="str">
        <f t="shared" si="242"/>
        <v/>
      </c>
      <c r="JK16" s="109" t="str">
        <f t="shared" si="243"/>
        <v/>
      </c>
      <c r="JL16" s="109" t="str">
        <f t="shared" si="244"/>
        <v/>
      </c>
      <c r="JM16" s="109" t="str">
        <f t="shared" si="245"/>
        <v/>
      </c>
      <c r="JN16" s="109" t="str">
        <f t="shared" si="246"/>
        <v/>
      </c>
      <c r="JO16" s="109" t="str">
        <f t="shared" si="247"/>
        <v/>
      </c>
      <c r="JP16" s="109" t="str">
        <f t="shared" si="248"/>
        <v/>
      </c>
      <c r="JQ16" s="109" t="str">
        <f t="shared" si="249"/>
        <v/>
      </c>
      <c r="JR16" s="109" t="str">
        <f t="shared" si="250"/>
        <v/>
      </c>
      <c r="JS16" s="109" t="str">
        <f t="shared" si="251"/>
        <v/>
      </c>
      <c r="JT16" s="109" t="str">
        <f t="shared" si="252"/>
        <v/>
      </c>
      <c r="JU16" s="109" t="str">
        <f t="shared" si="253"/>
        <v/>
      </c>
      <c r="JV16" s="109" t="str">
        <f t="shared" si="254"/>
        <v/>
      </c>
      <c r="JW16" s="109" t="str">
        <f t="shared" si="255"/>
        <v/>
      </c>
      <c r="JX16" s="109" t="str">
        <f t="shared" si="256"/>
        <v/>
      </c>
      <c r="JY16" s="109" t="str">
        <f t="shared" si="257"/>
        <v/>
      </c>
      <c r="JZ16" s="109" t="str">
        <f t="shared" si="258"/>
        <v/>
      </c>
      <c r="KA16" s="109" t="str">
        <f t="shared" si="259"/>
        <v/>
      </c>
      <c r="KB16" s="109" t="str">
        <f t="shared" si="260"/>
        <v/>
      </c>
      <c r="KC16" s="109" t="str">
        <f t="shared" si="261"/>
        <v/>
      </c>
      <c r="KD16" s="109" t="str">
        <f t="shared" si="262"/>
        <v/>
      </c>
      <c r="KE16" s="109" t="str">
        <f t="shared" si="263"/>
        <v/>
      </c>
      <c r="KF16" s="109" t="str">
        <f t="shared" si="264"/>
        <v/>
      </c>
      <c r="KG16" s="109" t="str">
        <f t="shared" si="265"/>
        <v/>
      </c>
      <c r="KH16" s="109" t="str">
        <f t="shared" si="266"/>
        <v/>
      </c>
      <c r="KI16" s="109" t="str">
        <f t="shared" si="267"/>
        <v/>
      </c>
      <c r="KJ16" s="109" t="str">
        <f t="shared" si="268"/>
        <v/>
      </c>
      <c r="KK16" s="109" t="str">
        <f t="shared" si="269"/>
        <v/>
      </c>
      <c r="KL16" s="109" t="str">
        <f t="shared" si="270"/>
        <v/>
      </c>
      <c r="KM16" s="109" t="str">
        <f t="shared" si="271"/>
        <v/>
      </c>
      <c r="KN16" s="109" t="str">
        <f t="shared" si="272"/>
        <v/>
      </c>
      <c r="KO16" s="109" t="str">
        <f t="shared" si="273"/>
        <v/>
      </c>
      <c r="KP16" s="109" t="str">
        <f t="shared" si="274"/>
        <v/>
      </c>
      <c r="KQ16" s="109" t="str">
        <f t="shared" si="275"/>
        <v/>
      </c>
      <c r="KR16" s="109" t="str">
        <f t="shared" si="276"/>
        <v/>
      </c>
      <c r="KS16" s="109" t="str">
        <f t="shared" si="277"/>
        <v/>
      </c>
      <c r="KT16" s="109" t="str">
        <f t="shared" si="278"/>
        <v/>
      </c>
      <c r="KU16" s="109" t="str">
        <f t="shared" si="279"/>
        <v/>
      </c>
      <c r="KV16" s="109" t="str">
        <f t="shared" si="280"/>
        <v/>
      </c>
      <c r="KW16" s="109" t="str">
        <f t="shared" si="281"/>
        <v/>
      </c>
      <c r="KX16" s="109" t="str">
        <f t="shared" si="282"/>
        <v/>
      </c>
      <c r="KY16" s="109" t="str">
        <f t="shared" si="283"/>
        <v/>
      </c>
      <c r="KZ16" s="109" t="str">
        <f t="shared" si="284"/>
        <v/>
      </c>
      <c r="LA16" s="109" t="str">
        <f t="shared" si="285"/>
        <v/>
      </c>
      <c r="LB16" s="109" t="str">
        <f t="shared" si="286"/>
        <v/>
      </c>
      <c r="LC16" s="109" t="str">
        <f t="shared" si="287"/>
        <v/>
      </c>
      <c r="LD16" s="110" t="str">
        <f t="shared" si="288"/>
        <v/>
      </c>
      <c r="LE16" s="110" t="str">
        <f t="shared" si="289"/>
        <v/>
      </c>
      <c r="LF16" s="110" t="str">
        <f t="shared" si="290"/>
        <v/>
      </c>
      <c r="LG16" s="110" t="str">
        <f t="shared" si="291"/>
        <v/>
      </c>
      <c r="LH16" s="110" t="str">
        <f t="shared" si="292"/>
        <v/>
      </c>
      <c r="LI16" s="75" t="str">
        <f t="shared" si="293"/>
        <v/>
      </c>
      <c r="LJ16" s="75" t="str">
        <f t="shared" si="294"/>
        <v/>
      </c>
      <c r="LK16" s="75" t="str">
        <f t="shared" si="295"/>
        <v/>
      </c>
      <c r="LL16" s="75" t="str">
        <f t="shared" si="296"/>
        <v/>
      </c>
      <c r="LM16" s="75" t="str">
        <f t="shared" si="297"/>
        <v/>
      </c>
      <c r="LN16" s="75" t="str">
        <f t="shared" si="298"/>
        <v/>
      </c>
      <c r="LO16" s="75" t="str">
        <f t="shared" si="299"/>
        <v/>
      </c>
      <c r="LP16" s="75" t="str">
        <f t="shared" si="300"/>
        <v/>
      </c>
      <c r="LQ16" s="75" t="str">
        <f t="shared" si="301"/>
        <v/>
      </c>
      <c r="LR16" s="75" t="str">
        <f t="shared" si="302"/>
        <v/>
      </c>
      <c r="LS16" s="75" t="str">
        <f t="shared" si="303"/>
        <v/>
      </c>
      <c r="LT16" s="75" t="str">
        <f t="shared" si="304"/>
        <v/>
      </c>
      <c r="LU16" s="75" t="str">
        <f t="shared" si="305"/>
        <v/>
      </c>
      <c r="LV16" s="75" t="str">
        <f t="shared" si="306"/>
        <v/>
      </c>
      <c r="LW16" s="75" t="str">
        <f t="shared" si="307"/>
        <v/>
      </c>
      <c r="LX16" s="75" t="str">
        <f t="shared" si="308"/>
        <v/>
      </c>
      <c r="LY16" s="75" t="str">
        <f t="shared" si="309"/>
        <v/>
      </c>
      <c r="LZ16" s="75" t="str">
        <f t="shared" si="310"/>
        <v/>
      </c>
      <c r="MA16" s="75" t="str">
        <f t="shared" si="311"/>
        <v/>
      </c>
      <c r="MB16" s="75" t="str">
        <f t="shared" si="312"/>
        <v/>
      </c>
      <c r="MC16" s="91">
        <f t="shared" si="323"/>
        <v>0</v>
      </c>
      <c r="MD16" s="91">
        <f t="shared" si="324"/>
        <v>0</v>
      </c>
      <c r="ME16" s="91">
        <f t="shared" si="325"/>
        <v>0</v>
      </c>
      <c r="MF16" s="91">
        <f t="shared" si="326"/>
        <v>0</v>
      </c>
      <c r="MG16" s="91">
        <f t="shared" si="327"/>
        <v>0</v>
      </c>
      <c r="MH16" s="91">
        <f t="shared" si="328"/>
        <v>0</v>
      </c>
      <c r="MI16" s="91">
        <f t="shared" si="329"/>
        <v>0</v>
      </c>
      <c r="MJ16" s="91">
        <f t="shared" si="330"/>
        <v>0</v>
      </c>
      <c r="MK16" s="91">
        <f t="shared" si="331"/>
        <v>0</v>
      </c>
      <c r="ML16" s="91">
        <f t="shared" si="332"/>
        <v>0</v>
      </c>
      <c r="MM16" s="91">
        <f t="shared" si="333"/>
        <v>0</v>
      </c>
      <c r="MN16" s="91">
        <f t="shared" si="334"/>
        <v>0</v>
      </c>
      <c r="MO16" s="91">
        <f t="shared" si="335"/>
        <v>0</v>
      </c>
      <c r="MP16" s="91">
        <f t="shared" si="336"/>
        <v>0</v>
      </c>
      <c r="MQ16" s="91">
        <f t="shared" si="337"/>
        <v>0</v>
      </c>
      <c r="MR16" s="70"/>
      <c r="MS16" s="70"/>
      <c r="MT16" s="75"/>
      <c r="MU16" s="75"/>
      <c r="NK16" s="71"/>
      <c r="NL16" s="71"/>
    </row>
    <row r="17" spans="1:376" ht="12" customHeight="1" x14ac:dyDescent="0.2">
      <c r="A17" s="98" t="str">
        <f t="shared" si="0"/>
        <v/>
      </c>
      <c r="B17" s="129">
        <v>20</v>
      </c>
      <c r="C17" s="130"/>
      <c r="D17" s="131"/>
      <c r="E17" s="132"/>
      <c r="F17" s="132"/>
      <c r="G17" s="132"/>
      <c r="H17" s="132"/>
      <c r="I17" s="354"/>
      <c r="J17" s="133"/>
      <c r="K17" s="134">
        <f t="shared" si="1"/>
        <v>0</v>
      </c>
      <c r="L17" s="134">
        <f t="shared" si="2"/>
        <v>0</v>
      </c>
      <c r="M17" s="135"/>
      <c r="N17" s="135"/>
      <c r="O17" s="135"/>
      <c r="P17" s="136"/>
      <c r="Q17" s="119"/>
      <c r="R17" s="120"/>
      <c r="S17" s="1089"/>
      <c r="T17" s="1090"/>
      <c r="U17" s="75" t="str">
        <f t="shared" si="3"/>
        <v/>
      </c>
      <c r="V17" s="75" t="str">
        <f t="shared" si="4"/>
        <v/>
      </c>
      <c r="W17" s="75" t="str">
        <f t="shared" si="5"/>
        <v/>
      </c>
      <c r="X17" s="75" t="str">
        <f t="shared" si="6"/>
        <v/>
      </c>
      <c r="Y17" s="75" t="str">
        <f t="shared" si="7"/>
        <v/>
      </c>
      <c r="Z17" s="75" t="str">
        <f t="shared" si="8"/>
        <v/>
      </c>
      <c r="AA17" s="75" t="str">
        <f t="shared" si="9"/>
        <v/>
      </c>
      <c r="AB17" s="75" t="str">
        <f t="shared" si="10"/>
        <v/>
      </c>
      <c r="AC17" s="75" t="str">
        <f t="shared" si="11"/>
        <v/>
      </c>
      <c r="AD17" s="75" t="str">
        <f t="shared" si="12"/>
        <v/>
      </c>
      <c r="AE17" s="75" t="str">
        <f t="shared" si="13"/>
        <v/>
      </c>
      <c r="AF17" s="75" t="str">
        <f t="shared" si="14"/>
        <v/>
      </c>
      <c r="AG17" s="75" t="str">
        <f t="shared" si="15"/>
        <v/>
      </c>
      <c r="AH17" s="75" t="str">
        <f t="shared" si="16"/>
        <v/>
      </c>
      <c r="AI17" s="75" t="str">
        <f t="shared" si="17"/>
        <v/>
      </c>
      <c r="AJ17" s="75" t="str">
        <f t="shared" si="18"/>
        <v/>
      </c>
      <c r="AK17" s="75" t="str">
        <f t="shared" si="19"/>
        <v/>
      </c>
      <c r="AL17" s="75" t="str">
        <f t="shared" si="20"/>
        <v/>
      </c>
      <c r="AM17" s="75" t="str">
        <f t="shared" si="21"/>
        <v/>
      </c>
      <c r="AN17" s="75" t="str">
        <f t="shared" si="22"/>
        <v/>
      </c>
      <c r="AO17" s="75" t="str">
        <f t="shared" si="23"/>
        <v/>
      </c>
      <c r="AP17" s="75" t="str">
        <f t="shared" si="24"/>
        <v/>
      </c>
      <c r="AQ17" s="75" t="str">
        <f t="shared" si="25"/>
        <v/>
      </c>
      <c r="AR17" s="75" t="str">
        <f t="shared" si="26"/>
        <v/>
      </c>
      <c r="AS17" s="75" t="str">
        <f t="shared" si="27"/>
        <v/>
      </c>
      <c r="AT17" s="75" t="str">
        <f t="shared" si="28"/>
        <v/>
      </c>
      <c r="AU17" s="75" t="str">
        <f t="shared" si="29"/>
        <v/>
      </c>
      <c r="AV17" s="75" t="str">
        <f t="shared" si="30"/>
        <v/>
      </c>
      <c r="AW17" s="75" t="str">
        <f t="shared" si="31"/>
        <v/>
      </c>
      <c r="AX17" s="75" t="str">
        <f t="shared" si="32"/>
        <v/>
      </c>
      <c r="AY17" s="75" t="str">
        <f t="shared" si="33"/>
        <v/>
      </c>
      <c r="AZ17" s="75" t="str">
        <f t="shared" si="34"/>
        <v/>
      </c>
      <c r="BA17" s="75" t="str">
        <f t="shared" si="35"/>
        <v/>
      </c>
      <c r="BB17" s="75" t="str">
        <f t="shared" si="36"/>
        <v/>
      </c>
      <c r="BC17" s="75" t="str">
        <f t="shared" si="37"/>
        <v/>
      </c>
      <c r="BD17" s="75" t="str">
        <f t="shared" si="38"/>
        <v/>
      </c>
      <c r="BE17" s="75" t="str">
        <f t="shared" si="39"/>
        <v/>
      </c>
      <c r="BF17" s="75" t="str">
        <f t="shared" si="40"/>
        <v/>
      </c>
      <c r="BG17" s="75" t="str">
        <f t="shared" si="41"/>
        <v/>
      </c>
      <c r="BH17" s="75" t="str">
        <f t="shared" si="42"/>
        <v/>
      </c>
      <c r="BI17" s="75" t="str">
        <f t="shared" si="43"/>
        <v/>
      </c>
      <c r="BJ17" s="75" t="str">
        <f t="shared" si="44"/>
        <v/>
      </c>
      <c r="BK17" s="75" t="str">
        <f t="shared" si="45"/>
        <v/>
      </c>
      <c r="BL17" s="75" t="str">
        <f t="shared" si="46"/>
        <v/>
      </c>
      <c r="BM17" s="75" t="str">
        <f t="shared" si="47"/>
        <v/>
      </c>
      <c r="BN17" s="75" t="str">
        <f t="shared" si="48"/>
        <v/>
      </c>
      <c r="BO17" s="75" t="str">
        <f t="shared" si="49"/>
        <v/>
      </c>
      <c r="BP17" s="75" t="str">
        <f t="shared" si="50"/>
        <v/>
      </c>
      <c r="BQ17" s="75" t="str">
        <f t="shared" si="51"/>
        <v/>
      </c>
      <c r="BR17" s="75" t="str">
        <f t="shared" si="52"/>
        <v/>
      </c>
      <c r="BS17" s="75" t="str">
        <f t="shared" si="53"/>
        <v/>
      </c>
      <c r="BT17" s="75" t="str">
        <f t="shared" si="54"/>
        <v/>
      </c>
      <c r="BU17" s="75" t="str">
        <f t="shared" si="55"/>
        <v/>
      </c>
      <c r="BV17" s="75" t="str">
        <f t="shared" si="56"/>
        <v/>
      </c>
      <c r="BW17" s="75" t="str">
        <f t="shared" si="57"/>
        <v/>
      </c>
      <c r="BX17" s="75" t="str">
        <f t="shared" si="58"/>
        <v/>
      </c>
      <c r="BY17" s="75" t="str">
        <f t="shared" si="59"/>
        <v/>
      </c>
      <c r="BZ17" s="75" t="str">
        <f t="shared" si="60"/>
        <v/>
      </c>
      <c r="CA17" s="75" t="str">
        <f t="shared" si="61"/>
        <v/>
      </c>
      <c r="CB17" s="75" t="str">
        <f t="shared" si="62"/>
        <v/>
      </c>
      <c r="CC17" s="75" t="str">
        <f t="shared" si="63"/>
        <v/>
      </c>
      <c r="CD17" s="75" t="str">
        <f t="shared" si="64"/>
        <v/>
      </c>
      <c r="CE17" s="75" t="str">
        <f t="shared" si="65"/>
        <v/>
      </c>
      <c r="CF17" s="75" t="str">
        <f t="shared" si="66"/>
        <v/>
      </c>
      <c r="CG17" s="75" t="str">
        <f t="shared" si="67"/>
        <v/>
      </c>
      <c r="CH17" s="75" t="str">
        <f t="shared" si="68"/>
        <v/>
      </c>
      <c r="CI17" s="75" t="str">
        <f t="shared" si="69"/>
        <v/>
      </c>
      <c r="CJ17" s="75" t="str">
        <f t="shared" si="70"/>
        <v/>
      </c>
      <c r="CK17" s="75" t="str">
        <f t="shared" si="71"/>
        <v/>
      </c>
      <c r="CL17" s="75" t="str">
        <f t="shared" si="72"/>
        <v/>
      </c>
      <c r="CM17" s="75" t="str">
        <f t="shared" si="73"/>
        <v/>
      </c>
      <c r="CN17" s="75" t="str">
        <f t="shared" si="74"/>
        <v/>
      </c>
      <c r="CO17" s="75" t="str">
        <f t="shared" si="75"/>
        <v/>
      </c>
      <c r="CP17" s="75" t="str">
        <f t="shared" si="76"/>
        <v/>
      </c>
      <c r="CQ17" s="75" t="str">
        <f t="shared" si="77"/>
        <v/>
      </c>
      <c r="CR17" s="75" t="str">
        <f t="shared" si="78"/>
        <v/>
      </c>
      <c r="CS17" s="75" t="str">
        <f t="shared" si="79"/>
        <v/>
      </c>
      <c r="CT17" s="75" t="str">
        <f t="shared" si="80"/>
        <v/>
      </c>
      <c r="CU17" s="75" t="str">
        <f t="shared" si="81"/>
        <v/>
      </c>
      <c r="CV17" s="75" t="str">
        <f t="shared" si="82"/>
        <v/>
      </c>
      <c r="CW17" s="75" t="str">
        <f t="shared" si="83"/>
        <v/>
      </c>
      <c r="CX17" s="75" t="str">
        <f t="shared" si="84"/>
        <v/>
      </c>
      <c r="CY17" s="75" t="str">
        <f t="shared" si="85"/>
        <v/>
      </c>
      <c r="CZ17" s="75" t="str">
        <f t="shared" si="86"/>
        <v/>
      </c>
      <c r="DA17" s="75" t="str">
        <f t="shared" si="87"/>
        <v/>
      </c>
      <c r="DB17" s="75" t="str">
        <f t="shared" si="88"/>
        <v/>
      </c>
      <c r="DC17" s="75" t="str">
        <f t="shared" si="89"/>
        <v/>
      </c>
      <c r="DD17" s="75" t="str">
        <f t="shared" si="90"/>
        <v/>
      </c>
      <c r="DE17" s="75" t="str">
        <f t="shared" si="91"/>
        <v/>
      </c>
      <c r="DF17" s="75" t="str">
        <f t="shared" si="92"/>
        <v/>
      </c>
      <c r="DG17" s="75" t="str">
        <f t="shared" si="93"/>
        <v/>
      </c>
      <c r="DH17" s="75" t="str">
        <f t="shared" si="94"/>
        <v/>
      </c>
      <c r="DI17" s="75" t="str">
        <f t="shared" si="95"/>
        <v/>
      </c>
      <c r="DJ17" s="75" t="str">
        <f t="shared" si="96"/>
        <v/>
      </c>
      <c r="DK17" s="75" t="str">
        <f t="shared" si="97"/>
        <v/>
      </c>
      <c r="DL17" s="75" t="str">
        <f t="shared" si="98"/>
        <v/>
      </c>
      <c r="DM17" s="75" t="str">
        <f t="shared" si="99"/>
        <v/>
      </c>
      <c r="DN17" s="75" t="str">
        <f t="shared" si="100"/>
        <v/>
      </c>
      <c r="DO17" s="75" t="str">
        <f t="shared" si="101"/>
        <v/>
      </c>
      <c r="DP17" s="75" t="str">
        <f t="shared" si="102"/>
        <v/>
      </c>
      <c r="DQ17" s="75" t="str">
        <f t="shared" si="103"/>
        <v/>
      </c>
      <c r="DR17" s="75" t="str">
        <f t="shared" si="104"/>
        <v/>
      </c>
      <c r="DS17" s="75" t="str">
        <f t="shared" si="105"/>
        <v/>
      </c>
      <c r="DT17" s="75" t="str">
        <f t="shared" si="106"/>
        <v/>
      </c>
      <c r="DU17" s="75" t="str">
        <f t="shared" si="107"/>
        <v/>
      </c>
      <c r="DV17" s="75" t="str">
        <f t="shared" si="108"/>
        <v/>
      </c>
      <c r="DW17" s="75" t="str">
        <f t="shared" si="109"/>
        <v/>
      </c>
      <c r="DX17" s="75" t="str">
        <f t="shared" si="110"/>
        <v/>
      </c>
      <c r="DY17" s="75" t="str">
        <f t="shared" si="111"/>
        <v/>
      </c>
      <c r="DZ17" s="75" t="str">
        <f t="shared" si="112"/>
        <v/>
      </c>
      <c r="EA17" s="75" t="str">
        <f t="shared" si="113"/>
        <v/>
      </c>
      <c r="EB17" s="75" t="str">
        <f t="shared" si="114"/>
        <v/>
      </c>
      <c r="EC17" s="75" t="str">
        <f t="shared" si="115"/>
        <v/>
      </c>
      <c r="ED17" s="75" t="str">
        <f t="shared" si="116"/>
        <v/>
      </c>
      <c r="EE17" s="75" t="str">
        <f t="shared" si="117"/>
        <v/>
      </c>
      <c r="EF17" s="75" t="str">
        <f t="shared" si="118"/>
        <v/>
      </c>
      <c r="EG17" s="75" t="str">
        <f t="shared" si="119"/>
        <v/>
      </c>
      <c r="EH17" s="75" t="str">
        <f t="shared" si="120"/>
        <v/>
      </c>
      <c r="EI17" s="75" t="str">
        <f t="shared" si="121"/>
        <v/>
      </c>
      <c r="EJ17" s="75" t="str">
        <f t="shared" si="122"/>
        <v/>
      </c>
      <c r="EK17" s="75" t="str">
        <f t="shared" si="123"/>
        <v/>
      </c>
      <c r="EL17" s="75" t="str">
        <f t="shared" si="124"/>
        <v/>
      </c>
      <c r="EM17" s="75" t="str">
        <f t="shared" si="125"/>
        <v/>
      </c>
      <c r="EN17" s="75" t="str">
        <f t="shared" si="126"/>
        <v/>
      </c>
      <c r="EO17" s="75" t="str">
        <f t="shared" si="127"/>
        <v/>
      </c>
      <c r="EP17" s="75" t="str">
        <f t="shared" si="128"/>
        <v/>
      </c>
      <c r="EQ17" s="75" t="str">
        <f t="shared" si="129"/>
        <v/>
      </c>
      <c r="ER17" s="75" t="str">
        <f t="shared" si="130"/>
        <v/>
      </c>
      <c r="ES17" s="75" t="str">
        <f t="shared" si="131"/>
        <v/>
      </c>
      <c r="ET17" s="75" t="str">
        <f t="shared" si="132"/>
        <v/>
      </c>
      <c r="EU17" s="75" t="str">
        <f t="shared" si="313"/>
        <v/>
      </c>
      <c r="EV17" s="75" t="str">
        <f t="shared" si="314"/>
        <v/>
      </c>
      <c r="EW17" s="75" t="str">
        <f t="shared" si="315"/>
        <v/>
      </c>
      <c r="EX17" s="75" t="str">
        <f t="shared" si="316"/>
        <v/>
      </c>
      <c r="EY17" s="75" t="str">
        <f t="shared" si="317"/>
        <v/>
      </c>
      <c r="EZ17" s="75" t="str">
        <f t="shared" si="133"/>
        <v/>
      </c>
      <c r="FA17" s="75" t="str">
        <f t="shared" si="134"/>
        <v/>
      </c>
      <c r="FB17" s="75" t="str">
        <f t="shared" si="135"/>
        <v/>
      </c>
      <c r="FC17" s="75" t="str">
        <f t="shared" si="136"/>
        <v/>
      </c>
      <c r="FD17" s="75" t="str">
        <f t="shared" si="137"/>
        <v/>
      </c>
      <c r="FE17" s="75" t="str">
        <f t="shared" si="318"/>
        <v/>
      </c>
      <c r="FF17" s="75" t="str">
        <f t="shared" si="319"/>
        <v/>
      </c>
      <c r="FG17" s="75" t="str">
        <f t="shared" si="320"/>
        <v/>
      </c>
      <c r="FH17" s="75" t="str">
        <f t="shared" si="321"/>
        <v/>
      </c>
      <c r="FI17" s="75" t="str">
        <f t="shared" si="322"/>
        <v/>
      </c>
      <c r="FJ17" s="75" t="str">
        <f t="shared" si="138"/>
        <v/>
      </c>
      <c r="FK17" s="75" t="str">
        <f t="shared" si="139"/>
        <v/>
      </c>
      <c r="FL17" s="75" t="str">
        <f t="shared" si="140"/>
        <v/>
      </c>
      <c r="FM17" s="75" t="str">
        <f t="shared" si="141"/>
        <v/>
      </c>
      <c r="FN17" s="75" t="str">
        <f t="shared" si="142"/>
        <v/>
      </c>
      <c r="FO17" s="75" t="str">
        <f t="shared" si="143"/>
        <v/>
      </c>
      <c r="FP17" s="75" t="str">
        <f t="shared" si="144"/>
        <v/>
      </c>
      <c r="FQ17" s="75" t="str">
        <f t="shared" si="145"/>
        <v/>
      </c>
      <c r="FR17" s="75" t="str">
        <f t="shared" si="146"/>
        <v/>
      </c>
      <c r="FS17" s="75" t="str">
        <f t="shared" si="147"/>
        <v/>
      </c>
      <c r="FT17" s="75" t="str">
        <f t="shared" si="148"/>
        <v/>
      </c>
      <c r="FU17" s="75" t="str">
        <f t="shared" si="149"/>
        <v/>
      </c>
      <c r="FV17" s="75" t="str">
        <f t="shared" si="150"/>
        <v/>
      </c>
      <c r="FW17" s="75" t="str">
        <f t="shared" si="151"/>
        <v/>
      </c>
      <c r="FX17" s="75" t="str">
        <f t="shared" si="152"/>
        <v/>
      </c>
      <c r="FY17" s="75" t="str">
        <f t="shared" si="153"/>
        <v/>
      </c>
      <c r="FZ17" s="75" t="str">
        <f t="shared" si="154"/>
        <v/>
      </c>
      <c r="GA17" s="75" t="str">
        <f t="shared" si="155"/>
        <v/>
      </c>
      <c r="GB17" s="75" t="str">
        <f t="shared" si="156"/>
        <v/>
      </c>
      <c r="GC17" s="75" t="str">
        <f t="shared" si="157"/>
        <v/>
      </c>
      <c r="GD17" s="75" t="str">
        <f t="shared" si="158"/>
        <v/>
      </c>
      <c r="GE17" s="75" t="str">
        <f t="shared" si="159"/>
        <v/>
      </c>
      <c r="GF17" s="75" t="str">
        <f t="shared" si="160"/>
        <v/>
      </c>
      <c r="GG17" s="75" t="str">
        <f t="shared" si="161"/>
        <v/>
      </c>
      <c r="GH17" s="75" t="str">
        <f t="shared" si="162"/>
        <v/>
      </c>
      <c r="GI17" s="75" t="str">
        <f t="shared" si="163"/>
        <v/>
      </c>
      <c r="GJ17" s="75" t="str">
        <f t="shared" si="164"/>
        <v/>
      </c>
      <c r="GK17" s="75" t="str">
        <f t="shared" si="165"/>
        <v/>
      </c>
      <c r="GL17" s="75" t="str">
        <f t="shared" si="166"/>
        <v/>
      </c>
      <c r="GM17" s="75" t="str">
        <f t="shared" si="167"/>
        <v/>
      </c>
      <c r="GN17" s="75" t="str">
        <f t="shared" si="168"/>
        <v/>
      </c>
      <c r="GO17" s="75" t="str">
        <f t="shared" si="169"/>
        <v/>
      </c>
      <c r="GP17" s="75" t="str">
        <f t="shared" si="170"/>
        <v/>
      </c>
      <c r="GQ17" s="75" t="str">
        <f t="shared" si="171"/>
        <v/>
      </c>
      <c r="GR17" s="75" t="str">
        <f t="shared" si="172"/>
        <v/>
      </c>
      <c r="GS17" s="75" t="str">
        <f t="shared" si="173"/>
        <v/>
      </c>
      <c r="GT17" s="75" t="str">
        <f t="shared" si="174"/>
        <v/>
      </c>
      <c r="GU17" s="75" t="str">
        <f t="shared" si="175"/>
        <v/>
      </c>
      <c r="GV17" s="75" t="str">
        <f t="shared" si="176"/>
        <v/>
      </c>
      <c r="GW17" s="75" t="str">
        <f t="shared" si="177"/>
        <v/>
      </c>
      <c r="GX17" s="75" t="str">
        <f t="shared" si="178"/>
        <v/>
      </c>
      <c r="GY17" s="75" t="str">
        <f t="shared" si="179"/>
        <v/>
      </c>
      <c r="GZ17" s="75" t="str">
        <f t="shared" si="180"/>
        <v/>
      </c>
      <c r="HA17" s="75" t="str">
        <f t="shared" si="181"/>
        <v/>
      </c>
      <c r="HB17" s="75" t="str">
        <f t="shared" si="182"/>
        <v/>
      </c>
      <c r="HC17" s="75" t="str">
        <f t="shared" si="183"/>
        <v/>
      </c>
      <c r="HD17" s="75" t="str">
        <f t="shared" si="184"/>
        <v/>
      </c>
      <c r="HE17" s="75" t="str">
        <f t="shared" si="185"/>
        <v/>
      </c>
      <c r="HF17" s="75" t="str">
        <f t="shared" si="186"/>
        <v/>
      </c>
      <c r="HG17" s="75" t="str">
        <f t="shared" si="187"/>
        <v/>
      </c>
      <c r="HH17" s="75" t="str">
        <f t="shared" si="188"/>
        <v/>
      </c>
      <c r="HI17" s="75" t="str">
        <f t="shared" si="189"/>
        <v/>
      </c>
      <c r="HJ17" s="75" t="str">
        <f t="shared" si="190"/>
        <v/>
      </c>
      <c r="HK17" s="75" t="str">
        <f t="shared" si="191"/>
        <v/>
      </c>
      <c r="HL17" s="75" t="str">
        <f t="shared" si="192"/>
        <v/>
      </c>
      <c r="HM17" s="75" t="str">
        <f t="shared" si="193"/>
        <v/>
      </c>
      <c r="HN17" s="75" t="str">
        <f t="shared" si="194"/>
        <v/>
      </c>
      <c r="HO17" s="75" t="str">
        <f t="shared" si="195"/>
        <v/>
      </c>
      <c r="HP17" s="75" t="str">
        <f t="shared" si="196"/>
        <v/>
      </c>
      <c r="HQ17" s="75" t="str">
        <f t="shared" si="197"/>
        <v/>
      </c>
      <c r="HR17" s="75" t="str">
        <f t="shared" si="198"/>
        <v/>
      </c>
      <c r="HS17" s="75" t="str">
        <f t="shared" si="199"/>
        <v/>
      </c>
      <c r="HT17" s="75" t="str">
        <f t="shared" si="200"/>
        <v/>
      </c>
      <c r="HU17" s="75" t="str">
        <f t="shared" si="201"/>
        <v/>
      </c>
      <c r="HV17" s="75" t="str">
        <f t="shared" si="202"/>
        <v/>
      </c>
      <c r="HW17" s="109" t="str">
        <f t="shared" si="203"/>
        <v/>
      </c>
      <c r="HX17" s="109" t="str">
        <f t="shared" si="204"/>
        <v/>
      </c>
      <c r="HY17" s="109" t="str">
        <f t="shared" si="205"/>
        <v/>
      </c>
      <c r="HZ17" s="109" t="str">
        <f t="shared" si="206"/>
        <v/>
      </c>
      <c r="IA17" s="109" t="str">
        <f t="shared" si="207"/>
        <v/>
      </c>
      <c r="IB17" s="109" t="str">
        <f t="shared" si="208"/>
        <v/>
      </c>
      <c r="IC17" s="109" t="str">
        <f t="shared" si="209"/>
        <v/>
      </c>
      <c r="ID17" s="109" t="str">
        <f t="shared" si="210"/>
        <v/>
      </c>
      <c r="IE17" s="109" t="str">
        <f t="shared" si="211"/>
        <v/>
      </c>
      <c r="IF17" s="109" t="str">
        <f t="shared" si="212"/>
        <v/>
      </c>
      <c r="IG17" s="109" t="str">
        <f t="shared" si="213"/>
        <v/>
      </c>
      <c r="IH17" s="109" t="str">
        <f t="shared" si="214"/>
        <v/>
      </c>
      <c r="II17" s="109" t="str">
        <f t="shared" si="215"/>
        <v/>
      </c>
      <c r="IJ17" s="109" t="str">
        <f t="shared" si="216"/>
        <v/>
      </c>
      <c r="IK17" s="109" t="str">
        <f t="shared" si="217"/>
        <v/>
      </c>
      <c r="IL17" s="109" t="str">
        <f t="shared" si="218"/>
        <v/>
      </c>
      <c r="IM17" s="109" t="str">
        <f t="shared" si="219"/>
        <v/>
      </c>
      <c r="IN17" s="109" t="str">
        <f t="shared" si="220"/>
        <v/>
      </c>
      <c r="IO17" s="109" t="str">
        <f t="shared" si="221"/>
        <v/>
      </c>
      <c r="IP17" s="109" t="str">
        <f t="shared" si="222"/>
        <v/>
      </c>
      <c r="IQ17" s="109" t="str">
        <f t="shared" si="223"/>
        <v/>
      </c>
      <c r="IR17" s="109" t="str">
        <f t="shared" si="224"/>
        <v/>
      </c>
      <c r="IS17" s="109" t="str">
        <f t="shared" si="225"/>
        <v/>
      </c>
      <c r="IT17" s="109" t="str">
        <f t="shared" si="226"/>
        <v/>
      </c>
      <c r="IU17" s="109" t="str">
        <f t="shared" si="227"/>
        <v/>
      </c>
      <c r="IV17" s="109" t="str">
        <f t="shared" si="228"/>
        <v/>
      </c>
      <c r="IW17" s="109" t="str">
        <f t="shared" si="229"/>
        <v/>
      </c>
      <c r="IX17" s="109" t="str">
        <f t="shared" si="230"/>
        <v/>
      </c>
      <c r="IY17" s="109" t="str">
        <f t="shared" si="231"/>
        <v/>
      </c>
      <c r="IZ17" s="109" t="str">
        <f t="shared" si="232"/>
        <v/>
      </c>
      <c r="JA17" s="109" t="str">
        <f t="shared" si="233"/>
        <v/>
      </c>
      <c r="JB17" s="109" t="str">
        <f t="shared" si="234"/>
        <v/>
      </c>
      <c r="JC17" s="109" t="str">
        <f t="shared" si="235"/>
        <v/>
      </c>
      <c r="JD17" s="109" t="str">
        <f t="shared" si="236"/>
        <v/>
      </c>
      <c r="JE17" s="109" t="str">
        <f t="shared" si="237"/>
        <v/>
      </c>
      <c r="JF17" s="109" t="str">
        <f t="shared" si="238"/>
        <v/>
      </c>
      <c r="JG17" s="109" t="str">
        <f t="shared" si="239"/>
        <v/>
      </c>
      <c r="JH17" s="109" t="str">
        <f t="shared" si="240"/>
        <v/>
      </c>
      <c r="JI17" s="109" t="str">
        <f t="shared" si="241"/>
        <v/>
      </c>
      <c r="JJ17" s="109" t="str">
        <f t="shared" si="242"/>
        <v/>
      </c>
      <c r="JK17" s="109" t="str">
        <f t="shared" si="243"/>
        <v/>
      </c>
      <c r="JL17" s="109" t="str">
        <f t="shared" si="244"/>
        <v/>
      </c>
      <c r="JM17" s="109" t="str">
        <f t="shared" si="245"/>
        <v/>
      </c>
      <c r="JN17" s="109" t="str">
        <f t="shared" si="246"/>
        <v/>
      </c>
      <c r="JO17" s="109" t="str">
        <f t="shared" si="247"/>
        <v/>
      </c>
      <c r="JP17" s="109" t="str">
        <f t="shared" si="248"/>
        <v/>
      </c>
      <c r="JQ17" s="109" t="str">
        <f t="shared" si="249"/>
        <v/>
      </c>
      <c r="JR17" s="109" t="str">
        <f t="shared" si="250"/>
        <v/>
      </c>
      <c r="JS17" s="109" t="str">
        <f t="shared" si="251"/>
        <v/>
      </c>
      <c r="JT17" s="109" t="str">
        <f t="shared" si="252"/>
        <v/>
      </c>
      <c r="JU17" s="109" t="str">
        <f t="shared" si="253"/>
        <v/>
      </c>
      <c r="JV17" s="109" t="str">
        <f t="shared" si="254"/>
        <v/>
      </c>
      <c r="JW17" s="109" t="str">
        <f t="shared" si="255"/>
        <v/>
      </c>
      <c r="JX17" s="109" t="str">
        <f t="shared" si="256"/>
        <v/>
      </c>
      <c r="JY17" s="109" t="str">
        <f t="shared" si="257"/>
        <v/>
      </c>
      <c r="JZ17" s="109" t="str">
        <f t="shared" si="258"/>
        <v/>
      </c>
      <c r="KA17" s="109" t="str">
        <f t="shared" si="259"/>
        <v/>
      </c>
      <c r="KB17" s="109" t="str">
        <f t="shared" si="260"/>
        <v/>
      </c>
      <c r="KC17" s="109" t="str">
        <f t="shared" si="261"/>
        <v/>
      </c>
      <c r="KD17" s="109" t="str">
        <f t="shared" si="262"/>
        <v/>
      </c>
      <c r="KE17" s="109" t="str">
        <f t="shared" si="263"/>
        <v/>
      </c>
      <c r="KF17" s="109" t="str">
        <f t="shared" si="264"/>
        <v/>
      </c>
      <c r="KG17" s="109" t="str">
        <f t="shared" si="265"/>
        <v/>
      </c>
      <c r="KH17" s="109" t="str">
        <f t="shared" si="266"/>
        <v/>
      </c>
      <c r="KI17" s="109" t="str">
        <f t="shared" si="267"/>
        <v/>
      </c>
      <c r="KJ17" s="109" t="str">
        <f t="shared" si="268"/>
        <v/>
      </c>
      <c r="KK17" s="109" t="str">
        <f t="shared" si="269"/>
        <v/>
      </c>
      <c r="KL17" s="109" t="str">
        <f t="shared" si="270"/>
        <v/>
      </c>
      <c r="KM17" s="109" t="str">
        <f t="shared" si="271"/>
        <v/>
      </c>
      <c r="KN17" s="109" t="str">
        <f t="shared" si="272"/>
        <v/>
      </c>
      <c r="KO17" s="109" t="str">
        <f t="shared" si="273"/>
        <v/>
      </c>
      <c r="KP17" s="109" t="str">
        <f t="shared" si="274"/>
        <v/>
      </c>
      <c r="KQ17" s="109" t="str">
        <f t="shared" si="275"/>
        <v/>
      </c>
      <c r="KR17" s="109" t="str">
        <f t="shared" si="276"/>
        <v/>
      </c>
      <c r="KS17" s="109" t="str">
        <f t="shared" si="277"/>
        <v/>
      </c>
      <c r="KT17" s="109" t="str">
        <f t="shared" si="278"/>
        <v/>
      </c>
      <c r="KU17" s="109" t="str">
        <f t="shared" si="279"/>
        <v/>
      </c>
      <c r="KV17" s="109" t="str">
        <f t="shared" si="280"/>
        <v/>
      </c>
      <c r="KW17" s="109" t="str">
        <f t="shared" si="281"/>
        <v/>
      </c>
      <c r="KX17" s="109" t="str">
        <f t="shared" si="282"/>
        <v/>
      </c>
      <c r="KY17" s="109" t="str">
        <f t="shared" si="283"/>
        <v/>
      </c>
      <c r="KZ17" s="109" t="str">
        <f t="shared" si="284"/>
        <v/>
      </c>
      <c r="LA17" s="109" t="str">
        <f t="shared" si="285"/>
        <v/>
      </c>
      <c r="LB17" s="109" t="str">
        <f t="shared" si="286"/>
        <v/>
      </c>
      <c r="LC17" s="109" t="str">
        <f t="shared" si="287"/>
        <v/>
      </c>
      <c r="LD17" s="110" t="str">
        <f t="shared" si="288"/>
        <v/>
      </c>
      <c r="LE17" s="110" t="str">
        <f t="shared" si="289"/>
        <v/>
      </c>
      <c r="LF17" s="110" t="str">
        <f t="shared" si="290"/>
        <v/>
      </c>
      <c r="LG17" s="110" t="str">
        <f t="shared" si="291"/>
        <v/>
      </c>
      <c r="LH17" s="110" t="str">
        <f t="shared" si="292"/>
        <v/>
      </c>
      <c r="LI17" s="75" t="str">
        <f t="shared" si="293"/>
        <v/>
      </c>
      <c r="LJ17" s="75" t="str">
        <f t="shared" si="294"/>
        <v/>
      </c>
      <c r="LK17" s="75" t="str">
        <f t="shared" si="295"/>
        <v/>
      </c>
      <c r="LL17" s="75" t="str">
        <f t="shared" si="296"/>
        <v/>
      </c>
      <c r="LM17" s="75" t="str">
        <f t="shared" si="297"/>
        <v/>
      </c>
      <c r="LN17" s="75" t="str">
        <f t="shared" si="298"/>
        <v/>
      </c>
      <c r="LO17" s="75" t="str">
        <f t="shared" si="299"/>
        <v/>
      </c>
      <c r="LP17" s="75" t="str">
        <f t="shared" si="300"/>
        <v/>
      </c>
      <c r="LQ17" s="75" t="str">
        <f t="shared" si="301"/>
        <v/>
      </c>
      <c r="LR17" s="75" t="str">
        <f t="shared" si="302"/>
        <v/>
      </c>
      <c r="LS17" s="75" t="str">
        <f t="shared" si="303"/>
        <v/>
      </c>
      <c r="LT17" s="75" t="str">
        <f t="shared" si="304"/>
        <v/>
      </c>
      <c r="LU17" s="75" t="str">
        <f t="shared" si="305"/>
        <v/>
      </c>
      <c r="LV17" s="75" t="str">
        <f t="shared" si="306"/>
        <v/>
      </c>
      <c r="LW17" s="75" t="str">
        <f t="shared" si="307"/>
        <v/>
      </c>
      <c r="LX17" s="75" t="str">
        <f t="shared" si="308"/>
        <v/>
      </c>
      <c r="LY17" s="75" t="str">
        <f t="shared" si="309"/>
        <v/>
      </c>
      <c r="LZ17" s="75" t="str">
        <f t="shared" si="310"/>
        <v/>
      </c>
      <c r="MA17" s="75" t="str">
        <f t="shared" si="311"/>
        <v/>
      </c>
      <c r="MB17" s="75" t="str">
        <f t="shared" si="312"/>
        <v/>
      </c>
      <c r="MC17" s="91">
        <f t="shared" si="323"/>
        <v>0</v>
      </c>
      <c r="MD17" s="91">
        <f t="shared" si="324"/>
        <v>0</v>
      </c>
      <c r="ME17" s="91">
        <f t="shared" si="325"/>
        <v>0</v>
      </c>
      <c r="MF17" s="91">
        <f t="shared" si="326"/>
        <v>0</v>
      </c>
      <c r="MG17" s="91">
        <f t="shared" si="327"/>
        <v>0</v>
      </c>
      <c r="MH17" s="91">
        <f t="shared" si="328"/>
        <v>0</v>
      </c>
      <c r="MI17" s="91">
        <f t="shared" si="329"/>
        <v>0</v>
      </c>
      <c r="MJ17" s="91">
        <f t="shared" si="330"/>
        <v>0</v>
      </c>
      <c r="MK17" s="91">
        <f t="shared" si="331"/>
        <v>0</v>
      </c>
      <c r="ML17" s="91">
        <f t="shared" si="332"/>
        <v>0</v>
      </c>
      <c r="MM17" s="91">
        <f t="shared" si="333"/>
        <v>0</v>
      </c>
      <c r="MN17" s="91">
        <f t="shared" si="334"/>
        <v>0</v>
      </c>
      <c r="MO17" s="91">
        <f t="shared" si="335"/>
        <v>0</v>
      </c>
      <c r="MP17" s="91">
        <f t="shared" si="336"/>
        <v>0</v>
      </c>
      <c r="MQ17" s="91">
        <f t="shared" si="337"/>
        <v>0</v>
      </c>
      <c r="MR17" s="70"/>
      <c r="MS17" s="70"/>
      <c r="MT17" s="75"/>
      <c r="MU17" s="75"/>
      <c r="NK17" s="71"/>
      <c r="NL17" s="71"/>
    </row>
    <row r="18" spans="1:376" ht="12" customHeight="1" x14ac:dyDescent="0.2">
      <c r="A18" s="98" t="str">
        <f t="shared" si="0"/>
        <v/>
      </c>
      <c r="B18" s="137">
        <v>20</v>
      </c>
      <c r="C18" s="112"/>
      <c r="D18" s="113"/>
      <c r="E18" s="114"/>
      <c r="F18" s="114"/>
      <c r="G18" s="114"/>
      <c r="H18" s="114"/>
      <c r="I18" s="352"/>
      <c r="J18" s="115"/>
      <c r="K18" s="116">
        <f t="shared" si="1"/>
        <v>0</v>
      </c>
      <c r="L18" s="116">
        <f t="shared" si="2"/>
        <v>0</v>
      </c>
      <c r="M18" s="117"/>
      <c r="N18" s="117"/>
      <c r="O18" s="117"/>
      <c r="P18" s="118"/>
      <c r="Q18" s="119"/>
      <c r="R18" s="120"/>
      <c r="S18" s="1089"/>
      <c r="T18" s="1090"/>
      <c r="U18" s="75" t="str">
        <f t="shared" si="3"/>
        <v/>
      </c>
      <c r="V18" s="75" t="str">
        <f t="shared" si="4"/>
        <v/>
      </c>
      <c r="W18" s="75" t="str">
        <f t="shared" si="5"/>
        <v/>
      </c>
      <c r="X18" s="75" t="str">
        <f t="shared" si="6"/>
        <v/>
      </c>
      <c r="Y18" s="75" t="str">
        <f t="shared" si="7"/>
        <v/>
      </c>
      <c r="Z18" s="75" t="str">
        <f t="shared" si="8"/>
        <v/>
      </c>
      <c r="AA18" s="75" t="str">
        <f t="shared" si="9"/>
        <v/>
      </c>
      <c r="AB18" s="75" t="str">
        <f t="shared" si="10"/>
        <v/>
      </c>
      <c r="AC18" s="75" t="str">
        <f t="shared" si="11"/>
        <v/>
      </c>
      <c r="AD18" s="75" t="str">
        <f t="shared" si="12"/>
        <v/>
      </c>
      <c r="AE18" s="75" t="str">
        <f t="shared" si="13"/>
        <v/>
      </c>
      <c r="AF18" s="75" t="str">
        <f t="shared" si="14"/>
        <v/>
      </c>
      <c r="AG18" s="75" t="str">
        <f t="shared" si="15"/>
        <v/>
      </c>
      <c r="AH18" s="75" t="str">
        <f t="shared" si="16"/>
        <v/>
      </c>
      <c r="AI18" s="75" t="str">
        <f t="shared" si="17"/>
        <v/>
      </c>
      <c r="AJ18" s="75" t="str">
        <f t="shared" si="18"/>
        <v/>
      </c>
      <c r="AK18" s="75" t="str">
        <f t="shared" si="19"/>
        <v/>
      </c>
      <c r="AL18" s="75" t="str">
        <f t="shared" si="20"/>
        <v/>
      </c>
      <c r="AM18" s="75" t="str">
        <f t="shared" si="21"/>
        <v/>
      </c>
      <c r="AN18" s="75" t="str">
        <f t="shared" si="22"/>
        <v/>
      </c>
      <c r="AO18" s="75" t="str">
        <f t="shared" si="23"/>
        <v/>
      </c>
      <c r="AP18" s="75" t="str">
        <f t="shared" si="24"/>
        <v/>
      </c>
      <c r="AQ18" s="75" t="str">
        <f t="shared" si="25"/>
        <v/>
      </c>
      <c r="AR18" s="75" t="str">
        <f t="shared" si="26"/>
        <v/>
      </c>
      <c r="AS18" s="75" t="str">
        <f t="shared" si="27"/>
        <v/>
      </c>
      <c r="AT18" s="75" t="str">
        <f t="shared" si="28"/>
        <v/>
      </c>
      <c r="AU18" s="75" t="str">
        <f t="shared" si="29"/>
        <v/>
      </c>
      <c r="AV18" s="75" t="str">
        <f t="shared" si="30"/>
        <v/>
      </c>
      <c r="AW18" s="75" t="str">
        <f t="shared" si="31"/>
        <v/>
      </c>
      <c r="AX18" s="75" t="str">
        <f t="shared" si="32"/>
        <v/>
      </c>
      <c r="AY18" s="75" t="str">
        <f t="shared" si="33"/>
        <v/>
      </c>
      <c r="AZ18" s="75" t="str">
        <f t="shared" si="34"/>
        <v/>
      </c>
      <c r="BA18" s="75" t="str">
        <f t="shared" si="35"/>
        <v/>
      </c>
      <c r="BB18" s="75" t="str">
        <f t="shared" si="36"/>
        <v/>
      </c>
      <c r="BC18" s="75" t="str">
        <f t="shared" si="37"/>
        <v/>
      </c>
      <c r="BD18" s="75" t="str">
        <f t="shared" si="38"/>
        <v/>
      </c>
      <c r="BE18" s="75" t="str">
        <f t="shared" si="39"/>
        <v/>
      </c>
      <c r="BF18" s="75" t="str">
        <f t="shared" si="40"/>
        <v/>
      </c>
      <c r="BG18" s="75" t="str">
        <f t="shared" si="41"/>
        <v/>
      </c>
      <c r="BH18" s="75" t="str">
        <f t="shared" si="42"/>
        <v/>
      </c>
      <c r="BI18" s="75" t="str">
        <f t="shared" si="43"/>
        <v/>
      </c>
      <c r="BJ18" s="75" t="str">
        <f t="shared" si="44"/>
        <v/>
      </c>
      <c r="BK18" s="75" t="str">
        <f t="shared" si="45"/>
        <v/>
      </c>
      <c r="BL18" s="75" t="str">
        <f t="shared" si="46"/>
        <v/>
      </c>
      <c r="BM18" s="75" t="str">
        <f t="shared" si="47"/>
        <v/>
      </c>
      <c r="BN18" s="75" t="str">
        <f t="shared" si="48"/>
        <v/>
      </c>
      <c r="BO18" s="75" t="str">
        <f t="shared" si="49"/>
        <v/>
      </c>
      <c r="BP18" s="75" t="str">
        <f t="shared" si="50"/>
        <v/>
      </c>
      <c r="BQ18" s="75" t="str">
        <f t="shared" si="51"/>
        <v/>
      </c>
      <c r="BR18" s="75" t="str">
        <f t="shared" si="52"/>
        <v/>
      </c>
      <c r="BS18" s="75" t="str">
        <f t="shared" si="53"/>
        <v/>
      </c>
      <c r="BT18" s="75" t="str">
        <f t="shared" si="54"/>
        <v/>
      </c>
      <c r="BU18" s="75" t="str">
        <f t="shared" si="55"/>
        <v/>
      </c>
      <c r="BV18" s="75" t="str">
        <f t="shared" si="56"/>
        <v/>
      </c>
      <c r="BW18" s="75" t="str">
        <f t="shared" si="57"/>
        <v/>
      </c>
      <c r="BX18" s="75" t="str">
        <f t="shared" si="58"/>
        <v/>
      </c>
      <c r="BY18" s="75" t="str">
        <f t="shared" si="59"/>
        <v/>
      </c>
      <c r="BZ18" s="75" t="str">
        <f t="shared" si="60"/>
        <v/>
      </c>
      <c r="CA18" s="75" t="str">
        <f t="shared" si="61"/>
        <v/>
      </c>
      <c r="CB18" s="75" t="str">
        <f t="shared" si="62"/>
        <v/>
      </c>
      <c r="CC18" s="75" t="str">
        <f t="shared" si="63"/>
        <v/>
      </c>
      <c r="CD18" s="75" t="str">
        <f t="shared" si="64"/>
        <v/>
      </c>
      <c r="CE18" s="75" t="str">
        <f t="shared" si="65"/>
        <v/>
      </c>
      <c r="CF18" s="75" t="str">
        <f t="shared" si="66"/>
        <v/>
      </c>
      <c r="CG18" s="75" t="str">
        <f t="shared" si="67"/>
        <v/>
      </c>
      <c r="CH18" s="75" t="str">
        <f t="shared" si="68"/>
        <v/>
      </c>
      <c r="CI18" s="75" t="str">
        <f t="shared" si="69"/>
        <v/>
      </c>
      <c r="CJ18" s="75" t="str">
        <f t="shared" si="70"/>
        <v/>
      </c>
      <c r="CK18" s="75" t="str">
        <f t="shared" si="71"/>
        <v/>
      </c>
      <c r="CL18" s="75" t="str">
        <f t="shared" si="72"/>
        <v/>
      </c>
      <c r="CM18" s="75" t="str">
        <f t="shared" si="73"/>
        <v/>
      </c>
      <c r="CN18" s="75" t="str">
        <f t="shared" si="74"/>
        <v/>
      </c>
      <c r="CO18" s="75" t="str">
        <f t="shared" si="75"/>
        <v/>
      </c>
      <c r="CP18" s="75" t="str">
        <f t="shared" si="76"/>
        <v/>
      </c>
      <c r="CQ18" s="75" t="str">
        <f t="shared" si="77"/>
        <v/>
      </c>
      <c r="CR18" s="75" t="str">
        <f t="shared" si="78"/>
        <v/>
      </c>
      <c r="CS18" s="75" t="str">
        <f t="shared" si="79"/>
        <v/>
      </c>
      <c r="CT18" s="75" t="str">
        <f t="shared" si="80"/>
        <v/>
      </c>
      <c r="CU18" s="75" t="str">
        <f t="shared" si="81"/>
        <v/>
      </c>
      <c r="CV18" s="75" t="str">
        <f t="shared" si="82"/>
        <v/>
      </c>
      <c r="CW18" s="75" t="str">
        <f t="shared" si="83"/>
        <v/>
      </c>
      <c r="CX18" s="75" t="str">
        <f t="shared" si="84"/>
        <v/>
      </c>
      <c r="CY18" s="75" t="str">
        <f t="shared" si="85"/>
        <v/>
      </c>
      <c r="CZ18" s="75" t="str">
        <f t="shared" si="86"/>
        <v/>
      </c>
      <c r="DA18" s="75" t="str">
        <f t="shared" si="87"/>
        <v/>
      </c>
      <c r="DB18" s="75" t="str">
        <f t="shared" si="88"/>
        <v/>
      </c>
      <c r="DC18" s="75" t="str">
        <f t="shared" si="89"/>
        <v/>
      </c>
      <c r="DD18" s="75" t="str">
        <f t="shared" si="90"/>
        <v/>
      </c>
      <c r="DE18" s="75" t="str">
        <f t="shared" si="91"/>
        <v/>
      </c>
      <c r="DF18" s="75" t="str">
        <f t="shared" si="92"/>
        <v/>
      </c>
      <c r="DG18" s="75" t="str">
        <f t="shared" si="93"/>
        <v/>
      </c>
      <c r="DH18" s="75" t="str">
        <f t="shared" si="94"/>
        <v/>
      </c>
      <c r="DI18" s="75" t="str">
        <f t="shared" si="95"/>
        <v/>
      </c>
      <c r="DJ18" s="75" t="str">
        <f t="shared" si="96"/>
        <v/>
      </c>
      <c r="DK18" s="75" t="str">
        <f t="shared" si="97"/>
        <v/>
      </c>
      <c r="DL18" s="75" t="str">
        <f t="shared" si="98"/>
        <v/>
      </c>
      <c r="DM18" s="75" t="str">
        <f t="shared" si="99"/>
        <v/>
      </c>
      <c r="DN18" s="75" t="str">
        <f t="shared" si="100"/>
        <v/>
      </c>
      <c r="DO18" s="75" t="str">
        <f t="shared" si="101"/>
        <v/>
      </c>
      <c r="DP18" s="75" t="str">
        <f t="shared" si="102"/>
        <v/>
      </c>
      <c r="DQ18" s="75" t="str">
        <f t="shared" si="103"/>
        <v/>
      </c>
      <c r="DR18" s="75" t="str">
        <f t="shared" si="104"/>
        <v/>
      </c>
      <c r="DS18" s="75" t="str">
        <f t="shared" si="105"/>
        <v/>
      </c>
      <c r="DT18" s="75" t="str">
        <f t="shared" si="106"/>
        <v/>
      </c>
      <c r="DU18" s="75" t="str">
        <f t="shared" si="107"/>
        <v/>
      </c>
      <c r="DV18" s="75" t="str">
        <f t="shared" si="108"/>
        <v/>
      </c>
      <c r="DW18" s="75" t="str">
        <f t="shared" si="109"/>
        <v/>
      </c>
      <c r="DX18" s="75" t="str">
        <f t="shared" si="110"/>
        <v/>
      </c>
      <c r="DY18" s="75" t="str">
        <f t="shared" si="111"/>
        <v/>
      </c>
      <c r="DZ18" s="75" t="str">
        <f t="shared" si="112"/>
        <v/>
      </c>
      <c r="EA18" s="75" t="str">
        <f t="shared" si="113"/>
        <v/>
      </c>
      <c r="EB18" s="75" t="str">
        <f t="shared" si="114"/>
        <v/>
      </c>
      <c r="EC18" s="75" t="str">
        <f t="shared" si="115"/>
        <v/>
      </c>
      <c r="ED18" s="75" t="str">
        <f t="shared" si="116"/>
        <v/>
      </c>
      <c r="EE18" s="75" t="str">
        <f t="shared" si="117"/>
        <v/>
      </c>
      <c r="EF18" s="75" t="str">
        <f t="shared" si="118"/>
        <v/>
      </c>
      <c r="EG18" s="75" t="str">
        <f t="shared" si="119"/>
        <v/>
      </c>
      <c r="EH18" s="75" t="str">
        <f t="shared" si="120"/>
        <v/>
      </c>
      <c r="EI18" s="75" t="str">
        <f t="shared" si="121"/>
        <v/>
      </c>
      <c r="EJ18" s="75" t="str">
        <f t="shared" si="122"/>
        <v/>
      </c>
      <c r="EK18" s="75" t="str">
        <f t="shared" si="123"/>
        <v/>
      </c>
      <c r="EL18" s="75" t="str">
        <f t="shared" si="124"/>
        <v/>
      </c>
      <c r="EM18" s="75" t="str">
        <f t="shared" si="125"/>
        <v/>
      </c>
      <c r="EN18" s="75" t="str">
        <f t="shared" si="126"/>
        <v/>
      </c>
      <c r="EO18" s="75" t="str">
        <f t="shared" si="127"/>
        <v/>
      </c>
      <c r="EP18" s="75" t="str">
        <f t="shared" si="128"/>
        <v/>
      </c>
      <c r="EQ18" s="75" t="str">
        <f t="shared" si="129"/>
        <v/>
      </c>
      <c r="ER18" s="75" t="str">
        <f t="shared" si="130"/>
        <v/>
      </c>
      <c r="ES18" s="75" t="str">
        <f t="shared" si="131"/>
        <v/>
      </c>
      <c r="ET18" s="75" t="str">
        <f t="shared" si="132"/>
        <v/>
      </c>
      <c r="EU18" s="75" t="str">
        <f t="shared" si="313"/>
        <v/>
      </c>
      <c r="EV18" s="75" t="str">
        <f t="shared" si="314"/>
        <v/>
      </c>
      <c r="EW18" s="75" t="str">
        <f t="shared" si="315"/>
        <v/>
      </c>
      <c r="EX18" s="75" t="str">
        <f t="shared" si="316"/>
        <v/>
      </c>
      <c r="EY18" s="75" t="str">
        <f t="shared" si="317"/>
        <v/>
      </c>
      <c r="EZ18" s="75" t="str">
        <f t="shared" si="133"/>
        <v/>
      </c>
      <c r="FA18" s="75" t="str">
        <f t="shared" si="134"/>
        <v/>
      </c>
      <c r="FB18" s="75" t="str">
        <f t="shared" si="135"/>
        <v/>
      </c>
      <c r="FC18" s="75" t="str">
        <f t="shared" si="136"/>
        <v/>
      </c>
      <c r="FD18" s="75" t="str">
        <f t="shared" si="137"/>
        <v/>
      </c>
      <c r="FE18" s="75" t="str">
        <f t="shared" si="318"/>
        <v/>
      </c>
      <c r="FF18" s="75" t="str">
        <f t="shared" si="319"/>
        <v/>
      </c>
      <c r="FG18" s="75" t="str">
        <f t="shared" si="320"/>
        <v/>
      </c>
      <c r="FH18" s="75" t="str">
        <f t="shared" si="321"/>
        <v/>
      </c>
      <c r="FI18" s="75" t="str">
        <f t="shared" si="322"/>
        <v/>
      </c>
      <c r="FJ18" s="75" t="str">
        <f t="shared" si="138"/>
        <v/>
      </c>
      <c r="FK18" s="75" t="str">
        <f t="shared" si="139"/>
        <v/>
      </c>
      <c r="FL18" s="75" t="str">
        <f t="shared" si="140"/>
        <v/>
      </c>
      <c r="FM18" s="75" t="str">
        <f t="shared" si="141"/>
        <v/>
      </c>
      <c r="FN18" s="75" t="str">
        <f t="shared" si="142"/>
        <v/>
      </c>
      <c r="FO18" s="75" t="str">
        <f t="shared" si="143"/>
        <v/>
      </c>
      <c r="FP18" s="75" t="str">
        <f t="shared" si="144"/>
        <v/>
      </c>
      <c r="FQ18" s="75" t="str">
        <f t="shared" si="145"/>
        <v/>
      </c>
      <c r="FR18" s="75" t="str">
        <f t="shared" si="146"/>
        <v/>
      </c>
      <c r="FS18" s="75" t="str">
        <f t="shared" si="147"/>
        <v/>
      </c>
      <c r="FT18" s="75" t="str">
        <f t="shared" si="148"/>
        <v/>
      </c>
      <c r="FU18" s="75" t="str">
        <f t="shared" si="149"/>
        <v/>
      </c>
      <c r="FV18" s="75" t="str">
        <f t="shared" si="150"/>
        <v/>
      </c>
      <c r="FW18" s="75" t="str">
        <f t="shared" si="151"/>
        <v/>
      </c>
      <c r="FX18" s="75" t="str">
        <f t="shared" si="152"/>
        <v/>
      </c>
      <c r="FY18" s="75" t="str">
        <f t="shared" si="153"/>
        <v/>
      </c>
      <c r="FZ18" s="75" t="str">
        <f t="shared" si="154"/>
        <v/>
      </c>
      <c r="GA18" s="75" t="str">
        <f t="shared" si="155"/>
        <v/>
      </c>
      <c r="GB18" s="75" t="str">
        <f t="shared" si="156"/>
        <v/>
      </c>
      <c r="GC18" s="75" t="str">
        <f t="shared" si="157"/>
        <v/>
      </c>
      <c r="GD18" s="75" t="str">
        <f t="shared" si="158"/>
        <v/>
      </c>
      <c r="GE18" s="75" t="str">
        <f t="shared" si="159"/>
        <v/>
      </c>
      <c r="GF18" s="75" t="str">
        <f t="shared" si="160"/>
        <v/>
      </c>
      <c r="GG18" s="75" t="str">
        <f t="shared" si="161"/>
        <v/>
      </c>
      <c r="GH18" s="75" t="str">
        <f t="shared" si="162"/>
        <v/>
      </c>
      <c r="GI18" s="75" t="str">
        <f t="shared" si="163"/>
        <v/>
      </c>
      <c r="GJ18" s="75" t="str">
        <f t="shared" si="164"/>
        <v/>
      </c>
      <c r="GK18" s="75" t="str">
        <f t="shared" si="165"/>
        <v/>
      </c>
      <c r="GL18" s="75" t="str">
        <f t="shared" si="166"/>
        <v/>
      </c>
      <c r="GM18" s="75" t="str">
        <f t="shared" si="167"/>
        <v/>
      </c>
      <c r="GN18" s="75" t="str">
        <f t="shared" si="168"/>
        <v/>
      </c>
      <c r="GO18" s="75" t="str">
        <f t="shared" si="169"/>
        <v/>
      </c>
      <c r="GP18" s="75" t="str">
        <f t="shared" si="170"/>
        <v/>
      </c>
      <c r="GQ18" s="75" t="str">
        <f t="shared" si="171"/>
        <v/>
      </c>
      <c r="GR18" s="75" t="str">
        <f t="shared" si="172"/>
        <v/>
      </c>
      <c r="GS18" s="75" t="str">
        <f t="shared" si="173"/>
        <v/>
      </c>
      <c r="GT18" s="75" t="str">
        <f t="shared" si="174"/>
        <v/>
      </c>
      <c r="GU18" s="75" t="str">
        <f t="shared" si="175"/>
        <v/>
      </c>
      <c r="GV18" s="75" t="str">
        <f t="shared" si="176"/>
        <v/>
      </c>
      <c r="GW18" s="75" t="str">
        <f t="shared" si="177"/>
        <v/>
      </c>
      <c r="GX18" s="75" t="str">
        <f t="shared" si="178"/>
        <v/>
      </c>
      <c r="GY18" s="75" t="str">
        <f t="shared" si="179"/>
        <v/>
      </c>
      <c r="GZ18" s="75" t="str">
        <f t="shared" si="180"/>
        <v/>
      </c>
      <c r="HA18" s="75" t="str">
        <f t="shared" si="181"/>
        <v/>
      </c>
      <c r="HB18" s="75" t="str">
        <f t="shared" si="182"/>
        <v/>
      </c>
      <c r="HC18" s="75" t="str">
        <f t="shared" si="183"/>
        <v/>
      </c>
      <c r="HD18" s="75" t="str">
        <f t="shared" si="184"/>
        <v/>
      </c>
      <c r="HE18" s="75" t="str">
        <f t="shared" si="185"/>
        <v/>
      </c>
      <c r="HF18" s="75" t="str">
        <f t="shared" si="186"/>
        <v/>
      </c>
      <c r="HG18" s="75" t="str">
        <f t="shared" si="187"/>
        <v/>
      </c>
      <c r="HH18" s="75" t="str">
        <f t="shared" si="188"/>
        <v/>
      </c>
      <c r="HI18" s="75" t="str">
        <f t="shared" si="189"/>
        <v/>
      </c>
      <c r="HJ18" s="75" t="str">
        <f t="shared" si="190"/>
        <v/>
      </c>
      <c r="HK18" s="75" t="str">
        <f t="shared" si="191"/>
        <v/>
      </c>
      <c r="HL18" s="75" t="str">
        <f t="shared" si="192"/>
        <v/>
      </c>
      <c r="HM18" s="75" t="str">
        <f t="shared" si="193"/>
        <v/>
      </c>
      <c r="HN18" s="75" t="str">
        <f t="shared" si="194"/>
        <v/>
      </c>
      <c r="HO18" s="75" t="str">
        <f t="shared" si="195"/>
        <v/>
      </c>
      <c r="HP18" s="75" t="str">
        <f t="shared" si="196"/>
        <v/>
      </c>
      <c r="HQ18" s="75" t="str">
        <f t="shared" si="197"/>
        <v/>
      </c>
      <c r="HR18" s="75" t="str">
        <f t="shared" si="198"/>
        <v/>
      </c>
      <c r="HS18" s="75" t="str">
        <f t="shared" si="199"/>
        <v/>
      </c>
      <c r="HT18" s="75" t="str">
        <f t="shared" si="200"/>
        <v/>
      </c>
      <c r="HU18" s="75" t="str">
        <f t="shared" si="201"/>
        <v/>
      </c>
      <c r="HV18" s="75" t="str">
        <f t="shared" si="202"/>
        <v/>
      </c>
      <c r="HW18" s="109" t="str">
        <f t="shared" si="203"/>
        <v/>
      </c>
      <c r="HX18" s="109" t="str">
        <f t="shared" si="204"/>
        <v/>
      </c>
      <c r="HY18" s="109" t="str">
        <f t="shared" si="205"/>
        <v/>
      </c>
      <c r="HZ18" s="109" t="str">
        <f t="shared" si="206"/>
        <v/>
      </c>
      <c r="IA18" s="109" t="str">
        <f t="shared" si="207"/>
        <v/>
      </c>
      <c r="IB18" s="109" t="str">
        <f t="shared" si="208"/>
        <v/>
      </c>
      <c r="IC18" s="109" t="str">
        <f t="shared" si="209"/>
        <v/>
      </c>
      <c r="ID18" s="109" t="str">
        <f t="shared" si="210"/>
        <v/>
      </c>
      <c r="IE18" s="109" t="str">
        <f t="shared" si="211"/>
        <v/>
      </c>
      <c r="IF18" s="109" t="str">
        <f t="shared" si="212"/>
        <v/>
      </c>
      <c r="IG18" s="109" t="str">
        <f t="shared" si="213"/>
        <v/>
      </c>
      <c r="IH18" s="109" t="str">
        <f t="shared" si="214"/>
        <v/>
      </c>
      <c r="II18" s="109" t="str">
        <f t="shared" si="215"/>
        <v/>
      </c>
      <c r="IJ18" s="109" t="str">
        <f t="shared" si="216"/>
        <v/>
      </c>
      <c r="IK18" s="109" t="str">
        <f t="shared" si="217"/>
        <v/>
      </c>
      <c r="IL18" s="109" t="str">
        <f t="shared" si="218"/>
        <v/>
      </c>
      <c r="IM18" s="109" t="str">
        <f t="shared" si="219"/>
        <v/>
      </c>
      <c r="IN18" s="109" t="str">
        <f t="shared" si="220"/>
        <v/>
      </c>
      <c r="IO18" s="109" t="str">
        <f t="shared" si="221"/>
        <v/>
      </c>
      <c r="IP18" s="109" t="str">
        <f t="shared" si="222"/>
        <v/>
      </c>
      <c r="IQ18" s="109" t="str">
        <f t="shared" si="223"/>
        <v/>
      </c>
      <c r="IR18" s="109" t="str">
        <f t="shared" si="224"/>
        <v/>
      </c>
      <c r="IS18" s="109" t="str">
        <f t="shared" si="225"/>
        <v/>
      </c>
      <c r="IT18" s="109" t="str">
        <f t="shared" si="226"/>
        <v/>
      </c>
      <c r="IU18" s="109" t="str">
        <f t="shared" si="227"/>
        <v/>
      </c>
      <c r="IV18" s="109" t="str">
        <f t="shared" si="228"/>
        <v/>
      </c>
      <c r="IW18" s="109" t="str">
        <f t="shared" si="229"/>
        <v/>
      </c>
      <c r="IX18" s="109" t="str">
        <f t="shared" si="230"/>
        <v/>
      </c>
      <c r="IY18" s="109" t="str">
        <f t="shared" si="231"/>
        <v/>
      </c>
      <c r="IZ18" s="109" t="str">
        <f t="shared" si="232"/>
        <v/>
      </c>
      <c r="JA18" s="109" t="str">
        <f t="shared" si="233"/>
        <v/>
      </c>
      <c r="JB18" s="109" t="str">
        <f t="shared" si="234"/>
        <v/>
      </c>
      <c r="JC18" s="109" t="str">
        <f t="shared" si="235"/>
        <v/>
      </c>
      <c r="JD18" s="109" t="str">
        <f t="shared" si="236"/>
        <v/>
      </c>
      <c r="JE18" s="109" t="str">
        <f t="shared" si="237"/>
        <v/>
      </c>
      <c r="JF18" s="109" t="str">
        <f t="shared" si="238"/>
        <v/>
      </c>
      <c r="JG18" s="109" t="str">
        <f t="shared" si="239"/>
        <v/>
      </c>
      <c r="JH18" s="109" t="str">
        <f t="shared" si="240"/>
        <v/>
      </c>
      <c r="JI18" s="109" t="str">
        <f t="shared" si="241"/>
        <v/>
      </c>
      <c r="JJ18" s="109" t="str">
        <f t="shared" si="242"/>
        <v/>
      </c>
      <c r="JK18" s="109" t="str">
        <f t="shared" si="243"/>
        <v/>
      </c>
      <c r="JL18" s="109" t="str">
        <f t="shared" si="244"/>
        <v/>
      </c>
      <c r="JM18" s="109" t="str">
        <f t="shared" si="245"/>
        <v/>
      </c>
      <c r="JN18" s="109" t="str">
        <f t="shared" si="246"/>
        <v/>
      </c>
      <c r="JO18" s="109" t="str">
        <f t="shared" si="247"/>
        <v/>
      </c>
      <c r="JP18" s="109" t="str">
        <f t="shared" si="248"/>
        <v/>
      </c>
      <c r="JQ18" s="109" t="str">
        <f t="shared" si="249"/>
        <v/>
      </c>
      <c r="JR18" s="109" t="str">
        <f t="shared" si="250"/>
        <v/>
      </c>
      <c r="JS18" s="109" t="str">
        <f t="shared" si="251"/>
        <v/>
      </c>
      <c r="JT18" s="109" t="str">
        <f t="shared" si="252"/>
        <v/>
      </c>
      <c r="JU18" s="109" t="str">
        <f t="shared" si="253"/>
        <v/>
      </c>
      <c r="JV18" s="109" t="str">
        <f t="shared" si="254"/>
        <v/>
      </c>
      <c r="JW18" s="109" t="str">
        <f t="shared" si="255"/>
        <v/>
      </c>
      <c r="JX18" s="109" t="str">
        <f t="shared" si="256"/>
        <v/>
      </c>
      <c r="JY18" s="109" t="str">
        <f t="shared" si="257"/>
        <v/>
      </c>
      <c r="JZ18" s="109" t="str">
        <f t="shared" si="258"/>
        <v/>
      </c>
      <c r="KA18" s="109" t="str">
        <f t="shared" si="259"/>
        <v/>
      </c>
      <c r="KB18" s="109" t="str">
        <f t="shared" si="260"/>
        <v/>
      </c>
      <c r="KC18" s="109" t="str">
        <f t="shared" si="261"/>
        <v/>
      </c>
      <c r="KD18" s="109" t="str">
        <f t="shared" si="262"/>
        <v/>
      </c>
      <c r="KE18" s="109" t="str">
        <f t="shared" si="263"/>
        <v/>
      </c>
      <c r="KF18" s="109" t="str">
        <f t="shared" si="264"/>
        <v/>
      </c>
      <c r="KG18" s="109" t="str">
        <f t="shared" si="265"/>
        <v/>
      </c>
      <c r="KH18" s="109" t="str">
        <f t="shared" si="266"/>
        <v/>
      </c>
      <c r="KI18" s="109" t="str">
        <f t="shared" si="267"/>
        <v/>
      </c>
      <c r="KJ18" s="109" t="str">
        <f t="shared" si="268"/>
        <v/>
      </c>
      <c r="KK18" s="109" t="str">
        <f t="shared" si="269"/>
        <v/>
      </c>
      <c r="KL18" s="109" t="str">
        <f t="shared" si="270"/>
        <v/>
      </c>
      <c r="KM18" s="109" t="str">
        <f t="shared" si="271"/>
        <v/>
      </c>
      <c r="KN18" s="109" t="str">
        <f t="shared" si="272"/>
        <v/>
      </c>
      <c r="KO18" s="109" t="str">
        <f t="shared" si="273"/>
        <v/>
      </c>
      <c r="KP18" s="109" t="str">
        <f t="shared" si="274"/>
        <v/>
      </c>
      <c r="KQ18" s="109" t="str">
        <f t="shared" si="275"/>
        <v/>
      </c>
      <c r="KR18" s="109" t="str">
        <f t="shared" si="276"/>
        <v/>
      </c>
      <c r="KS18" s="109" t="str">
        <f t="shared" si="277"/>
        <v/>
      </c>
      <c r="KT18" s="109" t="str">
        <f t="shared" si="278"/>
        <v/>
      </c>
      <c r="KU18" s="109" t="str">
        <f t="shared" si="279"/>
        <v/>
      </c>
      <c r="KV18" s="109" t="str">
        <f t="shared" si="280"/>
        <v/>
      </c>
      <c r="KW18" s="109" t="str">
        <f t="shared" si="281"/>
        <v/>
      </c>
      <c r="KX18" s="109" t="str">
        <f t="shared" si="282"/>
        <v/>
      </c>
      <c r="KY18" s="109" t="str">
        <f t="shared" si="283"/>
        <v/>
      </c>
      <c r="KZ18" s="109" t="str">
        <f t="shared" si="284"/>
        <v/>
      </c>
      <c r="LA18" s="109" t="str">
        <f t="shared" si="285"/>
        <v/>
      </c>
      <c r="LB18" s="109" t="str">
        <f t="shared" si="286"/>
        <v/>
      </c>
      <c r="LC18" s="109" t="str">
        <f t="shared" si="287"/>
        <v/>
      </c>
      <c r="LD18" s="110" t="str">
        <f t="shared" si="288"/>
        <v/>
      </c>
      <c r="LE18" s="110" t="str">
        <f t="shared" si="289"/>
        <v/>
      </c>
      <c r="LF18" s="110" t="str">
        <f t="shared" si="290"/>
        <v/>
      </c>
      <c r="LG18" s="110" t="str">
        <f t="shared" si="291"/>
        <v/>
      </c>
      <c r="LH18" s="110" t="str">
        <f t="shared" si="292"/>
        <v/>
      </c>
      <c r="LI18" s="75" t="str">
        <f t="shared" si="293"/>
        <v/>
      </c>
      <c r="LJ18" s="75" t="str">
        <f t="shared" si="294"/>
        <v/>
      </c>
      <c r="LK18" s="75" t="str">
        <f t="shared" si="295"/>
        <v/>
      </c>
      <c r="LL18" s="75" t="str">
        <f t="shared" si="296"/>
        <v/>
      </c>
      <c r="LM18" s="75" t="str">
        <f t="shared" si="297"/>
        <v/>
      </c>
      <c r="LN18" s="75" t="str">
        <f t="shared" si="298"/>
        <v/>
      </c>
      <c r="LO18" s="75" t="str">
        <f t="shared" si="299"/>
        <v/>
      </c>
      <c r="LP18" s="75" t="str">
        <f t="shared" si="300"/>
        <v/>
      </c>
      <c r="LQ18" s="75" t="str">
        <f t="shared" si="301"/>
        <v/>
      </c>
      <c r="LR18" s="75" t="str">
        <f t="shared" si="302"/>
        <v/>
      </c>
      <c r="LS18" s="75" t="str">
        <f t="shared" si="303"/>
        <v/>
      </c>
      <c r="LT18" s="75" t="str">
        <f t="shared" si="304"/>
        <v/>
      </c>
      <c r="LU18" s="75" t="str">
        <f t="shared" si="305"/>
        <v/>
      </c>
      <c r="LV18" s="75" t="str">
        <f t="shared" si="306"/>
        <v/>
      </c>
      <c r="LW18" s="75" t="str">
        <f t="shared" si="307"/>
        <v/>
      </c>
      <c r="LX18" s="75" t="str">
        <f t="shared" si="308"/>
        <v/>
      </c>
      <c r="LY18" s="75" t="str">
        <f t="shared" si="309"/>
        <v/>
      </c>
      <c r="LZ18" s="75" t="str">
        <f t="shared" si="310"/>
        <v/>
      </c>
      <c r="MA18" s="75" t="str">
        <f t="shared" si="311"/>
        <v/>
      </c>
      <c r="MB18" s="75" t="str">
        <f t="shared" si="312"/>
        <v/>
      </c>
      <c r="MC18" s="91">
        <f t="shared" si="323"/>
        <v>0</v>
      </c>
      <c r="MD18" s="91">
        <f t="shared" si="324"/>
        <v>0</v>
      </c>
      <c r="ME18" s="91">
        <f t="shared" si="325"/>
        <v>0</v>
      </c>
      <c r="MF18" s="91">
        <f t="shared" si="326"/>
        <v>0</v>
      </c>
      <c r="MG18" s="91">
        <f t="shared" si="327"/>
        <v>0</v>
      </c>
      <c r="MH18" s="91">
        <f t="shared" si="328"/>
        <v>0</v>
      </c>
      <c r="MI18" s="91">
        <f t="shared" si="329"/>
        <v>0</v>
      </c>
      <c r="MJ18" s="91">
        <f t="shared" si="330"/>
        <v>0</v>
      </c>
      <c r="MK18" s="91">
        <f t="shared" si="331"/>
        <v>0</v>
      </c>
      <c r="ML18" s="91">
        <f t="shared" si="332"/>
        <v>0</v>
      </c>
      <c r="MM18" s="91">
        <f t="shared" si="333"/>
        <v>0</v>
      </c>
      <c r="MN18" s="91">
        <f t="shared" si="334"/>
        <v>0</v>
      </c>
      <c r="MO18" s="91">
        <f t="shared" si="335"/>
        <v>0</v>
      </c>
      <c r="MP18" s="91">
        <f t="shared" si="336"/>
        <v>0</v>
      </c>
      <c r="MQ18" s="91">
        <f t="shared" si="337"/>
        <v>0</v>
      </c>
      <c r="MR18" s="70"/>
      <c r="MS18" s="70"/>
      <c r="MT18" s="75"/>
      <c r="MU18" s="75"/>
      <c r="NK18" s="71"/>
      <c r="NL18" s="71"/>
    </row>
    <row r="19" spans="1:376" ht="12" customHeight="1" x14ac:dyDescent="0.2">
      <c r="A19" s="98" t="str">
        <f t="shared" si="0"/>
        <v/>
      </c>
      <c r="B19" s="137">
        <v>30</v>
      </c>
      <c r="C19" s="112"/>
      <c r="D19" s="113"/>
      <c r="E19" s="114"/>
      <c r="F19" s="114"/>
      <c r="G19" s="114"/>
      <c r="H19" s="114"/>
      <c r="I19" s="352"/>
      <c r="J19" s="115"/>
      <c r="K19" s="116">
        <f t="shared" si="1"/>
        <v>0</v>
      </c>
      <c r="L19" s="116">
        <f t="shared" si="2"/>
        <v>0</v>
      </c>
      <c r="M19" s="117"/>
      <c r="N19" s="117"/>
      <c r="O19" s="117"/>
      <c r="P19" s="118"/>
      <c r="Q19" s="119"/>
      <c r="R19" s="120"/>
      <c r="S19" s="1089"/>
      <c r="T19" s="1090"/>
      <c r="U19" s="75" t="str">
        <f t="shared" si="3"/>
        <v/>
      </c>
      <c r="V19" s="75" t="str">
        <f t="shared" si="4"/>
        <v/>
      </c>
      <c r="W19" s="75" t="str">
        <f t="shared" si="5"/>
        <v/>
      </c>
      <c r="X19" s="75" t="str">
        <f t="shared" si="6"/>
        <v/>
      </c>
      <c r="Y19" s="75" t="str">
        <f t="shared" si="7"/>
        <v/>
      </c>
      <c r="Z19" s="75" t="str">
        <f t="shared" si="8"/>
        <v/>
      </c>
      <c r="AA19" s="75" t="str">
        <f t="shared" si="9"/>
        <v/>
      </c>
      <c r="AB19" s="75" t="str">
        <f t="shared" si="10"/>
        <v/>
      </c>
      <c r="AC19" s="75" t="str">
        <f t="shared" si="11"/>
        <v/>
      </c>
      <c r="AD19" s="75" t="str">
        <f t="shared" si="12"/>
        <v/>
      </c>
      <c r="AE19" s="75" t="str">
        <f t="shared" si="13"/>
        <v/>
      </c>
      <c r="AF19" s="75" t="str">
        <f t="shared" si="14"/>
        <v/>
      </c>
      <c r="AG19" s="75" t="str">
        <f t="shared" si="15"/>
        <v/>
      </c>
      <c r="AH19" s="75" t="str">
        <f t="shared" si="16"/>
        <v/>
      </c>
      <c r="AI19" s="75" t="str">
        <f t="shared" si="17"/>
        <v/>
      </c>
      <c r="AJ19" s="75" t="str">
        <f t="shared" si="18"/>
        <v/>
      </c>
      <c r="AK19" s="75" t="str">
        <f t="shared" si="19"/>
        <v/>
      </c>
      <c r="AL19" s="75" t="str">
        <f t="shared" si="20"/>
        <v/>
      </c>
      <c r="AM19" s="75" t="str">
        <f t="shared" si="21"/>
        <v/>
      </c>
      <c r="AN19" s="75" t="str">
        <f t="shared" si="22"/>
        <v/>
      </c>
      <c r="AO19" s="75" t="str">
        <f t="shared" si="23"/>
        <v/>
      </c>
      <c r="AP19" s="75" t="str">
        <f t="shared" si="24"/>
        <v/>
      </c>
      <c r="AQ19" s="75" t="str">
        <f t="shared" si="25"/>
        <v/>
      </c>
      <c r="AR19" s="75" t="str">
        <f t="shared" si="26"/>
        <v/>
      </c>
      <c r="AS19" s="75" t="str">
        <f t="shared" si="27"/>
        <v/>
      </c>
      <c r="AT19" s="75" t="str">
        <f t="shared" si="28"/>
        <v/>
      </c>
      <c r="AU19" s="75" t="str">
        <f t="shared" si="29"/>
        <v/>
      </c>
      <c r="AV19" s="75" t="str">
        <f t="shared" si="30"/>
        <v/>
      </c>
      <c r="AW19" s="75" t="str">
        <f t="shared" si="31"/>
        <v/>
      </c>
      <c r="AX19" s="75" t="str">
        <f t="shared" si="32"/>
        <v/>
      </c>
      <c r="AY19" s="75" t="str">
        <f t="shared" si="33"/>
        <v/>
      </c>
      <c r="AZ19" s="75" t="str">
        <f t="shared" si="34"/>
        <v/>
      </c>
      <c r="BA19" s="75" t="str">
        <f t="shared" si="35"/>
        <v/>
      </c>
      <c r="BB19" s="75" t="str">
        <f t="shared" si="36"/>
        <v/>
      </c>
      <c r="BC19" s="75" t="str">
        <f t="shared" si="37"/>
        <v/>
      </c>
      <c r="BD19" s="75" t="str">
        <f t="shared" si="38"/>
        <v/>
      </c>
      <c r="BE19" s="75" t="str">
        <f t="shared" si="39"/>
        <v/>
      </c>
      <c r="BF19" s="75" t="str">
        <f t="shared" si="40"/>
        <v/>
      </c>
      <c r="BG19" s="75" t="str">
        <f t="shared" si="41"/>
        <v/>
      </c>
      <c r="BH19" s="75" t="str">
        <f t="shared" si="42"/>
        <v/>
      </c>
      <c r="BI19" s="75" t="str">
        <f t="shared" si="43"/>
        <v/>
      </c>
      <c r="BJ19" s="75" t="str">
        <f t="shared" si="44"/>
        <v/>
      </c>
      <c r="BK19" s="75" t="str">
        <f t="shared" si="45"/>
        <v/>
      </c>
      <c r="BL19" s="75" t="str">
        <f t="shared" si="46"/>
        <v/>
      </c>
      <c r="BM19" s="75" t="str">
        <f t="shared" si="47"/>
        <v/>
      </c>
      <c r="BN19" s="75" t="str">
        <f t="shared" si="48"/>
        <v/>
      </c>
      <c r="BO19" s="75" t="str">
        <f t="shared" si="49"/>
        <v/>
      </c>
      <c r="BP19" s="75" t="str">
        <f t="shared" si="50"/>
        <v/>
      </c>
      <c r="BQ19" s="75" t="str">
        <f t="shared" si="51"/>
        <v/>
      </c>
      <c r="BR19" s="75" t="str">
        <f t="shared" si="52"/>
        <v/>
      </c>
      <c r="BS19" s="75" t="str">
        <f t="shared" si="53"/>
        <v/>
      </c>
      <c r="BT19" s="75" t="str">
        <f t="shared" si="54"/>
        <v/>
      </c>
      <c r="BU19" s="75" t="str">
        <f t="shared" si="55"/>
        <v/>
      </c>
      <c r="BV19" s="75" t="str">
        <f t="shared" si="56"/>
        <v/>
      </c>
      <c r="BW19" s="75" t="str">
        <f t="shared" si="57"/>
        <v/>
      </c>
      <c r="BX19" s="75" t="str">
        <f t="shared" si="58"/>
        <v/>
      </c>
      <c r="BY19" s="75" t="str">
        <f t="shared" si="59"/>
        <v/>
      </c>
      <c r="BZ19" s="75" t="str">
        <f t="shared" si="60"/>
        <v/>
      </c>
      <c r="CA19" s="75" t="str">
        <f t="shared" si="61"/>
        <v/>
      </c>
      <c r="CB19" s="75" t="str">
        <f t="shared" si="62"/>
        <v/>
      </c>
      <c r="CC19" s="75" t="str">
        <f t="shared" si="63"/>
        <v/>
      </c>
      <c r="CD19" s="75" t="str">
        <f t="shared" si="64"/>
        <v/>
      </c>
      <c r="CE19" s="75" t="str">
        <f t="shared" si="65"/>
        <v/>
      </c>
      <c r="CF19" s="75" t="str">
        <f t="shared" si="66"/>
        <v/>
      </c>
      <c r="CG19" s="75" t="str">
        <f t="shared" si="67"/>
        <v/>
      </c>
      <c r="CH19" s="75" t="str">
        <f t="shared" si="68"/>
        <v/>
      </c>
      <c r="CI19" s="75" t="str">
        <f t="shared" si="69"/>
        <v/>
      </c>
      <c r="CJ19" s="75" t="str">
        <f t="shared" si="70"/>
        <v/>
      </c>
      <c r="CK19" s="75" t="str">
        <f t="shared" si="71"/>
        <v/>
      </c>
      <c r="CL19" s="75" t="str">
        <f t="shared" si="72"/>
        <v/>
      </c>
      <c r="CM19" s="75" t="str">
        <f t="shared" si="73"/>
        <v/>
      </c>
      <c r="CN19" s="75" t="str">
        <f t="shared" si="74"/>
        <v/>
      </c>
      <c r="CO19" s="75" t="str">
        <f t="shared" si="75"/>
        <v/>
      </c>
      <c r="CP19" s="75" t="str">
        <f t="shared" si="76"/>
        <v/>
      </c>
      <c r="CQ19" s="75" t="str">
        <f t="shared" si="77"/>
        <v/>
      </c>
      <c r="CR19" s="75" t="str">
        <f t="shared" si="78"/>
        <v/>
      </c>
      <c r="CS19" s="75" t="str">
        <f t="shared" si="79"/>
        <v/>
      </c>
      <c r="CT19" s="75" t="str">
        <f t="shared" si="80"/>
        <v/>
      </c>
      <c r="CU19" s="75" t="str">
        <f t="shared" si="81"/>
        <v/>
      </c>
      <c r="CV19" s="75" t="str">
        <f t="shared" si="82"/>
        <v/>
      </c>
      <c r="CW19" s="75" t="str">
        <f t="shared" si="83"/>
        <v/>
      </c>
      <c r="CX19" s="75" t="str">
        <f t="shared" si="84"/>
        <v/>
      </c>
      <c r="CY19" s="75" t="str">
        <f t="shared" si="85"/>
        <v/>
      </c>
      <c r="CZ19" s="75" t="str">
        <f t="shared" si="86"/>
        <v/>
      </c>
      <c r="DA19" s="75" t="str">
        <f t="shared" si="87"/>
        <v/>
      </c>
      <c r="DB19" s="75" t="str">
        <f t="shared" si="88"/>
        <v/>
      </c>
      <c r="DC19" s="75" t="str">
        <f t="shared" si="89"/>
        <v/>
      </c>
      <c r="DD19" s="75" t="str">
        <f t="shared" si="90"/>
        <v/>
      </c>
      <c r="DE19" s="75" t="str">
        <f t="shared" si="91"/>
        <v/>
      </c>
      <c r="DF19" s="75" t="str">
        <f t="shared" si="92"/>
        <v/>
      </c>
      <c r="DG19" s="75" t="str">
        <f t="shared" si="93"/>
        <v/>
      </c>
      <c r="DH19" s="75" t="str">
        <f t="shared" si="94"/>
        <v/>
      </c>
      <c r="DI19" s="75" t="str">
        <f t="shared" si="95"/>
        <v/>
      </c>
      <c r="DJ19" s="75" t="str">
        <f t="shared" si="96"/>
        <v/>
      </c>
      <c r="DK19" s="75" t="str">
        <f t="shared" si="97"/>
        <v/>
      </c>
      <c r="DL19" s="75" t="str">
        <f t="shared" si="98"/>
        <v/>
      </c>
      <c r="DM19" s="75" t="str">
        <f t="shared" si="99"/>
        <v/>
      </c>
      <c r="DN19" s="75" t="str">
        <f t="shared" si="100"/>
        <v/>
      </c>
      <c r="DO19" s="75" t="str">
        <f t="shared" si="101"/>
        <v/>
      </c>
      <c r="DP19" s="75" t="str">
        <f t="shared" si="102"/>
        <v/>
      </c>
      <c r="DQ19" s="75" t="str">
        <f t="shared" si="103"/>
        <v/>
      </c>
      <c r="DR19" s="75" t="str">
        <f t="shared" si="104"/>
        <v/>
      </c>
      <c r="DS19" s="75" t="str">
        <f t="shared" si="105"/>
        <v/>
      </c>
      <c r="DT19" s="75" t="str">
        <f t="shared" si="106"/>
        <v/>
      </c>
      <c r="DU19" s="75" t="str">
        <f t="shared" si="107"/>
        <v/>
      </c>
      <c r="DV19" s="75" t="str">
        <f t="shared" si="108"/>
        <v/>
      </c>
      <c r="DW19" s="75" t="str">
        <f t="shared" si="109"/>
        <v/>
      </c>
      <c r="DX19" s="75" t="str">
        <f t="shared" si="110"/>
        <v/>
      </c>
      <c r="DY19" s="75" t="str">
        <f t="shared" si="111"/>
        <v/>
      </c>
      <c r="DZ19" s="75" t="str">
        <f t="shared" si="112"/>
        <v/>
      </c>
      <c r="EA19" s="75" t="str">
        <f t="shared" si="113"/>
        <v/>
      </c>
      <c r="EB19" s="75" t="str">
        <f t="shared" si="114"/>
        <v/>
      </c>
      <c r="EC19" s="75" t="str">
        <f t="shared" si="115"/>
        <v/>
      </c>
      <c r="ED19" s="75" t="str">
        <f t="shared" si="116"/>
        <v/>
      </c>
      <c r="EE19" s="75" t="str">
        <f t="shared" si="117"/>
        <v/>
      </c>
      <c r="EF19" s="75" t="str">
        <f t="shared" si="118"/>
        <v/>
      </c>
      <c r="EG19" s="75" t="str">
        <f t="shared" si="119"/>
        <v/>
      </c>
      <c r="EH19" s="75" t="str">
        <f t="shared" si="120"/>
        <v/>
      </c>
      <c r="EI19" s="75" t="str">
        <f t="shared" si="121"/>
        <v/>
      </c>
      <c r="EJ19" s="75" t="str">
        <f t="shared" si="122"/>
        <v/>
      </c>
      <c r="EK19" s="75" t="str">
        <f t="shared" si="123"/>
        <v/>
      </c>
      <c r="EL19" s="75" t="str">
        <f t="shared" si="124"/>
        <v/>
      </c>
      <c r="EM19" s="75" t="str">
        <f t="shared" si="125"/>
        <v/>
      </c>
      <c r="EN19" s="75" t="str">
        <f t="shared" si="126"/>
        <v/>
      </c>
      <c r="EO19" s="75" t="str">
        <f t="shared" si="127"/>
        <v/>
      </c>
      <c r="EP19" s="75" t="str">
        <f t="shared" si="128"/>
        <v/>
      </c>
      <c r="EQ19" s="75" t="str">
        <f t="shared" si="129"/>
        <v/>
      </c>
      <c r="ER19" s="75" t="str">
        <f t="shared" si="130"/>
        <v/>
      </c>
      <c r="ES19" s="75" t="str">
        <f t="shared" si="131"/>
        <v/>
      </c>
      <c r="ET19" s="75" t="str">
        <f t="shared" si="132"/>
        <v/>
      </c>
      <c r="EU19" s="75" t="str">
        <f t="shared" si="313"/>
        <v/>
      </c>
      <c r="EV19" s="75" t="str">
        <f t="shared" si="314"/>
        <v/>
      </c>
      <c r="EW19" s="75" t="str">
        <f t="shared" si="315"/>
        <v/>
      </c>
      <c r="EX19" s="75" t="str">
        <f t="shared" si="316"/>
        <v/>
      </c>
      <c r="EY19" s="75" t="str">
        <f t="shared" si="317"/>
        <v/>
      </c>
      <c r="EZ19" s="75" t="str">
        <f t="shared" si="133"/>
        <v/>
      </c>
      <c r="FA19" s="75" t="str">
        <f t="shared" si="134"/>
        <v/>
      </c>
      <c r="FB19" s="75" t="str">
        <f t="shared" si="135"/>
        <v/>
      </c>
      <c r="FC19" s="75" t="str">
        <f t="shared" si="136"/>
        <v/>
      </c>
      <c r="FD19" s="75" t="str">
        <f t="shared" si="137"/>
        <v/>
      </c>
      <c r="FE19" s="75" t="str">
        <f t="shared" si="318"/>
        <v/>
      </c>
      <c r="FF19" s="75" t="str">
        <f t="shared" si="319"/>
        <v/>
      </c>
      <c r="FG19" s="75" t="str">
        <f t="shared" si="320"/>
        <v/>
      </c>
      <c r="FH19" s="75" t="str">
        <f t="shared" si="321"/>
        <v/>
      </c>
      <c r="FI19" s="75" t="str">
        <f t="shared" si="322"/>
        <v/>
      </c>
      <c r="FJ19" s="75" t="str">
        <f t="shared" si="138"/>
        <v/>
      </c>
      <c r="FK19" s="75" t="str">
        <f t="shared" si="139"/>
        <v/>
      </c>
      <c r="FL19" s="75" t="str">
        <f t="shared" si="140"/>
        <v/>
      </c>
      <c r="FM19" s="75" t="str">
        <f t="shared" si="141"/>
        <v/>
      </c>
      <c r="FN19" s="75" t="str">
        <f t="shared" si="142"/>
        <v/>
      </c>
      <c r="FO19" s="75" t="str">
        <f t="shared" si="143"/>
        <v/>
      </c>
      <c r="FP19" s="75" t="str">
        <f t="shared" si="144"/>
        <v/>
      </c>
      <c r="FQ19" s="75" t="str">
        <f t="shared" si="145"/>
        <v/>
      </c>
      <c r="FR19" s="75" t="str">
        <f t="shared" si="146"/>
        <v/>
      </c>
      <c r="FS19" s="75" t="str">
        <f t="shared" si="147"/>
        <v/>
      </c>
      <c r="FT19" s="75" t="str">
        <f t="shared" si="148"/>
        <v/>
      </c>
      <c r="FU19" s="75" t="str">
        <f t="shared" si="149"/>
        <v/>
      </c>
      <c r="FV19" s="75" t="str">
        <f t="shared" si="150"/>
        <v/>
      </c>
      <c r="FW19" s="75" t="str">
        <f t="shared" si="151"/>
        <v/>
      </c>
      <c r="FX19" s="75" t="str">
        <f t="shared" si="152"/>
        <v/>
      </c>
      <c r="FY19" s="75" t="str">
        <f t="shared" si="153"/>
        <v/>
      </c>
      <c r="FZ19" s="75" t="str">
        <f t="shared" si="154"/>
        <v/>
      </c>
      <c r="GA19" s="75" t="str">
        <f t="shared" si="155"/>
        <v/>
      </c>
      <c r="GB19" s="75" t="str">
        <f t="shared" si="156"/>
        <v/>
      </c>
      <c r="GC19" s="75" t="str">
        <f t="shared" si="157"/>
        <v/>
      </c>
      <c r="GD19" s="75" t="str">
        <f t="shared" si="158"/>
        <v/>
      </c>
      <c r="GE19" s="75" t="str">
        <f t="shared" si="159"/>
        <v/>
      </c>
      <c r="GF19" s="75" t="str">
        <f t="shared" si="160"/>
        <v/>
      </c>
      <c r="GG19" s="75" t="str">
        <f t="shared" si="161"/>
        <v/>
      </c>
      <c r="GH19" s="75" t="str">
        <f t="shared" si="162"/>
        <v/>
      </c>
      <c r="GI19" s="75" t="str">
        <f t="shared" si="163"/>
        <v/>
      </c>
      <c r="GJ19" s="75" t="str">
        <f t="shared" si="164"/>
        <v/>
      </c>
      <c r="GK19" s="75" t="str">
        <f t="shared" si="165"/>
        <v/>
      </c>
      <c r="GL19" s="75" t="str">
        <f t="shared" si="166"/>
        <v/>
      </c>
      <c r="GM19" s="75" t="str">
        <f t="shared" si="167"/>
        <v/>
      </c>
      <c r="GN19" s="75" t="str">
        <f t="shared" si="168"/>
        <v/>
      </c>
      <c r="GO19" s="75" t="str">
        <f t="shared" si="169"/>
        <v/>
      </c>
      <c r="GP19" s="75" t="str">
        <f t="shared" si="170"/>
        <v/>
      </c>
      <c r="GQ19" s="75" t="str">
        <f t="shared" si="171"/>
        <v/>
      </c>
      <c r="GR19" s="75" t="str">
        <f t="shared" si="172"/>
        <v/>
      </c>
      <c r="GS19" s="75" t="str">
        <f t="shared" si="173"/>
        <v/>
      </c>
      <c r="GT19" s="75" t="str">
        <f t="shared" si="174"/>
        <v/>
      </c>
      <c r="GU19" s="75" t="str">
        <f t="shared" si="175"/>
        <v/>
      </c>
      <c r="GV19" s="75" t="str">
        <f t="shared" si="176"/>
        <v/>
      </c>
      <c r="GW19" s="75" t="str">
        <f t="shared" si="177"/>
        <v/>
      </c>
      <c r="GX19" s="75" t="str">
        <f t="shared" si="178"/>
        <v/>
      </c>
      <c r="GY19" s="75" t="str">
        <f t="shared" si="179"/>
        <v/>
      </c>
      <c r="GZ19" s="75" t="str">
        <f t="shared" si="180"/>
        <v/>
      </c>
      <c r="HA19" s="75" t="str">
        <f t="shared" si="181"/>
        <v/>
      </c>
      <c r="HB19" s="75" t="str">
        <f t="shared" si="182"/>
        <v/>
      </c>
      <c r="HC19" s="75" t="str">
        <f t="shared" si="183"/>
        <v/>
      </c>
      <c r="HD19" s="75" t="str">
        <f t="shared" si="184"/>
        <v/>
      </c>
      <c r="HE19" s="75" t="str">
        <f t="shared" si="185"/>
        <v/>
      </c>
      <c r="HF19" s="75" t="str">
        <f t="shared" si="186"/>
        <v/>
      </c>
      <c r="HG19" s="75" t="str">
        <f t="shared" si="187"/>
        <v/>
      </c>
      <c r="HH19" s="75" t="str">
        <f t="shared" si="188"/>
        <v/>
      </c>
      <c r="HI19" s="75" t="str">
        <f t="shared" si="189"/>
        <v/>
      </c>
      <c r="HJ19" s="75" t="str">
        <f t="shared" si="190"/>
        <v/>
      </c>
      <c r="HK19" s="75" t="str">
        <f t="shared" si="191"/>
        <v/>
      </c>
      <c r="HL19" s="75" t="str">
        <f t="shared" si="192"/>
        <v/>
      </c>
      <c r="HM19" s="75" t="str">
        <f t="shared" si="193"/>
        <v/>
      </c>
      <c r="HN19" s="75" t="str">
        <f t="shared" si="194"/>
        <v/>
      </c>
      <c r="HO19" s="75" t="str">
        <f t="shared" si="195"/>
        <v/>
      </c>
      <c r="HP19" s="75" t="str">
        <f t="shared" si="196"/>
        <v/>
      </c>
      <c r="HQ19" s="75" t="str">
        <f t="shared" si="197"/>
        <v/>
      </c>
      <c r="HR19" s="75" t="str">
        <f t="shared" si="198"/>
        <v/>
      </c>
      <c r="HS19" s="75" t="str">
        <f t="shared" si="199"/>
        <v/>
      </c>
      <c r="HT19" s="75" t="str">
        <f t="shared" si="200"/>
        <v/>
      </c>
      <c r="HU19" s="75" t="str">
        <f t="shared" si="201"/>
        <v/>
      </c>
      <c r="HV19" s="75" t="str">
        <f t="shared" si="202"/>
        <v/>
      </c>
      <c r="HW19" s="109" t="str">
        <f t="shared" si="203"/>
        <v/>
      </c>
      <c r="HX19" s="109" t="str">
        <f t="shared" si="204"/>
        <v/>
      </c>
      <c r="HY19" s="109" t="str">
        <f t="shared" si="205"/>
        <v/>
      </c>
      <c r="HZ19" s="109" t="str">
        <f t="shared" si="206"/>
        <v/>
      </c>
      <c r="IA19" s="109" t="str">
        <f t="shared" si="207"/>
        <v/>
      </c>
      <c r="IB19" s="109" t="str">
        <f t="shared" si="208"/>
        <v/>
      </c>
      <c r="IC19" s="109" t="str">
        <f t="shared" si="209"/>
        <v/>
      </c>
      <c r="ID19" s="109" t="str">
        <f t="shared" si="210"/>
        <v/>
      </c>
      <c r="IE19" s="109" t="str">
        <f t="shared" si="211"/>
        <v/>
      </c>
      <c r="IF19" s="109" t="str">
        <f t="shared" si="212"/>
        <v/>
      </c>
      <c r="IG19" s="109" t="str">
        <f t="shared" si="213"/>
        <v/>
      </c>
      <c r="IH19" s="109" t="str">
        <f t="shared" si="214"/>
        <v/>
      </c>
      <c r="II19" s="109" t="str">
        <f t="shared" si="215"/>
        <v/>
      </c>
      <c r="IJ19" s="109" t="str">
        <f t="shared" si="216"/>
        <v/>
      </c>
      <c r="IK19" s="109" t="str">
        <f t="shared" si="217"/>
        <v/>
      </c>
      <c r="IL19" s="109" t="str">
        <f t="shared" si="218"/>
        <v/>
      </c>
      <c r="IM19" s="109" t="str">
        <f t="shared" si="219"/>
        <v/>
      </c>
      <c r="IN19" s="109" t="str">
        <f t="shared" si="220"/>
        <v/>
      </c>
      <c r="IO19" s="109" t="str">
        <f t="shared" si="221"/>
        <v/>
      </c>
      <c r="IP19" s="109" t="str">
        <f t="shared" si="222"/>
        <v/>
      </c>
      <c r="IQ19" s="109" t="str">
        <f t="shared" si="223"/>
        <v/>
      </c>
      <c r="IR19" s="109" t="str">
        <f t="shared" si="224"/>
        <v/>
      </c>
      <c r="IS19" s="109" t="str">
        <f t="shared" si="225"/>
        <v/>
      </c>
      <c r="IT19" s="109" t="str">
        <f t="shared" si="226"/>
        <v/>
      </c>
      <c r="IU19" s="109" t="str">
        <f t="shared" si="227"/>
        <v/>
      </c>
      <c r="IV19" s="109" t="str">
        <f t="shared" si="228"/>
        <v/>
      </c>
      <c r="IW19" s="109" t="str">
        <f t="shared" si="229"/>
        <v/>
      </c>
      <c r="IX19" s="109" t="str">
        <f t="shared" si="230"/>
        <v/>
      </c>
      <c r="IY19" s="109" t="str">
        <f t="shared" si="231"/>
        <v/>
      </c>
      <c r="IZ19" s="109" t="str">
        <f t="shared" si="232"/>
        <v/>
      </c>
      <c r="JA19" s="109" t="str">
        <f t="shared" si="233"/>
        <v/>
      </c>
      <c r="JB19" s="109" t="str">
        <f t="shared" si="234"/>
        <v/>
      </c>
      <c r="JC19" s="109" t="str">
        <f t="shared" si="235"/>
        <v/>
      </c>
      <c r="JD19" s="109" t="str">
        <f t="shared" si="236"/>
        <v/>
      </c>
      <c r="JE19" s="109" t="str">
        <f t="shared" si="237"/>
        <v/>
      </c>
      <c r="JF19" s="109" t="str">
        <f t="shared" si="238"/>
        <v/>
      </c>
      <c r="JG19" s="109" t="str">
        <f t="shared" si="239"/>
        <v/>
      </c>
      <c r="JH19" s="109" t="str">
        <f t="shared" si="240"/>
        <v/>
      </c>
      <c r="JI19" s="109" t="str">
        <f t="shared" si="241"/>
        <v/>
      </c>
      <c r="JJ19" s="109" t="str">
        <f t="shared" si="242"/>
        <v/>
      </c>
      <c r="JK19" s="109" t="str">
        <f t="shared" si="243"/>
        <v/>
      </c>
      <c r="JL19" s="109" t="str">
        <f t="shared" si="244"/>
        <v/>
      </c>
      <c r="JM19" s="109" t="str">
        <f t="shared" si="245"/>
        <v/>
      </c>
      <c r="JN19" s="109" t="str">
        <f t="shared" si="246"/>
        <v/>
      </c>
      <c r="JO19" s="109" t="str">
        <f t="shared" si="247"/>
        <v/>
      </c>
      <c r="JP19" s="109" t="str">
        <f t="shared" si="248"/>
        <v/>
      </c>
      <c r="JQ19" s="109" t="str">
        <f t="shared" si="249"/>
        <v/>
      </c>
      <c r="JR19" s="109" t="str">
        <f t="shared" si="250"/>
        <v/>
      </c>
      <c r="JS19" s="109" t="str">
        <f t="shared" si="251"/>
        <v/>
      </c>
      <c r="JT19" s="109" t="str">
        <f t="shared" si="252"/>
        <v/>
      </c>
      <c r="JU19" s="109" t="str">
        <f t="shared" si="253"/>
        <v/>
      </c>
      <c r="JV19" s="109" t="str">
        <f t="shared" si="254"/>
        <v/>
      </c>
      <c r="JW19" s="109" t="str">
        <f t="shared" si="255"/>
        <v/>
      </c>
      <c r="JX19" s="109" t="str">
        <f t="shared" si="256"/>
        <v/>
      </c>
      <c r="JY19" s="109" t="str">
        <f t="shared" si="257"/>
        <v/>
      </c>
      <c r="JZ19" s="109" t="str">
        <f t="shared" si="258"/>
        <v/>
      </c>
      <c r="KA19" s="109" t="str">
        <f t="shared" si="259"/>
        <v/>
      </c>
      <c r="KB19" s="109" t="str">
        <f t="shared" si="260"/>
        <v/>
      </c>
      <c r="KC19" s="109" t="str">
        <f t="shared" si="261"/>
        <v/>
      </c>
      <c r="KD19" s="109" t="str">
        <f t="shared" si="262"/>
        <v/>
      </c>
      <c r="KE19" s="109" t="str">
        <f t="shared" si="263"/>
        <v/>
      </c>
      <c r="KF19" s="109" t="str">
        <f t="shared" si="264"/>
        <v/>
      </c>
      <c r="KG19" s="109" t="str">
        <f t="shared" si="265"/>
        <v/>
      </c>
      <c r="KH19" s="109" t="str">
        <f t="shared" si="266"/>
        <v/>
      </c>
      <c r="KI19" s="109" t="str">
        <f t="shared" si="267"/>
        <v/>
      </c>
      <c r="KJ19" s="109" t="str">
        <f t="shared" si="268"/>
        <v/>
      </c>
      <c r="KK19" s="109" t="str">
        <f t="shared" si="269"/>
        <v/>
      </c>
      <c r="KL19" s="109" t="str">
        <f t="shared" si="270"/>
        <v/>
      </c>
      <c r="KM19" s="109" t="str">
        <f t="shared" si="271"/>
        <v/>
      </c>
      <c r="KN19" s="109" t="str">
        <f t="shared" si="272"/>
        <v/>
      </c>
      <c r="KO19" s="109" t="str">
        <f t="shared" si="273"/>
        <v/>
      </c>
      <c r="KP19" s="109" t="str">
        <f t="shared" si="274"/>
        <v/>
      </c>
      <c r="KQ19" s="109" t="str">
        <f t="shared" si="275"/>
        <v/>
      </c>
      <c r="KR19" s="109" t="str">
        <f t="shared" si="276"/>
        <v/>
      </c>
      <c r="KS19" s="109" t="str">
        <f t="shared" si="277"/>
        <v/>
      </c>
      <c r="KT19" s="109" t="str">
        <f t="shared" si="278"/>
        <v/>
      </c>
      <c r="KU19" s="109" t="str">
        <f t="shared" si="279"/>
        <v/>
      </c>
      <c r="KV19" s="109" t="str">
        <f t="shared" si="280"/>
        <v/>
      </c>
      <c r="KW19" s="109" t="str">
        <f t="shared" si="281"/>
        <v/>
      </c>
      <c r="KX19" s="109" t="str">
        <f t="shared" si="282"/>
        <v/>
      </c>
      <c r="KY19" s="109" t="str">
        <f t="shared" si="283"/>
        <v/>
      </c>
      <c r="KZ19" s="109" t="str">
        <f t="shared" si="284"/>
        <v/>
      </c>
      <c r="LA19" s="109" t="str">
        <f t="shared" si="285"/>
        <v/>
      </c>
      <c r="LB19" s="109" t="str">
        <f t="shared" si="286"/>
        <v/>
      </c>
      <c r="LC19" s="109" t="str">
        <f t="shared" si="287"/>
        <v/>
      </c>
      <c r="LD19" s="110" t="str">
        <f t="shared" si="288"/>
        <v/>
      </c>
      <c r="LE19" s="110" t="str">
        <f t="shared" si="289"/>
        <v/>
      </c>
      <c r="LF19" s="110" t="str">
        <f t="shared" si="290"/>
        <v/>
      </c>
      <c r="LG19" s="110" t="str">
        <f t="shared" si="291"/>
        <v/>
      </c>
      <c r="LH19" s="110" t="str">
        <f t="shared" si="292"/>
        <v/>
      </c>
      <c r="LI19" s="75" t="str">
        <f t="shared" si="293"/>
        <v/>
      </c>
      <c r="LJ19" s="75" t="str">
        <f t="shared" si="294"/>
        <v/>
      </c>
      <c r="LK19" s="75" t="str">
        <f t="shared" si="295"/>
        <v/>
      </c>
      <c r="LL19" s="75" t="str">
        <f t="shared" si="296"/>
        <v/>
      </c>
      <c r="LM19" s="75" t="str">
        <f t="shared" si="297"/>
        <v/>
      </c>
      <c r="LN19" s="75" t="str">
        <f t="shared" si="298"/>
        <v/>
      </c>
      <c r="LO19" s="75" t="str">
        <f t="shared" si="299"/>
        <v/>
      </c>
      <c r="LP19" s="75" t="str">
        <f t="shared" si="300"/>
        <v/>
      </c>
      <c r="LQ19" s="75" t="str">
        <f t="shared" si="301"/>
        <v/>
      </c>
      <c r="LR19" s="75" t="str">
        <f t="shared" si="302"/>
        <v/>
      </c>
      <c r="LS19" s="75" t="str">
        <f t="shared" si="303"/>
        <v/>
      </c>
      <c r="LT19" s="75" t="str">
        <f t="shared" si="304"/>
        <v/>
      </c>
      <c r="LU19" s="75" t="str">
        <f t="shared" si="305"/>
        <v/>
      </c>
      <c r="LV19" s="75" t="str">
        <f t="shared" si="306"/>
        <v/>
      </c>
      <c r="LW19" s="75" t="str">
        <f t="shared" si="307"/>
        <v/>
      </c>
      <c r="LX19" s="75" t="str">
        <f t="shared" si="308"/>
        <v/>
      </c>
      <c r="LY19" s="75" t="str">
        <f t="shared" si="309"/>
        <v/>
      </c>
      <c r="LZ19" s="75" t="str">
        <f t="shared" si="310"/>
        <v/>
      </c>
      <c r="MA19" s="75" t="str">
        <f t="shared" si="311"/>
        <v/>
      </c>
      <c r="MB19" s="75" t="str">
        <f t="shared" si="312"/>
        <v/>
      </c>
      <c r="MC19" s="91">
        <f t="shared" si="323"/>
        <v>0</v>
      </c>
      <c r="MD19" s="91">
        <f t="shared" si="324"/>
        <v>0</v>
      </c>
      <c r="ME19" s="91">
        <f t="shared" si="325"/>
        <v>0</v>
      </c>
      <c r="MF19" s="91">
        <f t="shared" si="326"/>
        <v>0</v>
      </c>
      <c r="MG19" s="91">
        <f t="shared" si="327"/>
        <v>0</v>
      </c>
      <c r="MH19" s="91">
        <f t="shared" si="328"/>
        <v>0</v>
      </c>
      <c r="MI19" s="91">
        <f t="shared" si="329"/>
        <v>0</v>
      </c>
      <c r="MJ19" s="91">
        <f t="shared" si="330"/>
        <v>0</v>
      </c>
      <c r="MK19" s="91">
        <f t="shared" si="331"/>
        <v>0</v>
      </c>
      <c r="ML19" s="91">
        <f t="shared" si="332"/>
        <v>0</v>
      </c>
      <c r="MM19" s="91">
        <f t="shared" si="333"/>
        <v>0</v>
      </c>
      <c r="MN19" s="91">
        <f t="shared" si="334"/>
        <v>0</v>
      </c>
      <c r="MO19" s="91">
        <f t="shared" si="335"/>
        <v>0</v>
      </c>
      <c r="MP19" s="91">
        <f t="shared" si="336"/>
        <v>0</v>
      </c>
      <c r="MQ19" s="91">
        <f t="shared" si="337"/>
        <v>0</v>
      </c>
      <c r="MR19" s="70"/>
      <c r="MS19" s="70"/>
      <c r="MT19" s="75"/>
      <c r="MU19" s="75"/>
      <c r="NK19" s="71"/>
      <c r="NL19" s="71"/>
    </row>
    <row r="20" spans="1:376" ht="12" customHeight="1" x14ac:dyDescent="0.2">
      <c r="A20" s="98" t="str">
        <f t="shared" si="0"/>
        <v/>
      </c>
      <c r="B20" s="137">
        <v>30</v>
      </c>
      <c r="C20" s="112"/>
      <c r="D20" s="113"/>
      <c r="E20" s="114"/>
      <c r="F20" s="114"/>
      <c r="G20" s="114"/>
      <c r="H20" s="114"/>
      <c r="I20" s="352"/>
      <c r="J20" s="115"/>
      <c r="K20" s="116">
        <f t="shared" si="1"/>
        <v>0</v>
      </c>
      <c r="L20" s="116">
        <f t="shared" si="2"/>
        <v>0</v>
      </c>
      <c r="M20" s="117"/>
      <c r="N20" s="117"/>
      <c r="O20" s="117"/>
      <c r="P20" s="118"/>
      <c r="Q20" s="119"/>
      <c r="R20" s="120"/>
      <c r="S20" s="1089"/>
      <c r="T20" s="1090"/>
      <c r="U20" s="75" t="str">
        <f t="shared" si="3"/>
        <v/>
      </c>
      <c r="V20" s="75" t="str">
        <f t="shared" si="4"/>
        <v/>
      </c>
      <c r="W20" s="75" t="str">
        <f t="shared" si="5"/>
        <v/>
      </c>
      <c r="X20" s="75" t="str">
        <f t="shared" si="6"/>
        <v/>
      </c>
      <c r="Y20" s="75" t="str">
        <f t="shared" si="7"/>
        <v/>
      </c>
      <c r="Z20" s="75" t="str">
        <f t="shared" si="8"/>
        <v/>
      </c>
      <c r="AA20" s="75" t="str">
        <f t="shared" si="9"/>
        <v/>
      </c>
      <c r="AB20" s="75" t="str">
        <f t="shared" si="10"/>
        <v/>
      </c>
      <c r="AC20" s="75" t="str">
        <f t="shared" si="11"/>
        <v/>
      </c>
      <c r="AD20" s="75" t="str">
        <f t="shared" si="12"/>
        <v/>
      </c>
      <c r="AE20" s="75" t="str">
        <f t="shared" si="13"/>
        <v/>
      </c>
      <c r="AF20" s="75" t="str">
        <f t="shared" si="14"/>
        <v/>
      </c>
      <c r="AG20" s="75" t="str">
        <f t="shared" si="15"/>
        <v/>
      </c>
      <c r="AH20" s="75" t="str">
        <f t="shared" si="16"/>
        <v/>
      </c>
      <c r="AI20" s="75" t="str">
        <f t="shared" si="17"/>
        <v/>
      </c>
      <c r="AJ20" s="75" t="str">
        <f t="shared" si="18"/>
        <v/>
      </c>
      <c r="AK20" s="75" t="str">
        <f t="shared" si="19"/>
        <v/>
      </c>
      <c r="AL20" s="75" t="str">
        <f t="shared" si="20"/>
        <v/>
      </c>
      <c r="AM20" s="75" t="str">
        <f t="shared" si="21"/>
        <v/>
      </c>
      <c r="AN20" s="75" t="str">
        <f t="shared" si="22"/>
        <v/>
      </c>
      <c r="AO20" s="75" t="str">
        <f t="shared" si="23"/>
        <v/>
      </c>
      <c r="AP20" s="75" t="str">
        <f t="shared" si="24"/>
        <v/>
      </c>
      <c r="AQ20" s="75" t="str">
        <f t="shared" si="25"/>
        <v/>
      </c>
      <c r="AR20" s="75" t="str">
        <f t="shared" si="26"/>
        <v/>
      </c>
      <c r="AS20" s="75" t="str">
        <f t="shared" si="27"/>
        <v/>
      </c>
      <c r="AT20" s="75" t="str">
        <f t="shared" si="28"/>
        <v/>
      </c>
      <c r="AU20" s="75" t="str">
        <f t="shared" si="29"/>
        <v/>
      </c>
      <c r="AV20" s="75" t="str">
        <f t="shared" si="30"/>
        <v/>
      </c>
      <c r="AW20" s="75" t="str">
        <f t="shared" si="31"/>
        <v/>
      </c>
      <c r="AX20" s="75" t="str">
        <f t="shared" si="32"/>
        <v/>
      </c>
      <c r="AY20" s="75" t="str">
        <f t="shared" si="33"/>
        <v/>
      </c>
      <c r="AZ20" s="75" t="str">
        <f t="shared" si="34"/>
        <v/>
      </c>
      <c r="BA20" s="75" t="str">
        <f t="shared" si="35"/>
        <v/>
      </c>
      <c r="BB20" s="75" t="str">
        <f t="shared" si="36"/>
        <v/>
      </c>
      <c r="BC20" s="75" t="str">
        <f t="shared" si="37"/>
        <v/>
      </c>
      <c r="BD20" s="75" t="str">
        <f t="shared" si="38"/>
        <v/>
      </c>
      <c r="BE20" s="75" t="str">
        <f t="shared" si="39"/>
        <v/>
      </c>
      <c r="BF20" s="75" t="str">
        <f t="shared" si="40"/>
        <v/>
      </c>
      <c r="BG20" s="75" t="str">
        <f t="shared" si="41"/>
        <v/>
      </c>
      <c r="BH20" s="75" t="str">
        <f t="shared" si="42"/>
        <v/>
      </c>
      <c r="BI20" s="75" t="str">
        <f t="shared" si="43"/>
        <v/>
      </c>
      <c r="BJ20" s="75" t="str">
        <f t="shared" si="44"/>
        <v/>
      </c>
      <c r="BK20" s="75" t="str">
        <f t="shared" si="45"/>
        <v/>
      </c>
      <c r="BL20" s="75" t="str">
        <f t="shared" si="46"/>
        <v/>
      </c>
      <c r="BM20" s="75" t="str">
        <f t="shared" si="47"/>
        <v/>
      </c>
      <c r="BN20" s="75" t="str">
        <f t="shared" si="48"/>
        <v/>
      </c>
      <c r="BO20" s="75" t="str">
        <f t="shared" si="49"/>
        <v/>
      </c>
      <c r="BP20" s="75" t="str">
        <f t="shared" si="50"/>
        <v/>
      </c>
      <c r="BQ20" s="75" t="str">
        <f t="shared" si="51"/>
        <v/>
      </c>
      <c r="BR20" s="75" t="str">
        <f t="shared" si="52"/>
        <v/>
      </c>
      <c r="BS20" s="75" t="str">
        <f t="shared" si="53"/>
        <v/>
      </c>
      <c r="BT20" s="75" t="str">
        <f t="shared" si="54"/>
        <v/>
      </c>
      <c r="BU20" s="75" t="str">
        <f t="shared" si="55"/>
        <v/>
      </c>
      <c r="BV20" s="75" t="str">
        <f t="shared" si="56"/>
        <v/>
      </c>
      <c r="BW20" s="75" t="str">
        <f t="shared" si="57"/>
        <v/>
      </c>
      <c r="BX20" s="75" t="str">
        <f t="shared" si="58"/>
        <v/>
      </c>
      <c r="BY20" s="75" t="str">
        <f t="shared" si="59"/>
        <v/>
      </c>
      <c r="BZ20" s="75" t="str">
        <f t="shared" si="60"/>
        <v/>
      </c>
      <c r="CA20" s="75" t="str">
        <f t="shared" si="61"/>
        <v/>
      </c>
      <c r="CB20" s="75" t="str">
        <f t="shared" si="62"/>
        <v/>
      </c>
      <c r="CC20" s="75" t="str">
        <f t="shared" si="63"/>
        <v/>
      </c>
      <c r="CD20" s="75" t="str">
        <f t="shared" si="64"/>
        <v/>
      </c>
      <c r="CE20" s="75" t="str">
        <f t="shared" si="65"/>
        <v/>
      </c>
      <c r="CF20" s="75" t="str">
        <f t="shared" si="66"/>
        <v/>
      </c>
      <c r="CG20" s="75" t="str">
        <f t="shared" si="67"/>
        <v/>
      </c>
      <c r="CH20" s="75" t="str">
        <f t="shared" si="68"/>
        <v/>
      </c>
      <c r="CI20" s="75" t="str">
        <f t="shared" si="69"/>
        <v/>
      </c>
      <c r="CJ20" s="75" t="str">
        <f t="shared" si="70"/>
        <v/>
      </c>
      <c r="CK20" s="75" t="str">
        <f t="shared" si="71"/>
        <v/>
      </c>
      <c r="CL20" s="75" t="str">
        <f t="shared" si="72"/>
        <v/>
      </c>
      <c r="CM20" s="75" t="str">
        <f t="shared" si="73"/>
        <v/>
      </c>
      <c r="CN20" s="75" t="str">
        <f t="shared" si="74"/>
        <v/>
      </c>
      <c r="CO20" s="75" t="str">
        <f t="shared" si="75"/>
        <v/>
      </c>
      <c r="CP20" s="75" t="str">
        <f t="shared" si="76"/>
        <v/>
      </c>
      <c r="CQ20" s="75" t="str">
        <f t="shared" si="77"/>
        <v/>
      </c>
      <c r="CR20" s="75" t="str">
        <f t="shared" si="78"/>
        <v/>
      </c>
      <c r="CS20" s="75" t="str">
        <f t="shared" si="79"/>
        <v/>
      </c>
      <c r="CT20" s="75" t="str">
        <f t="shared" si="80"/>
        <v/>
      </c>
      <c r="CU20" s="75" t="str">
        <f t="shared" si="81"/>
        <v/>
      </c>
      <c r="CV20" s="75" t="str">
        <f t="shared" si="82"/>
        <v/>
      </c>
      <c r="CW20" s="75" t="str">
        <f t="shared" si="83"/>
        <v/>
      </c>
      <c r="CX20" s="75" t="str">
        <f t="shared" si="84"/>
        <v/>
      </c>
      <c r="CY20" s="75" t="str">
        <f t="shared" si="85"/>
        <v/>
      </c>
      <c r="CZ20" s="75" t="str">
        <f t="shared" si="86"/>
        <v/>
      </c>
      <c r="DA20" s="75" t="str">
        <f t="shared" si="87"/>
        <v/>
      </c>
      <c r="DB20" s="75" t="str">
        <f t="shared" si="88"/>
        <v/>
      </c>
      <c r="DC20" s="75" t="str">
        <f t="shared" si="89"/>
        <v/>
      </c>
      <c r="DD20" s="75" t="str">
        <f t="shared" si="90"/>
        <v/>
      </c>
      <c r="DE20" s="75" t="str">
        <f t="shared" si="91"/>
        <v/>
      </c>
      <c r="DF20" s="75" t="str">
        <f t="shared" si="92"/>
        <v/>
      </c>
      <c r="DG20" s="75" t="str">
        <f t="shared" si="93"/>
        <v/>
      </c>
      <c r="DH20" s="75" t="str">
        <f t="shared" si="94"/>
        <v/>
      </c>
      <c r="DI20" s="75" t="str">
        <f t="shared" si="95"/>
        <v/>
      </c>
      <c r="DJ20" s="75" t="str">
        <f t="shared" si="96"/>
        <v/>
      </c>
      <c r="DK20" s="75" t="str">
        <f t="shared" si="97"/>
        <v/>
      </c>
      <c r="DL20" s="75" t="str">
        <f t="shared" si="98"/>
        <v/>
      </c>
      <c r="DM20" s="75" t="str">
        <f t="shared" si="99"/>
        <v/>
      </c>
      <c r="DN20" s="75" t="str">
        <f t="shared" si="100"/>
        <v/>
      </c>
      <c r="DO20" s="75" t="str">
        <f t="shared" si="101"/>
        <v/>
      </c>
      <c r="DP20" s="75" t="str">
        <f t="shared" si="102"/>
        <v/>
      </c>
      <c r="DQ20" s="75" t="str">
        <f t="shared" si="103"/>
        <v/>
      </c>
      <c r="DR20" s="75" t="str">
        <f t="shared" si="104"/>
        <v/>
      </c>
      <c r="DS20" s="75" t="str">
        <f t="shared" si="105"/>
        <v/>
      </c>
      <c r="DT20" s="75" t="str">
        <f t="shared" si="106"/>
        <v/>
      </c>
      <c r="DU20" s="75" t="str">
        <f t="shared" si="107"/>
        <v/>
      </c>
      <c r="DV20" s="75" t="str">
        <f t="shared" si="108"/>
        <v/>
      </c>
      <c r="DW20" s="75" t="str">
        <f t="shared" si="109"/>
        <v/>
      </c>
      <c r="DX20" s="75" t="str">
        <f t="shared" si="110"/>
        <v/>
      </c>
      <c r="DY20" s="75" t="str">
        <f t="shared" si="111"/>
        <v/>
      </c>
      <c r="DZ20" s="75" t="str">
        <f t="shared" si="112"/>
        <v/>
      </c>
      <c r="EA20" s="75" t="str">
        <f t="shared" si="113"/>
        <v/>
      </c>
      <c r="EB20" s="75" t="str">
        <f t="shared" si="114"/>
        <v/>
      </c>
      <c r="EC20" s="75" t="str">
        <f t="shared" si="115"/>
        <v/>
      </c>
      <c r="ED20" s="75" t="str">
        <f t="shared" si="116"/>
        <v/>
      </c>
      <c r="EE20" s="75" t="str">
        <f t="shared" si="117"/>
        <v/>
      </c>
      <c r="EF20" s="75" t="str">
        <f t="shared" si="118"/>
        <v/>
      </c>
      <c r="EG20" s="75" t="str">
        <f t="shared" si="119"/>
        <v/>
      </c>
      <c r="EH20" s="75" t="str">
        <f t="shared" si="120"/>
        <v/>
      </c>
      <c r="EI20" s="75" t="str">
        <f t="shared" si="121"/>
        <v/>
      </c>
      <c r="EJ20" s="75" t="str">
        <f t="shared" si="122"/>
        <v/>
      </c>
      <c r="EK20" s="75" t="str">
        <f t="shared" si="123"/>
        <v/>
      </c>
      <c r="EL20" s="75" t="str">
        <f t="shared" si="124"/>
        <v/>
      </c>
      <c r="EM20" s="75" t="str">
        <f t="shared" si="125"/>
        <v/>
      </c>
      <c r="EN20" s="75" t="str">
        <f t="shared" si="126"/>
        <v/>
      </c>
      <c r="EO20" s="75" t="str">
        <f t="shared" si="127"/>
        <v/>
      </c>
      <c r="EP20" s="75" t="str">
        <f t="shared" si="128"/>
        <v/>
      </c>
      <c r="EQ20" s="75" t="str">
        <f t="shared" si="129"/>
        <v/>
      </c>
      <c r="ER20" s="75" t="str">
        <f t="shared" si="130"/>
        <v/>
      </c>
      <c r="ES20" s="75" t="str">
        <f t="shared" si="131"/>
        <v/>
      </c>
      <c r="ET20" s="75" t="str">
        <f t="shared" si="132"/>
        <v/>
      </c>
      <c r="EU20" s="75" t="str">
        <f t="shared" si="313"/>
        <v/>
      </c>
      <c r="EV20" s="75" t="str">
        <f t="shared" si="314"/>
        <v/>
      </c>
      <c r="EW20" s="75" t="str">
        <f t="shared" si="315"/>
        <v/>
      </c>
      <c r="EX20" s="75" t="str">
        <f t="shared" si="316"/>
        <v/>
      </c>
      <c r="EY20" s="75" t="str">
        <f t="shared" si="317"/>
        <v/>
      </c>
      <c r="EZ20" s="75" t="str">
        <f t="shared" si="133"/>
        <v/>
      </c>
      <c r="FA20" s="75" t="str">
        <f t="shared" si="134"/>
        <v/>
      </c>
      <c r="FB20" s="75" t="str">
        <f t="shared" si="135"/>
        <v/>
      </c>
      <c r="FC20" s="75" t="str">
        <f t="shared" si="136"/>
        <v/>
      </c>
      <c r="FD20" s="75" t="str">
        <f t="shared" si="137"/>
        <v/>
      </c>
      <c r="FE20" s="75" t="str">
        <f t="shared" si="318"/>
        <v/>
      </c>
      <c r="FF20" s="75" t="str">
        <f t="shared" si="319"/>
        <v/>
      </c>
      <c r="FG20" s="75" t="str">
        <f t="shared" si="320"/>
        <v/>
      </c>
      <c r="FH20" s="75" t="str">
        <f t="shared" si="321"/>
        <v/>
      </c>
      <c r="FI20" s="75" t="str">
        <f t="shared" si="322"/>
        <v/>
      </c>
      <c r="FJ20" s="75" t="str">
        <f t="shared" si="138"/>
        <v/>
      </c>
      <c r="FK20" s="75" t="str">
        <f t="shared" si="139"/>
        <v/>
      </c>
      <c r="FL20" s="75" t="str">
        <f t="shared" si="140"/>
        <v/>
      </c>
      <c r="FM20" s="75" t="str">
        <f t="shared" si="141"/>
        <v/>
      </c>
      <c r="FN20" s="75" t="str">
        <f t="shared" si="142"/>
        <v/>
      </c>
      <c r="FO20" s="75" t="str">
        <f t="shared" si="143"/>
        <v/>
      </c>
      <c r="FP20" s="75" t="str">
        <f t="shared" si="144"/>
        <v/>
      </c>
      <c r="FQ20" s="75" t="str">
        <f t="shared" si="145"/>
        <v/>
      </c>
      <c r="FR20" s="75" t="str">
        <f t="shared" si="146"/>
        <v/>
      </c>
      <c r="FS20" s="75" t="str">
        <f t="shared" si="147"/>
        <v/>
      </c>
      <c r="FT20" s="75" t="str">
        <f t="shared" si="148"/>
        <v/>
      </c>
      <c r="FU20" s="75" t="str">
        <f t="shared" si="149"/>
        <v/>
      </c>
      <c r="FV20" s="75" t="str">
        <f t="shared" si="150"/>
        <v/>
      </c>
      <c r="FW20" s="75" t="str">
        <f t="shared" si="151"/>
        <v/>
      </c>
      <c r="FX20" s="75" t="str">
        <f t="shared" si="152"/>
        <v/>
      </c>
      <c r="FY20" s="75" t="str">
        <f t="shared" si="153"/>
        <v/>
      </c>
      <c r="FZ20" s="75" t="str">
        <f t="shared" si="154"/>
        <v/>
      </c>
      <c r="GA20" s="75" t="str">
        <f t="shared" si="155"/>
        <v/>
      </c>
      <c r="GB20" s="75" t="str">
        <f t="shared" si="156"/>
        <v/>
      </c>
      <c r="GC20" s="75" t="str">
        <f t="shared" si="157"/>
        <v/>
      </c>
      <c r="GD20" s="75" t="str">
        <f t="shared" si="158"/>
        <v/>
      </c>
      <c r="GE20" s="75" t="str">
        <f t="shared" si="159"/>
        <v/>
      </c>
      <c r="GF20" s="75" t="str">
        <f t="shared" si="160"/>
        <v/>
      </c>
      <c r="GG20" s="75" t="str">
        <f t="shared" si="161"/>
        <v/>
      </c>
      <c r="GH20" s="75" t="str">
        <f t="shared" si="162"/>
        <v/>
      </c>
      <c r="GI20" s="75" t="str">
        <f t="shared" si="163"/>
        <v/>
      </c>
      <c r="GJ20" s="75" t="str">
        <f t="shared" si="164"/>
        <v/>
      </c>
      <c r="GK20" s="75" t="str">
        <f t="shared" si="165"/>
        <v/>
      </c>
      <c r="GL20" s="75" t="str">
        <f t="shared" si="166"/>
        <v/>
      </c>
      <c r="GM20" s="75" t="str">
        <f t="shared" si="167"/>
        <v/>
      </c>
      <c r="GN20" s="75" t="str">
        <f t="shared" si="168"/>
        <v/>
      </c>
      <c r="GO20" s="75" t="str">
        <f t="shared" si="169"/>
        <v/>
      </c>
      <c r="GP20" s="75" t="str">
        <f t="shared" si="170"/>
        <v/>
      </c>
      <c r="GQ20" s="75" t="str">
        <f t="shared" si="171"/>
        <v/>
      </c>
      <c r="GR20" s="75" t="str">
        <f t="shared" si="172"/>
        <v/>
      </c>
      <c r="GS20" s="75" t="str">
        <f t="shared" si="173"/>
        <v/>
      </c>
      <c r="GT20" s="75" t="str">
        <f t="shared" si="174"/>
        <v/>
      </c>
      <c r="GU20" s="75" t="str">
        <f t="shared" si="175"/>
        <v/>
      </c>
      <c r="GV20" s="75" t="str">
        <f t="shared" si="176"/>
        <v/>
      </c>
      <c r="GW20" s="75" t="str">
        <f t="shared" si="177"/>
        <v/>
      </c>
      <c r="GX20" s="75" t="str">
        <f t="shared" si="178"/>
        <v/>
      </c>
      <c r="GY20" s="75" t="str">
        <f t="shared" si="179"/>
        <v/>
      </c>
      <c r="GZ20" s="75" t="str">
        <f t="shared" si="180"/>
        <v/>
      </c>
      <c r="HA20" s="75" t="str">
        <f t="shared" si="181"/>
        <v/>
      </c>
      <c r="HB20" s="75" t="str">
        <f t="shared" si="182"/>
        <v/>
      </c>
      <c r="HC20" s="75" t="str">
        <f t="shared" si="183"/>
        <v/>
      </c>
      <c r="HD20" s="75" t="str">
        <f t="shared" si="184"/>
        <v/>
      </c>
      <c r="HE20" s="75" t="str">
        <f t="shared" si="185"/>
        <v/>
      </c>
      <c r="HF20" s="75" t="str">
        <f t="shared" si="186"/>
        <v/>
      </c>
      <c r="HG20" s="75" t="str">
        <f t="shared" si="187"/>
        <v/>
      </c>
      <c r="HH20" s="75" t="str">
        <f t="shared" si="188"/>
        <v/>
      </c>
      <c r="HI20" s="75" t="str">
        <f t="shared" si="189"/>
        <v/>
      </c>
      <c r="HJ20" s="75" t="str">
        <f t="shared" si="190"/>
        <v/>
      </c>
      <c r="HK20" s="75" t="str">
        <f t="shared" si="191"/>
        <v/>
      </c>
      <c r="HL20" s="75" t="str">
        <f t="shared" si="192"/>
        <v/>
      </c>
      <c r="HM20" s="75" t="str">
        <f t="shared" si="193"/>
        <v/>
      </c>
      <c r="HN20" s="75" t="str">
        <f t="shared" si="194"/>
        <v/>
      </c>
      <c r="HO20" s="75" t="str">
        <f t="shared" si="195"/>
        <v/>
      </c>
      <c r="HP20" s="75" t="str">
        <f t="shared" si="196"/>
        <v/>
      </c>
      <c r="HQ20" s="75" t="str">
        <f t="shared" si="197"/>
        <v/>
      </c>
      <c r="HR20" s="75" t="str">
        <f t="shared" si="198"/>
        <v/>
      </c>
      <c r="HS20" s="75" t="str">
        <f t="shared" si="199"/>
        <v/>
      </c>
      <c r="HT20" s="75" t="str">
        <f t="shared" si="200"/>
        <v/>
      </c>
      <c r="HU20" s="75" t="str">
        <f t="shared" si="201"/>
        <v/>
      </c>
      <c r="HV20" s="75" t="str">
        <f t="shared" si="202"/>
        <v/>
      </c>
      <c r="HW20" s="109" t="str">
        <f t="shared" si="203"/>
        <v/>
      </c>
      <c r="HX20" s="109" t="str">
        <f t="shared" si="204"/>
        <v/>
      </c>
      <c r="HY20" s="109" t="str">
        <f t="shared" si="205"/>
        <v/>
      </c>
      <c r="HZ20" s="109" t="str">
        <f t="shared" si="206"/>
        <v/>
      </c>
      <c r="IA20" s="109" t="str">
        <f t="shared" si="207"/>
        <v/>
      </c>
      <c r="IB20" s="109" t="str">
        <f t="shared" si="208"/>
        <v/>
      </c>
      <c r="IC20" s="109" t="str">
        <f t="shared" si="209"/>
        <v/>
      </c>
      <c r="ID20" s="109" t="str">
        <f t="shared" si="210"/>
        <v/>
      </c>
      <c r="IE20" s="109" t="str">
        <f t="shared" si="211"/>
        <v/>
      </c>
      <c r="IF20" s="109" t="str">
        <f t="shared" si="212"/>
        <v/>
      </c>
      <c r="IG20" s="109" t="str">
        <f t="shared" si="213"/>
        <v/>
      </c>
      <c r="IH20" s="109" t="str">
        <f t="shared" si="214"/>
        <v/>
      </c>
      <c r="II20" s="109" t="str">
        <f t="shared" si="215"/>
        <v/>
      </c>
      <c r="IJ20" s="109" t="str">
        <f t="shared" si="216"/>
        <v/>
      </c>
      <c r="IK20" s="109" t="str">
        <f t="shared" si="217"/>
        <v/>
      </c>
      <c r="IL20" s="109" t="str">
        <f t="shared" si="218"/>
        <v/>
      </c>
      <c r="IM20" s="109" t="str">
        <f t="shared" si="219"/>
        <v/>
      </c>
      <c r="IN20" s="109" t="str">
        <f t="shared" si="220"/>
        <v/>
      </c>
      <c r="IO20" s="109" t="str">
        <f t="shared" si="221"/>
        <v/>
      </c>
      <c r="IP20" s="109" t="str">
        <f t="shared" si="222"/>
        <v/>
      </c>
      <c r="IQ20" s="109" t="str">
        <f t="shared" si="223"/>
        <v/>
      </c>
      <c r="IR20" s="109" t="str">
        <f t="shared" si="224"/>
        <v/>
      </c>
      <c r="IS20" s="109" t="str">
        <f t="shared" si="225"/>
        <v/>
      </c>
      <c r="IT20" s="109" t="str">
        <f t="shared" si="226"/>
        <v/>
      </c>
      <c r="IU20" s="109" t="str">
        <f t="shared" si="227"/>
        <v/>
      </c>
      <c r="IV20" s="109" t="str">
        <f t="shared" si="228"/>
        <v/>
      </c>
      <c r="IW20" s="109" t="str">
        <f t="shared" si="229"/>
        <v/>
      </c>
      <c r="IX20" s="109" t="str">
        <f t="shared" si="230"/>
        <v/>
      </c>
      <c r="IY20" s="109" t="str">
        <f t="shared" si="231"/>
        <v/>
      </c>
      <c r="IZ20" s="109" t="str">
        <f t="shared" si="232"/>
        <v/>
      </c>
      <c r="JA20" s="109" t="str">
        <f t="shared" si="233"/>
        <v/>
      </c>
      <c r="JB20" s="109" t="str">
        <f t="shared" si="234"/>
        <v/>
      </c>
      <c r="JC20" s="109" t="str">
        <f t="shared" si="235"/>
        <v/>
      </c>
      <c r="JD20" s="109" t="str">
        <f t="shared" si="236"/>
        <v/>
      </c>
      <c r="JE20" s="109" t="str">
        <f t="shared" si="237"/>
        <v/>
      </c>
      <c r="JF20" s="109" t="str">
        <f t="shared" si="238"/>
        <v/>
      </c>
      <c r="JG20" s="109" t="str">
        <f t="shared" si="239"/>
        <v/>
      </c>
      <c r="JH20" s="109" t="str">
        <f t="shared" si="240"/>
        <v/>
      </c>
      <c r="JI20" s="109" t="str">
        <f t="shared" si="241"/>
        <v/>
      </c>
      <c r="JJ20" s="109" t="str">
        <f t="shared" si="242"/>
        <v/>
      </c>
      <c r="JK20" s="109" t="str">
        <f t="shared" si="243"/>
        <v/>
      </c>
      <c r="JL20" s="109" t="str">
        <f t="shared" si="244"/>
        <v/>
      </c>
      <c r="JM20" s="109" t="str">
        <f t="shared" si="245"/>
        <v/>
      </c>
      <c r="JN20" s="109" t="str">
        <f t="shared" si="246"/>
        <v/>
      </c>
      <c r="JO20" s="109" t="str">
        <f t="shared" si="247"/>
        <v/>
      </c>
      <c r="JP20" s="109" t="str">
        <f t="shared" si="248"/>
        <v/>
      </c>
      <c r="JQ20" s="109" t="str">
        <f t="shared" si="249"/>
        <v/>
      </c>
      <c r="JR20" s="109" t="str">
        <f t="shared" si="250"/>
        <v/>
      </c>
      <c r="JS20" s="109" t="str">
        <f t="shared" si="251"/>
        <v/>
      </c>
      <c r="JT20" s="109" t="str">
        <f t="shared" si="252"/>
        <v/>
      </c>
      <c r="JU20" s="109" t="str">
        <f t="shared" si="253"/>
        <v/>
      </c>
      <c r="JV20" s="109" t="str">
        <f t="shared" si="254"/>
        <v/>
      </c>
      <c r="JW20" s="109" t="str">
        <f t="shared" si="255"/>
        <v/>
      </c>
      <c r="JX20" s="109" t="str">
        <f t="shared" si="256"/>
        <v/>
      </c>
      <c r="JY20" s="109" t="str">
        <f t="shared" si="257"/>
        <v/>
      </c>
      <c r="JZ20" s="109" t="str">
        <f t="shared" si="258"/>
        <v/>
      </c>
      <c r="KA20" s="109" t="str">
        <f t="shared" si="259"/>
        <v/>
      </c>
      <c r="KB20" s="109" t="str">
        <f t="shared" si="260"/>
        <v/>
      </c>
      <c r="KC20" s="109" t="str">
        <f t="shared" si="261"/>
        <v/>
      </c>
      <c r="KD20" s="109" t="str">
        <f t="shared" si="262"/>
        <v/>
      </c>
      <c r="KE20" s="109" t="str">
        <f t="shared" si="263"/>
        <v/>
      </c>
      <c r="KF20" s="109" t="str">
        <f t="shared" si="264"/>
        <v/>
      </c>
      <c r="KG20" s="109" t="str">
        <f t="shared" si="265"/>
        <v/>
      </c>
      <c r="KH20" s="109" t="str">
        <f t="shared" si="266"/>
        <v/>
      </c>
      <c r="KI20" s="109" t="str">
        <f t="shared" si="267"/>
        <v/>
      </c>
      <c r="KJ20" s="109" t="str">
        <f t="shared" si="268"/>
        <v/>
      </c>
      <c r="KK20" s="109" t="str">
        <f t="shared" si="269"/>
        <v/>
      </c>
      <c r="KL20" s="109" t="str">
        <f t="shared" si="270"/>
        <v/>
      </c>
      <c r="KM20" s="109" t="str">
        <f t="shared" si="271"/>
        <v/>
      </c>
      <c r="KN20" s="109" t="str">
        <f t="shared" si="272"/>
        <v/>
      </c>
      <c r="KO20" s="109" t="str">
        <f t="shared" si="273"/>
        <v/>
      </c>
      <c r="KP20" s="109" t="str">
        <f t="shared" si="274"/>
        <v/>
      </c>
      <c r="KQ20" s="109" t="str">
        <f t="shared" si="275"/>
        <v/>
      </c>
      <c r="KR20" s="109" t="str">
        <f t="shared" si="276"/>
        <v/>
      </c>
      <c r="KS20" s="109" t="str">
        <f t="shared" si="277"/>
        <v/>
      </c>
      <c r="KT20" s="109" t="str">
        <f t="shared" si="278"/>
        <v/>
      </c>
      <c r="KU20" s="109" t="str">
        <f t="shared" si="279"/>
        <v/>
      </c>
      <c r="KV20" s="109" t="str">
        <f t="shared" si="280"/>
        <v/>
      </c>
      <c r="KW20" s="109" t="str">
        <f t="shared" si="281"/>
        <v/>
      </c>
      <c r="KX20" s="109" t="str">
        <f t="shared" si="282"/>
        <v/>
      </c>
      <c r="KY20" s="109" t="str">
        <f t="shared" si="283"/>
        <v/>
      </c>
      <c r="KZ20" s="109" t="str">
        <f t="shared" si="284"/>
        <v/>
      </c>
      <c r="LA20" s="109" t="str">
        <f t="shared" si="285"/>
        <v/>
      </c>
      <c r="LB20" s="109" t="str">
        <f t="shared" si="286"/>
        <v/>
      </c>
      <c r="LC20" s="109" t="str">
        <f t="shared" si="287"/>
        <v/>
      </c>
      <c r="LD20" s="110" t="str">
        <f t="shared" si="288"/>
        <v/>
      </c>
      <c r="LE20" s="110" t="str">
        <f t="shared" si="289"/>
        <v/>
      </c>
      <c r="LF20" s="110" t="str">
        <f t="shared" si="290"/>
        <v/>
      </c>
      <c r="LG20" s="110" t="str">
        <f t="shared" si="291"/>
        <v/>
      </c>
      <c r="LH20" s="110" t="str">
        <f t="shared" si="292"/>
        <v/>
      </c>
      <c r="LI20" s="75" t="str">
        <f t="shared" si="293"/>
        <v/>
      </c>
      <c r="LJ20" s="75" t="str">
        <f t="shared" si="294"/>
        <v/>
      </c>
      <c r="LK20" s="75" t="str">
        <f t="shared" si="295"/>
        <v/>
      </c>
      <c r="LL20" s="75" t="str">
        <f t="shared" si="296"/>
        <v/>
      </c>
      <c r="LM20" s="75" t="str">
        <f t="shared" si="297"/>
        <v/>
      </c>
      <c r="LN20" s="75" t="str">
        <f t="shared" si="298"/>
        <v/>
      </c>
      <c r="LO20" s="75" t="str">
        <f t="shared" si="299"/>
        <v/>
      </c>
      <c r="LP20" s="75" t="str">
        <f t="shared" si="300"/>
        <v/>
      </c>
      <c r="LQ20" s="75" t="str">
        <f t="shared" si="301"/>
        <v/>
      </c>
      <c r="LR20" s="75" t="str">
        <f t="shared" si="302"/>
        <v/>
      </c>
      <c r="LS20" s="75" t="str">
        <f t="shared" si="303"/>
        <v/>
      </c>
      <c r="LT20" s="75" t="str">
        <f t="shared" si="304"/>
        <v/>
      </c>
      <c r="LU20" s="75" t="str">
        <f t="shared" si="305"/>
        <v/>
      </c>
      <c r="LV20" s="75" t="str">
        <f t="shared" si="306"/>
        <v/>
      </c>
      <c r="LW20" s="75" t="str">
        <f t="shared" si="307"/>
        <v/>
      </c>
      <c r="LX20" s="75" t="str">
        <f t="shared" si="308"/>
        <v/>
      </c>
      <c r="LY20" s="75" t="str">
        <f t="shared" si="309"/>
        <v/>
      </c>
      <c r="LZ20" s="75" t="str">
        <f t="shared" si="310"/>
        <v/>
      </c>
      <c r="MA20" s="75" t="str">
        <f t="shared" si="311"/>
        <v/>
      </c>
      <c r="MB20" s="75" t="str">
        <f t="shared" si="312"/>
        <v/>
      </c>
      <c r="MC20" s="91">
        <f t="shared" si="323"/>
        <v>0</v>
      </c>
      <c r="MD20" s="91">
        <f t="shared" si="324"/>
        <v>0</v>
      </c>
      <c r="ME20" s="91">
        <f t="shared" si="325"/>
        <v>0</v>
      </c>
      <c r="MF20" s="91">
        <f t="shared" si="326"/>
        <v>0</v>
      </c>
      <c r="MG20" s="91">
        <f t="shared" si="327"/>
        <v>0</v>
      </c>
      <c r="MH20" s="91">
        <f t="shared" si="328"/>
        <v>0</v>
      </c>
      <c r="MI20" s="91">
        <f t="shared" si="329"/>
        <v>0</v>
      </c>
      <c r="MJ20" s="91">
        <f t="shared" si="330"/>
        <v>0</v>
      </c>
      <c r="MK20" s="91">
        <f t="shared" si="331"/>
        <v>0</v>
      </c>
      <c r="ML20" s="91">
        <f t="shared" si="332"/>
        <v>0</v>
      </c>
      <c r="MM20" s="91">
        <f t="shared" si="333"/>
        <v>0</v>
      </c>
      <c r="MN20" s="91">
        <f t="shared" si="334"/>
        <v>0</v>
      </c>
      <c r="MO20" s="91">
        <f t="shared" si="335"/>
        <v>0</v>
      </c>
      <c r="MP20" s="91">
        <f t="shared" si="336"/>
        <v>0</v>
      </c>
      <c r="MQ20" s="91">
        <f t="shared" si="337"/>
        <v>0</v>
      </c>
      <c r="MR20" s="70"/>
      <c r="MS20" s="70"/>
      <c r="MT20" s="75"/>
      <c r="MU20" s="75"/>
      <c r="NK20" s="71"/>
      <c r="NL20" s="71"/>
    </row>
    <row r="21" spans="1:376" ht="12" customHeight="1" x14ac:dyDescent="0.2">
      <c r="A21" s="98" t="str">
        <f t="shared" si="0"/>
        <v/>
      </c>
      <c r="B21" s="137">
        <v>30</v>
      </c>
      <c r="C21" s="112"/>
      <c r="D21" s="113"/>
      <c r="E21" s="114"/>
      <c r="F21" s="114"/>
      <c r="G21" s="114"/>
      <c r="H21" s="114"/>
      <c r="I21" s="352"/>
      <c r="J21" s="115"/>
      <c r="K21" s="116">
        <f t="shared" si="1"/>
        <v>0</v>
      </c>
      <c r="L21" s="116">
        <f t="shared" si="2"/>
        <v>0</v>
      </c>
      <c r="M21" s="117"/>
      <c r="N21" s="117"/>
      <c r="O21" s="117"/>
      <c r="P21" s="118"/>
      <c r="Q21" s="119"/>
      <c r="R21" s="120"/>
      <c r="S21" s="1089"/>
      <c r="T21" s="1090"/>
      <c r="U21" s="75" t="str">
        <f t="shared" si="3"/>
        <v/>
      </c>
      <c r="V21" s="75" t="str">
        <f t="shared" si="4"/>
        <v/>
      </c>
      <c r="W21" s="75" t="str">
        <f t="shared" si="5"/>
        <v/>
      </c>
      <c r="X21" s="75" t="str">
        <f t="shared" si="6"/>
        <v/>
      </c>
      <c r="Y21" s="75" t="str">
        <f t="shared" si="7"/>
        <v/>
      </c>
      <c r="Z21" s="75" t="str">
        <f t="shared" si="8"/>
        <v/>
      </c>
      <c r="AA21" s="75" t="str">
        <f t="shared" si="9"/>
        <v/>
      </c>
      <c r="AB21" s="75" t="str">
        <f t="shared" si="10"/>
        <v/>
      </c>
      <c r="AC21" s="75" t="str">
        <f t="shared" si="11"/>
        <v/>
      </c>
      <c r="AD21" s="75" t="str">
        <f t="shared" si="12"/>
        <v/>
      </c>
      <c r="AE21" s="75" t="str">
        <f t="shared" si="13"/>
        <v/>
      </c>
      <c r="AF21" s="75" t="str">
        <f t="shared" si="14"/>
        <v/>
      </c>
      <c r="AG21" s="75" t="str">
        <f t="shared" si="15"/>
        <v/>
      </c>
      <c r="AH21" s="75" t="str">
        <f t="shared" si="16"/>
        <v/>
      </c>
      <c r="AI21" s="75" t="str">
        <f t="shared" si="17"/>
        <v/>
      </c>
      <c r="AJ21" s="75" t="str">
        <f t="shared" si="18"/>
        <v/>
      </c>
      <c r="AK21" s="75" t="str">
        <f t="shared" si="19"/>
        <v/>
      </c>
      <c r="AL21" s="75" t="str">
        <f t="shared" si="20"/>
        <v/>
      </c>
      <c r="AM21" s="75" t="str">
        <f t="shared" si="21"/>
        <v/>
      </c>
      <c r="AN21" s="75" t="str">
        <f t="shared" si="22"/>
        <v/>
      </c>
      <c r="AO21" s="75" t="str">
        <f t="shared" si="23"/>
        <v/>
      </c>
      <c r="AP21" s="75" t="str">
        <f t="shared" si="24"/>
        <v/>
      </c>
      <c r="AQ21" s="75" t="str">
        <f t="shared" si="25"/>
        <v/>
      </c>
      <c r="AR21" s="75" t="str">
        <f t="shared" si="26"/>
        <v/>
      </c>
      <c r="AS21" s="75" t="str">
        <f t="shared" si="27"/>
        <v/>
      </c>
      <c r="AT21" s="75" t="str">
        <f t="shared" si="28"/>
        <v/>
      </c>
      <c r="AU21" s="75" t="str">
        <f t="shared" si="29"/>
        <v/>
      </c>
      <c r="AV21" s="75" t="str">
        <f t="shared" si="30"/>
        <v/>
      </c>
      <c r="AW21" s="75" t="str">
        <f t="shared" si="31"/>
        <v/>
      </c>
      <c r="AX21" s="75" t="str">
        <f t="shared" si="32"/>
        <v/>
      </c>
      <c r="AY21" s="75" t="str">
        <f t="shared" si="33"/>
        <v/>
      </c>
      <c r="AZ21" s="75" t="str">
        <f t="shared" si="34"/>
        <v/>
      </c>
      <c r="BA21" s="75" t="str">
        <f t="shared" si="35"/>
        <v/>
      </c>
      <c r="BB21" s="75" t="str">
        <f t="shared" si="36"/>
        <v/>
      </c>
      <c r="BC21" s="75" t="str">
        <f t="shared" si="37"/>
        <v/>
      </c>
      <c r="BD21" s="75" t="str">
        <f t="shared" si="38"/>
        <v/>
      </c>
      <c r="BE21" s="75" t="str">
        <f t="shared" si="39"/>
        <v/>
      </c>
      <c r="BF21" s="75" t="str">
        <f t="shared" si="40"/>
        <v/>
      </c>
      <c r="BG21" s="75" t="str">
        <f t="shared" si="41"/>
        <v/>
      </c>
      <c r="BH21" s="75" t="str">
        <f t="shared" si="42"/>
        <v/>
      </c>
      <c r="BI21" s="75" t="str">
        <f t="shared" si="43"/>
        <v/>
      </c>
      <c r="BJ21" s="75" t="str">
        <f t="shared" si="44"/>
        <v/>
      </c>
      <c r="BK21" s="75" t="str">
        <f t="shared" si="45"/>
        <v/>
      </c>
      <c r="BL21" s="75" t="str">
        <f t="shared" si="46"/>
        <v/>
      </c>
      <c r="BM21" s="75" t="str">
        <f t="shared" si="47"/>
        <v/>
      </c>
      <c r="BN21" s="75" t="str">
        <f t="shared" si="48"/>
        <v/>
      </c>
      <c r="BO21" s="75" t="str">
        <f t="shared" si="49"/>
        <v/>
      </c>
      <c r="BP21" s="75" t="str">
        <f t="shared" si="50"/>
        <v/>
      </c>
      <c r="BQ21" s="75" t="str">
        <f t="shared" si="51"/>
        <v/>
      </c>
      <c r="BR21" s="75" t="str">
        <f t="shared" si="52"/>
        <v/>
      </c>
      <c r="BS21" s="75" t="str">
        <f t="shared" si="53"/>
        <v/>
      </c>
      <c r="BT21" s="75" t="str">
        <f t="shared" si="54"/>
        <v/>
      </c>
      <c r="BU21" s="75" t="str">
        <f t="shared" si="55"/>
        <v/>
      </c>
      <c r="BV21" s="75" t="str">
        <f t="shared" si="56"/>
        <v/>
      </c>
      <c r="BW21" s="75" t="str">
        <f t="shared" si="57"/>
        <v/>
      </c>
      <c r="BX21" s="75" t="str">
        <f t="shared" si="58"/>
        <v/>
      </c>
      <c r="BY21" s="75" t="str">
        <f t="shared" si="59"/>
        <v/>
      </c>
      <c r="BZ21" s="75" t="str">
        <f t="shared" si="60"/>
        <v/>
      </c>
      <c r="CA21" s="75" t="str">
        <f t="shared" si="61"/>
        <v/>
      </c>
      <c r="CB21" s="75" t="str">
        <f t="shared" si="62"/>
        <v/>
      </c>
      <c r="CC21" s="75" t="str">
        <f t="shared" si="63"/>
        <v/>
      </c>
      <c r="CD21" s="75" t="str">
        <f t="shared" si="64"/>
        <v/>
      </c>
      <c r="CE21" s="75" t="str">
        <f t="shared" si="65"/>
        <v/>
      </c>
      <c r="CF21" s="75" t="str">
        <f t="shared" si="66"/>
        <v/>
      </c>
      <c r="CG21" s="75" t="str">
        <f t="shared" si="67"/>
        <v/>
      </c>
      <c r="CH21" s="75" t="str">
        <f t="shared" si="68"/>
        <v/>
      </c>
      <c r="CI21" s="75" t="str">
        <f t="shared" si="69"/>
        <v/>
      </c>
      <c r="CJ21" s="75" t="str">
        <f t="shared" si="70"/>
        <v/>
      </c>
      <c r="CK21" s="75" t="str">
        <f t="shared" si="71"/>
        <v/>
      </c>
      <c r="CL21" s="75" t="str">
        <f t="shared" si="72"/>
        <v/>
      </c>
      <c r="CM21" s="75" t="str">
        <f t="shared" si="73"/>
        <v/>
      </c>
      <c r="CN21" s="75" t="str">
        <f t="shared" si="74"/>
        <v/>
      </c>
      <c r="CO21" s="75" t="str">
        <f t="shared" si="75"/>
        <v/>
      </c>
      <c r="CP21" s="75" t="str">
        <f t="shared" si="76"/>
        <v/>
      </c>
      <c r="CQ21" s="75" t="str">
        <f t="shared" si="77"/>
        <v/>
      </c>
      <c r="CR21" s="75" t="str">
        <f t="shared" si="78"/>
        <v/>
      </c>
      <c r="CS21" s="75" t="str">
        <f t="shared" si="79"/>
        <v/>
      </c>
      <c r="CT21" s="75" t="str">
        <f t="shared" si="80"/>
        <v/>
      </c>
      <c r="CU21" s="75" t="str">
        <f t="shared" si="81"/>
        <v/>
      </c>
      <c r="CV21" s="75" t="str">
        <f t="shared" si="82"/>
        <v/>
      </c>
      <c r="CW21" s="75" t="str">
        <f t="shared" si="83"/>
        <v/>
      </c>
      <c r="CX21" s="75" t="str">
        <f t="shared" si="84"/>
        <v/>
      </c>
      <c r="CY21" s="75" t="str">
        <f t="shared" si="85"/>
        <v/>
      </c>
      <c r="CZ21" s="75" t="str">
        <f t="shared" si="86"/>
        <v/>
      </c>
      <c r="DA21" s="75" t="str">
        <f t="shared" si="87"/>
        <v/>
      </c>
      <c r="DB21" s="75" t="str">
        <f t="shared" si="88"/>
        <v/>
      </c>
      <c r="DC21" s="75" t="str">
        <f t="shared" si="89"/>
        <v/>
      </c>
      <c r="DD21" s="75" t="str">
        <f t="shared" si="90"/>
        <v/>
      </c>
      <c r="DE21" s="75" t="str">
        <f t="shared" si="91"/>
        <v/>
      </c>
      <c r="DF21" s="75" t="str">
        <f t="shared" si="92"/>
        <v/>
      </c>
      <c r="DG21" s="75" t="str">
        <f t="shared" si="93"/>
        <v/>
      </c>
      <c r="DH21" s="75" t="str">
        <f t="shared" si="94"/>
        <v/>
      </c>
      <c r="DI21" s="75" t="str">
        <f t="shared" si="95"/>
        <v/>
      </c>
      <c r="DJ21" s="75" t="str">
        <f t="shared" si="96"/>
        <v/>
      </c>
      <c r="DK21" s="75" t="str">
        <f t="shared" si="97"/>
        <v/>
      </c>
      <c r="DL21" s="75" t="str">
        <f t="shared" si="98"/>
        <v/>
      </c>
      <c r="DM21" s="75" t="str">
        <f t="shared" si="99"/>
        <v/>
      </c>
      <c r="DN21" s="75" t="str">
        <f t="shared" si="100"/>
        <v/>
      </c>
      <c r="DO21" s="75" t="str">
        <f t="shared" si="101"/>
        <v/>
      </c>
      <c r="DP21" s="75" t="str">
        <f t="shared" si="102"/>
        <v/>
      </c>
      <c r="DQ21" s="75" t="str">
        <f t="shared" si="103"/>
        <v/>
      </c>
      <c r="DR21" s="75" t="str">
        <f t="shared" si="104"/>
        <v/>
      </c>
      <c r="DS21" s="75" t="str">
        <f t="shared" si="105"/>
        <v/>
      </c>
      <c r="DT21" s="75" t="str">
        <f t="shared" si="106"/>
        <v/>
      </c>
      <c r="DU21" s="75" t="str">
        <f t="shared" si="107"/>
        <v/>
      </c>
      <c r="DV21" s="75" t="str">
        <f t="shared" si="108"/>
        <v/>
      </c>
      <c r="DW21" s="75" t="str">
        <f t="shared" si="109"/>
        <v/>
      </c>
      <c r="DX21" s="75" t="str">
        <f t="shared" si="110"/>
        <v/>
      </c>
      <c r="DY21" s="75" t="str">
        <f t="shared" si="111"/>
        <v/>
      </c>
      <c r="DZ21" s="75" t="str">
        <f t="shared" si="112"/>
        <v/>
      </c>
      <c r="EA21" s="75" t="str">
        <f t="shared" si="113"/>
        <v/>
      </c>
      <c r="EB21" s="75" t="str">
        <f t="shared" si="114"/>
        <v/>
      </c>
      <c r="EC21" s="75" t="str">
        <f t="shared" si="115"/>
        <v/>
      </c>
      <c r="ED21" s="75" t="str">
        <f t="shared" si="116"/>
        <v/>
      </c>
      <c r="EE21" s="75" t="str">
        <f t="shared" si="117"/>
        <v/>
      </c>
      <c r="EF21" s="75" t="str">
        <f t="shared" si="118"/>
        <v/>
      </c>
      <c r="EG21" s="75" t="str">
        <f t="shared" si="119"/>
        <v/>
      </c>
      <c r="EH21" s="75" t="str">
        <f t="shared" si="120"/>
        <v/>
      </c>
      <c r="EI21" s="75" t="str">
        <f t="shared" si="121"/>
        <v/>
      </c>
      <c r="EJ21" s="75" t="str">
        <f t="shared" si="122"/>
        <v/>
      </c>
      <c r="EK21" s="75" t="str">
        <f t="shared" si="123"/>
        <v/>
      </c>
      <c r="EL21" s="75" t="str">
        <f t="shared" si="124"/>
        <v/>
      </c>
      <c r="EM21" s="75" t="str">
        <f t="shared" si="125"/>
        <v/>
      </c>
      <c r="EN21" s="75" t="str">
        <f t="shared" si="126"/>
        <v/>
      </c>
      <c r="EO21" s="75" t="str">
        <f t="shared" si="127"/>
        <v/>
      </c>
      <c r="EP21" s="75" t="str">
        <f t="shared" si="128"/>
        <v/>
      </c>
      <c r="EQ21" s="75" t="str">
        <f t="shared" si="129"/>
        <v/>
      </c>
      <c r="ER21" s="75" t="str">
        <f t="shared" si="130"/>
        <v/>
      </c>
      <c r="ES21" s="75" t="str">
        <f t="shared" si="131"/>
        <v/>
      </c>
      <c r="ET21" s="75" t="str">
        <f t="shared" si="132"/>
        <v/>
      </c>
      <c r="EU21" s="75" t="str">
        <f t="shared" si="313"/>
        <v/>
      </c>
      <c r="EV21" s="75" t="str">
        <f t="shared" si="314"/>
        <v/>
      </c>
      <c r="EW21" s="75" t="str">
        <f t="shared" si="315"/>
        <v/>
      </c>
      <c r="EX21" s="75" t="str">
        <f t="shared" si="316"/>
        <v/>
      </c>
      <c r="EY21" s="75" t="str">
        <f t="shared" si="317"/>
        <v/>
      </c>
      <c r="EZ21" s="75" t="str">
        <f t="shared" si="133"/>
        <v/>
      </c>
      <c r="FA21" s="75" t="str">
        <f t="shared" si="134"/>
        <v/>
      </c>
      <c r="FB21" s="75" t="str">
        <f t="shared" si="135"/>
        <v/>
      </c>
      <c r="FC21" s="75" t="str">
        <f t="shared" si="136"/>
        <v/>
      </c>
      <c r="FD21" s="75" t="str">
        <f t="shared" si="137"/>
        <v/>
      </c>
      <c r="FE21" s="75" t="str">
        <f t="shared" si="318"/>
        <v/>
      </c>
      <c r="FF21" s="75" t="str">
        <f t="shared" si="319"/>
        <v/>
      </c>
      <c r="FG21" s="75" t="str">
        <f t="shared" si="320"/>
        <v/>
      </c>
      <c r="FH21" s="75" t="str">
        <f t="shared" si="321"/>
        <v/>
      </c>
      <c r="FI21" s="75" t="str">
        <f t="shared" si="322"/>
        <v/>
      </c>
      <c r="FJ21" s="75" t="str">
        <f t="shared" si="138"/>
        <v/>
      </c>
      <c r="FK21" s="75" t="str">
        <f t="shared" si="139"/>
        <v/>
      </c>
      <c r="FL21" s="75" t="str">
        <f t="shared" si="140"/>
        <v/>
      </c>
      <c r="FM21" s="75" t="str">
        <f t="shared" si="141"/>
        <v/>
      </c>
      <c r="FN21" s="75" t="str">
        <f t="shared" si="142"/>
        <v/>
      </c>
      <c r="FO21" s="75" t="str">
        <f t="shared" si="143"/>
        <v/>
      </c>
      <c r="FP21" s="75" t="str">
        <f t="shared" si="144"/>
        <v/>
      </c>
      <c r="FQ21" s="75" t="str">
        <f t="shared" si="145"/>
        <v/>
      </c>
      <c r="FR21" s="75" t="str">
        <f t="shared" si="146"/>
        <v/>
      </c>
      <c r="FS21" s="75" t="str">
        <f t="shared" si="147"/>
        <v/>
      </c>
      <c r="FT21" s="75" t="str">
        <f t="shared" si="148"/>
        <v/>
      </c>
      <c r="FU21" s="75" t="str">
        <f t="shared" si="149"/>
        <v/>
      </c>
      <c r="FV21" s="75" t="str">
        <f t="shared" si="150"/>
        <v/>
      </c>
      <c r="FW21" s="75" t="str">
        <f t="shared" si="151"/>
        <v/>
      </c>
      <c r="FX21" s="75" t="str">
        <f t="shared" si="152"/>
        <v/>
      </c>
      <c r="FY21" s="75" t="str">
        <f t="shared" si="153"/>
        <v/>
      </c>
      <c r="FZ21" s="75" t="str">
        <f t="shared" si="154"/>
        <v/>
      </c>
      <c r="GA21" s="75" t="str">
        <f t="shared" si="155"/>
        <v/>
      </c>
      <c r="GB21" s="75" t="str">
        <f t="shared" si="156"/>
        <v/>
      </c>
      <c r="GC21" s="75" t="str">
        <f t="shared" si="157"/>
        <v/>
      </c>
      <c r="GD21" s="75" t="str">
        <f t="shared" si="158"/>
        <v/>
      </c>
      <c r="GE21" s="75" t="str">
        <f t="shared" si="159"/>
        <v/>
      </c>
      <c r="GF21" s="75" t="str">
        <f t="shared" si="160"/>
        <v/>
      </c>
      <c r="GG21" s="75" t="str">
        <f t="shared" si="161"/>
        <v/>
      </c>
      <c r="GH21" s="75" t="str">
        <f t="shared" si="162"/>
        <v/>
      </c>
      <c r="GI21" s="75" t="str">
        <f t="shared" si="163"/>
        <v/>
      </c>
      <c r="GJ21" s="75" t="str">
        <f t="shared" si="164"/>
        <v/>
      </c>
      <c r="GK21" s="75" t="str">
        <f t="shared" si="165"/>
        <v/>
      </c>
      <c r="GL21" s="75" t="str">
        <f t="shared" si="166"/>
        <v/>
      </c>
      <c r="GM21" s="75" t="str">
        <f t="shared" si="167"/>
        <v/>
      </c>
      <c r="GN21" s="75" t="str">
        <f t="shared" si="168"/>
        <v/>
      </c>
      <c r="GO21" s="75" t="str">
        <f t="shared" si="169"/>
        <v/>
      </c>
      <c r="GP21" s="75" t="str">
        <f t="shared" si="170"/>
        <v/>
      </c>
      <c r="GQ21" s="75" t="str">
        <f t="shared" si="171"/>
        <v/>
      </c>
      <c r="GR21" s="75" t="str">
        <f t="shared" si="172"/>
        <v/>
      </c>
      <c r="GS21" s="75" t="str">
        <f t="shared" si="173"/>
        <v/>
      </c>
      <c r="GT21" s="75" t="str">
        <f t="shared" si="174"/>
        <v/>
      </c>
      <c r="GU21" s="75" t="str">
        <f t="shared" si="175"/>
        <v/>
      </c>
      <c r="GV21" s="75" t="str">
        <f t="shared" si="176"/>
        <v/>
      </c>
      <c r="GW21" s="75" t="str">
        <f t="shared" si="177"/>
        <v/>
      </c>
      <c r="GX21" s="75" t="str">
        <f t="shared" si="178"/>
        <v/>
      </c>
      <c r="GY21" s="75" t="str">
        <f t="shared" si="179"/>
        <v/>
      </c>
      <c r="GZ21" s="75" t="str">
        <f t="shared" si="180"/>
        <v/>
      </c>
      <c r="HA21" s="75" t="str">
        <f t="shared" si="181"/>
        <v/>
      </c>
      <c r="HB21" s="75" t="str">
        <f t="shared" si="182"/>
        <v/>
      </c>
      <c r="HC21" s="75" t="str">
        <f t="shared" si="183"/>
        <v/>
      </c>
      <c r="HD21" s="75" t="str">
        <f t="shared" si="184"/>
        <v/>
      </c>
      <c r="HE21" s="75" t="str">
        <f t="shared" si="185"/>
        <v/>
      </c>
      <c r="HF21" s="75" t="str">
        <f t="shared" si="186"/>
        <v/>
      </c>
      <c r="HG21" s="75" t="str">
        <f t="shared" si="187"/>
        <v/>
      </c>
      <c r="HH21" s="75" t="str">
        <f t="shared" si="188"/>
        <v/>
      </c>
      <c r="HI21" s="75" t="str">
        <f t="shared" si="189"/>
        <v/>
      </c>
      <c r="HJ21" s="75" t="str">
        <f t="shared" si="190"/>
        <v/>
      </c>
      <c r="HK21" s="75" t="str">
        <f t="shared" si="191"/>
        <v/>
      </c>
      <c r="HL21" s="75" t="str">
        <f t="shared" si="192"/>
        <v/>
      </c>
      <c r="HM21" s="75" t="str">
        <f t="shared" si="193"/>
        <v/>
      </c>
      <c r="HN21" s="75" t="str">
        <f t="shared" si="194"/>
        <v/>
      </c>
      <c r="HO21" s="75" t="str">
        <f t="shared" si="195"/>
        <v/>
      </c>
      <c r="HP21" s="75" t="str">
        <f t="shared" si="196"/>
        <v/>
      </c>
      <c r="HQ21" s="75" t="str">
        <f t="shared" si="197"/>
        <v/>
      </c>
      <c r="HR21" s="75" t="str">
        <f t="shared" si="198"/>
        <v/>
      </c>
      <c r="HS21" s="75" t="str">
        <f t="shared" si="199"/>
        <v/>
      </c>
      <c r="HT21" s="75" t="str">
        <f t="shared" si="200"/>
        <v/>
      </c>
      <c r="HU21" s="75" t="str">
        <f t="shared" si="201"/>
        <v/>
      </c>
      <c r="HV21" s="75" t="str">
        <f t="shared" si="202"/>
        <v/>
      </c>
      <c r="HW21" s="109" t="str">
        <f t="shared" si="203"/>
        <v/>
      </c>
      <c r="HX21" s="109" t="str">
        <f t="shared" si="204"/>
        <v/>
      </c>
      <c r="HY21" s="109" t="str">
        <f t="shared" si="205"/>
        <v/>
      </c>
      <c r="HZ21" s="109" t="str">
        <f t="shared" si="206"/>
        <v/>
      </c>
      <c r="IA21" s="109" t="str">
        <f t="shared" si="207"/>
        <v/>
      </c>
      <c r="IB21" s="109" t="str">
        <f t="shared" si="208"/>
        <v/>
      </c>
      <c r="IC21" s="109" t="str">
        <f t="shared" si="209"/>
        <v/>
      </c>
      <c r="ID21" s="109" t="str">
        <f t="shared" si="210"/>
        <v/>
      </c>
      <c r="IE21" s="109" t="str">
        <f t="shared" si="211"/>
        <v/>
      </c>
      <c r="IF21" s="109" t="str">
        <f t="shared" si="212"/>
        <v/>
      </c>
      <c r="IG21" s="109" t="str">
        <f t="shared" si="213"/>
        <v/>
      </c>
      <c r="IH21" s="109" t="str">
        <f t="shared" si="214"/>
        <v/>
      </c>
      <c r="II21" s="109" t="str">
        <f t="shared" si="215"/>
        <v/>
      </c>
      <c r="IJ21" s="109" t="str">
        <f t="shared" si="216"/>
        <v/>
      </c>
      <c r="IK21" s="109" t="str">
        <f t="shared" si="217"/>
        <v/>
      </c>
      <c r="IL21" s="109" t="str">
        <f t="shared" si="218"/>
        <v/>
      </c>
      <c r="IM21" s="109" t="str">
        <f t="shared" si="219"/>
        <v/>
      </c>
      <c r="IN21" s="109" t="str">
        <f t="shared" si="220"/>
        <v/>
      </c>
      <c r="IO21" s="109" t="str">
        <f t="shared" si="221"/>
        <v/>
      </c>
      <c r="IP21" s="109" t="str">
        <f t="shared" si="222"/>
        <v/>
      </c>
      <c r="IQ21" s="109" t="str">
        <f t="shared" si="223"/>
        <v/>
      </c>
      <c r="IR21" s="109" t="str">
        <f t="shared" si="224"/>
        <v/>
      </c>
      <c r="IS21" s="109" t="str">
        <f t="shared" si="225"/>
        <v/>
      </c>
      <c r="IT21" s="109" t="str">
        <f t="shared" si="226"/>
        <v/>
      </c>
      <c r="IU21" s="109" t="str">
        <f t="shared" si="227"/>
        <v/>
      </c>
      <c r="IV21" s="109" t="str">
        <f t="shared" si="228"/>
        <v/>
      </c>
      <c r="IW21" s="109" t="str">
        <f t="shared" si="229"/>
        <v/>
      </c>
      <c r="IX21" s="109" t="str">
        <f t="shared" si="230"/>
        <v/>
      </c>
      <c r="IY21" s="109" t="str">
        <f t="shared" si="231"/>
        <v/>
      </c>
      <c r="IZ21" s="109" t="str">
        <f t="shared" si="232"/>
        <v/>
      </c>
      <c r="JA21" s="109" t="str">
        <f t="shared" si="233"/>
        <v/>
      </c>
      <c r="JB21" s="109" t="str">
        <f t="shared" si="234"/>
        <v/>
      </c>
      <c r="JC21" s="109" t="str">
        <f t="shared" si="235"/>
        <v/>
      </c>
      <c r="JD21" s="109" t="str">
        <f t="shared" si="236"/>
        <v/>
      </c>
      <c r="JE21" s="109" t="str">
        <f t="shared" si="237"/>
        <v/>
      </c>
      <c r="JF21" s="109" t="str">
        <f t="shared" si="238"/>
        <v/>
      </c>
      <c r="JG21" s="109" t="str">
        <f t="shared" si="239"/>
        <v/>
      </c>
      <c r="JH21" s="109" t="str">
        <f t="shared" si="240"/>
        <v/>
      </c>
      <c r="JI21" s="109" t="str">
        <f t="shared" si="241"/>
        <v/>
      </c>
      <c r="JJ21" s="109" t="str">
        <f t="shared" si="242"/>
        <v/>
      </c>
      <c r="JK21" s="109" t="str">
        <f t="shared" si="243"/>
        <v/>
      </c>
      <c r="JL21" s="109" t="str">
        <f t="shared" si="244"/>
        <v/>
      </c>
      <c r="JM21" s="109" t="str">
        <f t="shared" si="245"/>
        <v/>
      </c>
      <c r="JN21" s="109" t="str">
        <f t="shared" si="246"/>
        <v/>
      </c>
      <c r="JO21" s="109" t="str">
        <f t="shared" si="247"/>
        <v/>
      </c>
      <c r="JP21" s="109" t="str">
        <f t="shared" si="248"/>
        <v/>
      </c>
      <c r="JQ21" s="109" t="str">
        <f t="shared" si="249"/>
        <v/>
      </c>
      <c r="JR21" s="109" t="str">
        <f t="shared" si="250"/>
        <v/>
      </c>
      <c r="JS21" s="109" t="str">
        <f t="shared" si="251"/>
        <v/>
      </c>
      <c r="JT21" s="109" t="str">
        <f t="shared" si="252"/>
        <v/>
      </c>
      <c r="JU21" s="109" t="str">
        <f t="shared" si="253"/>
        <v/>
      </c>
      <c r="JV21" s="109" t="str">
        <f t="shared" si="254"/>
        <v/>
      </c>
      <c r="JW21" s="109" t="str">
        <f t="shared" si="255"/>
        <v/>
      </c>
      <c r="JX21" s="109" t="str">
        <f t="shared" si="256"/>
        <v/>
      </c>
      <c r="JY21" s="109" t="str">
        <f t="shared" si="257"/>
        <v/>
      </c>
      <c r="JZ21" s="109" t="str">
        <f t="shared" si="258"/>
        <v/>
      </c>
      <c r="KA21" s="109" t="str">
        <f t="shared" si="259"/>
        <v/>
      </c>
      <c r="KB21" s="109" t="str">
        <f t="shared" si="260"/>
        <v/>
      </c>
      <c r="KC21" s="109" t="str">
        <f t="shared" si="261"/>
        <v/>
      </c>
      <c r="KD21" s="109" t="str">
        <f t="shared" si="262"/>
        <v/>
      </c>
      <c r="KE21" s="109" t="str">
        <f t="shared" si="263"/>
        <v/>
      </c>
      <c r="KF21" s="109" t="str">
        <f t="shared" si="264"/>
        <v/>
      </c>
      <c r="KG21" s="109" t="str">
        <f t="shared" si="265"/>
        <v/>
      </c>
      <c r="KH21" s="109" t="str">
        <f t="shared" si="266"/>
        <v/>
      </c>
      <c r="KI21" s="109" t="str">
        <f t="shared" si="267"/>
        <v/>
      </c>
      <c r="KJ21" s="109" t="str">
        <f t="shared" si="268"/>
        <v/>
      </c>
      <c r="KK21" s="109" t="str">
        <f t="shared" si="269"/>
        <v/>
      </c>
      <c r="KL21" s="109" t="str">
        <f t="shared" si="270"/>
        <v/>
      </c>
      <c r="KM21" s="109" t="str">
        <f t="shared" si="271"/>
        <v/>
      </c>
      <c r="KN21" s="109" t="str">
        <f t="shared" si="272"/>
        <v/>
      </c>
      <c r="KO21" s="109" t="str">
        <f t="shared" si="273"/>
        <v/>
      </c>
      <c r="KP21" s="109" t="str">
        <f t="shared" si="274"/>
        <v/>
      </c>
      <c r="KQ21" s="109" t="str">
        <f t="shared" si="275"/>
        <v/>
      </c>
      <c r="KR21" s="109" t="str">
        <f t="shared" si="276"/>
        <v/>
      </c>
      <c r="KS21" s="109" t="str">
        <f t="shared" si="277"/>
        <v/>
      </c>
      <c r="KT21" s="109" t="str">
        <f t="shared" si="278"/>
        <v/>
      </c>
      <c r="KU21" s="109" t="str">
        <f t="shared" si="279"/>
        <v/>
      </c>
      <c r="KV21" s="109" t="str">
        <f t="shared" si="280"/>
        <v/>
      </c>
      <c r="KW21" s="109" t="str">
        <f t="shared" si="281"/>
        <v/>
      </c>
      <c r="KX21" s="109" t="str">
        <f t="shared" si="282"/>
        <v/>
      </c>
      <c r="KY21" s="109" t="str">
        <f t="shared" si="283"/>
        <v/>
      </c>
      <c r="KZ21" s="109" t="str">
        <f t="shared" si="284"/>
        <v/>
      </c>
      <c r="LA21" s="109" t="str">
        <f t="shared" si="285"/>
        <v/>
      </c>
      <c r="LB21" s="109" t="str">
        <f t="shared" si="286"/>
        <v/>
      </c>
      <c r="LC21" s="109" t="str">
        <f t="shared" si="287"/>
        <v/>
      </c>
      <c r="LD21" s="110" t="str">
        <f t="shared" si="288"/>
        <v/>
      </c>
      <c r="LE21" s="110" t="str">
        <f t="shared" si="289"/>
        <v/>
      </c>
      <c r="LF21" s="110" t="str">
        <f t="shared" si="290"/>
        <v/>
      </c>
      <c r="LG21" s="110" t="str">
        <f t="shared" si="291"/>
        <v/>
      </c>
      <c r="LH21" s="110" t="str">
        <f t="shared" si="292"/>
        <v/>
      </c>
      <c r="LI21" s="75" t="str">
        <f t="shared" si="293"/>
        <v/>
      </c>
      <c r="LJ21" s="75" t="str">
        <f t="shared" si="294"/>
        <v/>
      </c>
      <c r="LK21" s="75" t="str">
        <f t="shared" si="295"/>
        <v/>
      </c>
      <c r="LL21" s="75" t="str">
        <f t="shared" si="296"/>
        <v/>
      </c>
      <c r="LM21" s="75" t="str">
        <f t="shared" si="297"/>
        <v/>
      </c>
      <c r="LN21" s="75" t="str">
        <f t="shared" si="298"/>
        <v/>
      </c>
      <c r="LO21" s="75" t="str">
        <f t="shared" si="299"/>
        <v/>
      </c>
      <c r="LP21" s="75" t="str">
        <f t="shared" si="300"/>
        <v/>
      </c>
      <c r="LQ21" s="75" t="str">
        <f t="shared" si="301"/>
        <v/>
      </c>
      <c r="LR21" s="75" t="str">
        <f t="shared" si="302"/>
        <v/>
      </c>
      <c r="LS21" s="75" t="str">
        <f t="shared" si="303"/>
        <v/>
      </c>
      <c r="LT21" s="75" t="str">
        <f t="shared" si="304"/>
        <v/>
      </c>
      <c r="LU21" s="75" t="str">
        <f t="shared" si="305"/>
        <v/>
      </c>
      <c r="LV21" s="75" t="str">
        <f t="shared" si="306"/>
        <v/>
      </c>
      <c r="LW21" s="75" t="str">
        <f t="shared" si="307"/>
        <v/>
      </c>
      <c r="LX21" s="75" t="str">
        <f t="shared" si="308"/>
        <v/>
      </c>
      <c r="LY21" s="75" t="str">
        <f t="shared" si="309"/>
        <v/>
      </c>
      <c r="LZ21" s="75" t="str">
        <f t="shared" si="310"/>
        <v/>
      </c>
      <c r="MA21" s="75" t="str">
        <f t="shared" si="311"/>
        <v/>
      </c>
      <c r="MB21" s="75" t="str">
        <f t="shared" si="312"/>
        <v/>
      </c>
      <c r="MC21" s="91">
        <f t="shared" si="323"/>
        <v>0</v>
      </c>
      <c r="MD21" s="91">
        <f t="shared" si="324"/>
        <v>0</v>
      </c>
      <c r="ME21" s="91">
        <f t="shared" si="325"/>
        <v>0</v>
      </c>
      <c r="MF21" s="91">
        <f t="shared" si="326"/>
        <v>0</v>
      </c>
      <c r="MG21" s="91">
        <f t="shared" si="327"/>
        <v>0</v>
      </c>
      <c r="MH21" s="91">
        <f t="shared" si="328"/>
        <v>0</v>
      </c>
      <c r="MI21" s="91">
        <f t="shared" si="329"/>
        <v>0</v>
      </c>
      <c r="MJ21" s="91">
        <f t="shared" si="330"/>
        <v>0</v>
      </c>
      <c r="MK21" s="91">
        <f t="shared" si="331"/>
        <v>0</v>
      </c>
      <c r="ML21" s="91">
        <f t="shared" si="332"/>
        <v>0</v>
      </c>
      <c r="MM21" s="91">
        <f t="shared" si="333"/>
        <v>0</v>
      </c>
      <c r="MN21" s="91">
        <f t="shared" si="334"/>
        <v>0</v>
      </c>
      <c r="MO21" s="91">
        <f t="shared" si="335"/>
        <v>0</v>
      </c>
      <c r="MP21" s="91">
        <f t="shared" si="336"/>
        <v>0</v>
      </c>
      <c r="MQ21" s="91">
        <f t="shared" si="337"/>
        <v>0</v>
      </c>
      <c r="MR21" s="70"/>
      <c r="MS21" s="70"/>
      <c r="MT21" s="75"/>
      <c r="MU21" s="75"/>
      <c r="NK21" s="71"/>
      <c r="NL21" s="71"/>
    </row>
    <row r="22" spans="1:376" ht="12" customHeight="1" x14ac:dyDescent="0.2">
      <c r="A22" s="98" t="str">
        <f t="shared" si="0"/>
        <v/>
      </c>
      <c r="B22" s="137">
        <v>30</v>
      </c>
      <c r="C22" s="112"/>
      <c r="D22" s="113"/>
      <c r="E22" s="114"/>
      <c r="F22" s="114"/>
      <c r="G22" s="114"/>
      <c r="H22" s="114"/>
      <c r="I22" s="352"/>
      <c r="J22" s="115"/>
      <c r="K22" s="116">
        <f t="shared" si="1"/>
        <v>0</v>
      </c>
      <c r="L22" s="116">
        <f t="shared" si="2"/>
        <v>0</v>
      </c>
      <c r="M22" s="117"/>
      <c r="N22" s="117"/>
      <c r="O22" s="117"/>
      <c r="P22" s="118"/>
      <c r="Q22" s="119"/>
      <c r="R22" s="120"/>
      <c r="S22" s="1089"/>
      <c r="T22" s="1090"/>
      <c r="U22" s="75" t="str">
        <f t="shared" si="3"/>
        <v/>
      </c>
      <c r="V22" s="75" t="str">
        <f t="shared" si="4"/>
        <v/>
      </c>
      <c r="W22" s="75" t="str">
        <f t="shared" si="5"/>
        <v/>
      </c>
      <c r="X22" s="75" t="str">
        <f t="shared" si="6"/>
        <v/>
      </c>
      <c r="Y22" s="75" t="str">
        <f t="shared" si="7"/>
        <v/>
      </c>
      <c r="Z22" s="75" t="str">
        <f t="shared" si="8"/>
        <v/>
      </c>
      <c r="AA22" s="75" t="str">
        <f t="shared" si="9"/>
        <v/>
      </c>
      <c r="AB22" s="75" t="str">
        <f t="shared" si="10"/>
        <v/>
      </c>
      <c r="AC22" s="75" t="str">
        <f t="shared" si="11"/>
        <v/>
      </c>
      <c r="AD22" s="75" t="str">
        <f t="shared" si="12"/>
        <v/>
      </c>
      <c r="AE22" s="75" t="str">
        <f t="shared" si="13"/>
        <v/>
      </c>
      <c r="AF22" s="75" t="str">
        <f t="shared" si="14"/>
        <v/>
      </c>
      <c r="AG22" s="75" t="str">
        <f t="shared" si="15"/>
        <v/>
      </c>
      <c r="AH22" s="75" t="str">
        <f t="shared" si="16"/>
        <v/>
      </c>
      <c r="AI22" s="75" t="str">
        <f t="shared" si="17"/>
        <v/>
      </c>
      <c r="AJ22" s="75" t="str">
        <f t="shared" si="18"/>
        <v/>
      </c>
      <c r="AK22" s="75" t="str">
        <f t="shared" si="19"/>
        <v/>
      </c>
      <c r="AL22" s="75" t="str">
        <f t="shared" si="20"/>
        <v/>
      </c>
      <c r="AM22" s="75" t="str">
        <f t="shared" si="21"/>
        <v/>
      </c>
      <c r="AN22" s="75" t="str">
        <f t="shared" si="22"/>
        <v/>
      </c>
      <c r="AO22" s="75" t="str">
        <f t="shared" si="23"/>
        <v/>
      </c>
      <c r="AP22" s="75" t="str">
        <f t="shared" si="24"/>
        <v/>
      </c>
      <c r="AQ22" s="75" t="str">
        <f t="shared" si="25"/>
        <v/>
      </c>
      <c r="AR22" s="75" t="str">
        <f t="shared" si="26"/>
        <v/>
      </c>
      <c r="AS22" s="75" t="str">
        <f t="shared" si="27"/>
        <v/>
      </c>
      <c r="AT22" s="75" t="str">
        <f t="shared" si="28"/>
        <v/>
      </c>
      <c r="AU22" s="75" t="str">
        <f t="shared" si="29"/>
        <v/>
      </c>
      <c r="AV22" s="75" t="str">
        <f t="shared" si="30"/>
        <v/>
      </c>
      <c r="AW22" s="75" t="str">
        <f t="shared" si="31"/>
        <v/>
      </c>
      <c r="AX22" s="75" t="str">
        <f t="shared" si="32"/>
        <v/>
      </c>
      <c r="AY22" s="75" t="str">
        <f t="shared" si="33"/>
        <v/>
      </c>
      <c r="AZ22" s="75" t="str">
        <f t="shared" si="34"/>
        <v/>
      </c>
      <c r="BA22" s="75" t="str">
        <f t="shared" si="35"/>
        <v/>
      </c>
      <c r="BB22" s="75" t="str">
        <f t="shared" si="36"/>
        <v/>
      </c>
      <c r="BC22" s="75" t="str">
        <f t="shared" si="37"/>
        <v/>
      </c>
      <c r="BD22" s="75" t="str">
        <f t="shared" si="38"/>
        <v/>
      </c>
      <c r="BE22" s="75" t="str">
        <f t="shared" si="39"/>
        <v/>
      </c>
      <c r="BF22" s="75" t="str">
        <f t="shared" si="40"/>
        <v/>
      </c>
      <c r="BG22" s="75" t="str">
        <f t="shared" si="41"/>
        <v/>
      </c>
      <c r="BH22" s="75" t="str">
        <f t="shared" si="42"/>
        <v/>
      </c>
      <c r="BI22" s="75" t="str">
        <f t="shared" si="43"/>
        <v/>
      </c>
      <c r="BJ22" s="75" t="str">
        <f t="shared" si="44"/>
        <v/>
      </c>
      <c r="BK22" s="75" t="str">
        <f t="shared" si="45"/>
        <v/>
      </c>
      <c r="BL22" s="75" t="str">
        <f t="shared" si="46"/>
        <v/>
      </c>
      <c r="BM22" s="75" t="str">
        <f t="shared" si="47"/>
        <v/>
      </c>
      <c r="BN22" s="75" t="str">
        <f t="shared" si="48"/>
        <v/>
      </c>
      <c r="BO22" s="75" t="str">
        <f t="shared" si="49"/>
        <v/>
      </c>
      <c r="BP22" s="75" t="str">
        <f t="shared" si="50"/>
        <v/>
      </c>
      <c r="BQ22" s="75" t="str">
        <f t="shared" si="51"/>
        <v/>
      </c>
      <c r="BR22" s="75" t="str">
        <f t="shared" si="52"/>
        <v/>
      </c>
      <c r="BS22" s="75" t="str">
        <f t="shared" si="53"/>
        <v/>
      </c>
      <c r="BT22" s="75" t="str">
        <f t="shared" si="54"/>
        <v/>
      </c>
      <c r="BU22" s="75" t="str">
        <f t="shared" si="55"/>
        <v/>
      </c>
      <c r="BV22" s="75" t="str">
        <f t="shared" si="56"/>
        <v/>
      </c>
      <c r="BW22" s="75" t="str">
        <f t="shared" si="57"/>
        <v/>
      </c>
      <c r="BX22" s="75" t="str">
        <f t="shared" si="58"/>
        <v/>
      </c>
      <c r="BY22" s="75" t="str">
        <f t="shared" si="59"/>
        <v/>
      </c>
      <c r="BZ22" s="75" t="str">
        <f t="shared" si="60"/>
        <v/>
      </c>
      <c r="CA22" s="75" t="str">
        <f t="shared" si="61"/>
        <v/>
      </c>
      <c r="CB22" s="75" t="str">
        <f t="shared" si="62"/>
        <v/>
      </c>
      <c r="CC22" s="75" t="str">
        <f t="shared" si="63"/>
        <v/>
      </c>
      <c r="CD22" s="75" t="str">
        <f t="shared" si="64"/>
        <v/>
      </c>
      <c r="CE22" s="75" t="str">
        <f t="shared" si="65"/>
        <v/>
      </c>
      <c r="CF22" s="75" t="str">
        <f t="shared" si="66"/>
        <v/>
      </c>
      <c r="CG22" s="75" t="str">
        <f t="shared" si="67"/>
        <v/>
      </c>
      <c r="CH22" s="75" t="str">
        <f t="shared" si="68"/>
        <v/>
      </c>
      <c r="CI22" s="75" t="str">
        <f t="shared" si="69"/>
        <v/>
      </c>
      <c r="CJ22" s="75" t="str">
        <f t="shared" si="70"/>
        <v/>
      </c>
      <c r="CK22" s="75" t="str">
        <f t="shared" si="71"/>
        <v/>
      </c>
      <c r="CL22" s="75" t="str">
        <f t="shared" si="72"/>
        <v/>
      </c>
      <c r="CM22" s="75" t="str">
        <f t="shared" si="73"/>
        <v/>
      </c>
      <c r="CN22" s="75" t="str">
        <f t="shared" si="74"/>
        <v/>
      </c>
      <c r="CO22" s="75" t="str">
        <f t="shared" si="75"/>
        <v/>
      </c>
      <c r="CP22" s="75" t="str">
        <f t="shared" si="76"/>
        <v/>
      </c>
      <c r="CQ22" s="75" t="str">
        <f t="shared" si="77"/>
        <v/>
      </c>
      <c r="CR22" s="75" t="str">
        <f t="shared" si="78"/>
        <v/>
      </c>
      <c r="CS22" s="75" t="str">
        <f t="shared" si="79"/>
        <v/>
      </c>
      <c r="CT22" s="75" t="str">
        <f t="shared" si="80"/>
        <v/>
      </c>
      <c r="CU22" s="75" t="str">
        <f t="shared" si="81"/>
        <v/>
      </c>
      <c r="CV22" s="75" t="str">
        <f t="shared" si="82"/>
        <v/>
      </c>
      <c r="CW22" s="75" t="str">
        <f t="shared" si="83"/>
        <v/>
      </c>
      <c r="CX22" s="75" t="str">
        <f t="shared" si="84"/>
        <v/>
      </c>
      <c r="CY22" s="75" t="str">
        <f t="shared" si="85"/>
        <v/>
      </c>
      <c r="CZ22" s="75" t="str">
        <f t="shared" si="86"/>
        <v/>
      </c>
      <c r="DA22" s="75" t="str">
        <f t="shared" si="87"/>
        <v/>
      </c>
      <c r="DB22" s="75" t="str">
        <f t="shared" si="88"/>
        <v/>
      </c>
      <c r="DC22" s="75" t="str">
        <f t="shared" si="89"/>
        <v/>
      </c>
      <c r="DD22" s="75" t="str">
        <f t="shared" si="90"/>
        <v/>
      </c>
      <c r="DE22" s="75" t="str">
        <f t="shared" si="91"/>
        <v/>
      </c>
      <c r="DF22" s="75" t="str">
        <f t="shared" si="92"/>
        <v/>
      </c>
      <c r="DG22" s="75" t="str">
        <f t="shared" si="93"/>
        <v/>
      </c>
      <c r="DH22" s="75" t="str">
        <f t="shared" si="94"/>
        <v/>
      </c>
      <c r="DI22" s="75" t="str">
        <f t="shared" si="95"/>
        <v/>
      </c>
      <c r="DJ22" s="75" t="str">
        <f t="shared" si="96"/>
        <v/>
      </c>
      <c r="DK22" s="75" t="str">
        <f t="shared" si="97"/>
        <v/>
      </c>
      <c r="DL22" s="75" t="str">
        <f t="shared" si="98"/>
        <v/>
      </c>
      <c r="DM22" s="75" t="str">
        <f t="shared" si="99"/>
        <v/>
      </c>
      <c r="DN22" s="75" t="str">
        <f t="shared" si="100"/>
        <v/>
      </c>
      <c r="DO22" s="75" t="str">
        <f t="shared" si="101"/>
        <v/>
      </c>
      <c r="DP22" s="75" t="str">
        <f t="shared" si="102"/>
        <v/>
      </c>
      <c r="DQ22" s="75" t="str">
        <f t="shared" si="103"/>
        <v/>
      </c>
      <c r="DR22" s="75" t="str">
        <f t="shared" si="104"/>
        <v/>
      </c>
      <c r="DS22" s="75" t="str">
        <f t="shared" si="105"/>
        <v/>
      </c>
      <c r="DT22" s="75" t="str">
        <f t="shared" si="106"/>
        <v/>
      </c>
      <c r="DU22" s="75" t="str">
        <f t="shared" si="107"/>
        <v/>
      </c>
      <c r="DV22" s="75" t="str">
        <f t="shared" si="108"/>
        <v/>
      </c>
      <c r="DW22" s="75" t="str">
        <f t="shared" si="109"/>
        <v/>
      </c>
      <c r="DX22" s="75" t="str">
        <f t="shared" si="110"/>
        <v/>
      </c>
      <c r="DY22" s="75" t="str">
        <f t="shared" si="111"/>
        <v/>
      </c>
      <c r="DZ22" s="75" t="str">
        <f t="shared" si="112"/>
        <v/>
      </c>
      <c r="EA22" s="75" t="str">
        <f t="shared" si="113"/>
        <v/>
      </c>
      <c r="EB22" s="75" t="str">
        <f t="shared" si="114"/>
        <v/>
      </c>
      <c r="EC22" s="75" t="str">
        <f t="shared" si="115"/>
        <v/>
      </c>
      <c r="ED22" s="75" t="str">
        <f t="shared" si="116"/>
        <v/>
      </c>
      <c r="EE22" s="75" t="str">
        <f t="shared" si="117"/>
        <v/>
      </c>
      <c r="EF22" s="75" t="str">
        <f t="shared" si="118"/>
        <v/>
      </c>
      <c r="EG22" s="75" t="str">
        <f t="shared" si="119"/>
        <v/>
      </c>
      <c r="EH22" s="75" t="str">
        <f t="shared" si="120"/>
        <v/>
      </c>
      <c r="EI22" s="75" t="str">
        <f t="shared" si="121"/>
        <v/>
      </c>
      <c r="EJ22" s="75" t="str">
        <f t="shared" si="122"/>
        <v/>
      </c>
      <c r="EK22" s="75" t="str">
        <f t="shared" si="123"/>
        <v/>
      </c>
      <c r="EL22" s="75" t="str">
        <f t="shared" si="124"/>
        <v/>
      </c>
      <c r="EM22" s="75" t="str">
        <f t="shared" si="125"/>
        <v/>
      </c>
      <c r="EN22" s="75" t="str">
        <f t="shared" si="126"/>
        <v/>
      </c>
      <c r="EO22" s="75" t="str">
        <f t="shared" si="127"/>
        <v/>
      </c>
      <c r="EP22" s="75" t="str">
        <f t="shared" si="128"/>
        <v/>
      </c>
      <c r="EQ22" s="75" t="str">
        <f t="shared" si="129"/>
        <v/>
      </c>
      <c r="ER22" s="75" t="str">
        <f t="shared" si="130"/>
        <v/>
      </c>
      <c r="ES22" s="75" t="str">
        <f t="shared" si="131"/>
        <v/>
      </c>
      <c r="ET22" s="75" t="str">
        <f t="shared" si="132"/>
        <v/>
      </c>
      <c r="EU22" s="75" t="str">
        <f t="shared" si="313"/>
        <v/>
      </c>
      <c r="EV22" s="75" t="str">
        <f t="shared" si="314"/>
        <v/>
      </c>
      <c r="EW22" s="75" t="str">
        <f t="shared" si="315"/>
        <v/>
      </c>
      <c r="EX22" s="75" t="str">
        <f t="shared" si="316"/>
        <v/>
      </c>
      <c r="EY22" s="75" t="str">
        <f t="shared" si="317"/>
        <v/>
      </c>
      <c r="EZ22" s="75" t="str">
        <f t="shared" si="133"/>
        <v/>
      </c>
      <c r="FA22" s="75" t="str">
        <f t="shared" si="134"/>
        <v/>
      </c>
      <c r="FB22" s="75" t="str">
        <f t="shared" si="135"/>
        <v/>
      </c>
      <c r="FC22" s="75" t="str">
        <f t="shared" si="136"/>
        <v/>
      </c>
      <c r="FD22" s="75" t="str">
        <f t="shared" si="137"/>
        <v/>
      </c>
      <c r="FE22" s="75" t="str">
        <f t="shared" si="318"/>
        <v/>
      </c>
      <c r="FF22" s="75" t="str">
        <f t="shared" si="319"/>
        <v/>
      </c>
      <c r="FG22" s="75" t="str">
        <f t="shared" si="320"/>
        <v/>
      </c>
      <c r="FH22" s="75" t="str">
        <f t="shared" si="321"/>
        <v/>
      </c>
      <c r="FI22" s="75" t="str">
        <f t="shared" si="322"/>
        <v/>
      </c>
      <c r="FJ22" s="75" t="str">
        <f t="shared" si="138"/>
        <v/>
      </c>
      <c r="FK22" s="75" t="str">
        <f t="shared" si="139"/>
        <v/>
      </c>
      <c r="FL22" s="75" t="str">
        <f t="shared" si="140"/>
        <v/>
      </c>
      <c r="FM22" s="75" t="str">
        <f t="shared" si="141"/>
        <v/>
      </c>
      <c r="FN22" s="75" t="str">
        <f t="shared" si="142"/>
        <v/>
      </c>
      <c r="FO22" s="75" t="str">
        <f t="shared" si="143"/>
        <v/>
      </c>
      <c r="FP22" s="75" t="str">
        <f t="shared" si="144"/>
        <v/>
      </c>
      <c r="FQ22" s="75" t="str">
        <f t="shared" si="145"/>
        <v/>
      </c>
      <c r="FR22" s="75" t="str">
        <f t="shared" si="146"/>
        <v/>
      </c>
      <c r="FS22" s="75" t="str">
        <f t="shared" si="147"/>
        <v/>
      </c>
      <c r="FT22" s="75" t="str">
        <f t="shared" si="148"/>
        <v/>
      </c>
      <c r="FU22" s="75" t="str">
        <f t="shared" si="149"/>
        <v/>
      </c>
      <c r="FV22" s="75" t="str">
        <f t="shared" si="150"/>
        <v/>
      </c>
      <c r="FW22" s="75" t="str">
        <f t="shared" si="151"/>
        <v/>
      </c>
      <c r="FX22" s="75" t="str">
        <f t="shared" si="152"/>
        <v/>
      </c>
      <c r="FY22" s="75" t="str">
        <f t="shared" si="153"/>
        <v/>
      </c>
      <c r="FZ22" s="75" t="str">
        <f t="shared" si="154"/>
        <v/>
      </c>
      <c r="GA22" s="75" t="str">
        <f t="shared" si="155"/>
        <v/>
      </c>
      <c r="GB22" s="75" t="str">
        <f t="shared" si="156"/>
        <v/>
      </c>
      <c r="GC22" s="75" t="str">
        <f t="shared" si="157"/>
        <v/>
      </c>
      <c r="GD22" s="75" t="str">
        <f t="shared" si="158"/>
        <v/>
      </c>
      <c r="GE22" s="75" t="str">
        <f t="shared" si="159"/>
        <v/>
      </c>
      <c r="GF22" s="75" t="str">
        <f t="shared" si="160"/>
        <v/>
      </c>
      <c r="GG22" s="75" t="str">
        <f t="shared" si="161"/>
        <v/>
      </c>
      <c r="GH22" s="75" t="str">
        <f t="shared" si="162"/>
        <v/>
      </c>
      <c r="GI22" s="75" t="str">
        <f t="shared" si="163"/>
        <v/>
      </c>
      <c r="GJ22" s="75" t="str">
        <f t="shared" si="164"/>
        <v/>
      </c>
      <c r="GK22" s="75" t="str">
        <f t="shared" si="165"/>
        <v/>
      </c>
      <c r="GL22" s="75" t="str">
        <f t="shared" si="166"/>
        <v/>
      </c>
      <c r="GM22" s="75" t="str">
        <f t="shared" si="167"/>
        <v/>
      </c>
      <c r="GN22" s="75" t="str">
        <f t="shared" si="168"/>
        <v/>
      </c>
      <c r="GO22" s="75" t="str">
        <f t="shared" si="169"/>
        <v/>
      </c>
      <c r="GP22" s="75" t="str">
        <f t="shared" si="170"/>
        <v/>
      </c>
      <c r="GQ22" s="75" t="str">
        <f t="shared" si="171"/>
        <v/>
      </c>
      <c r="GR22" s="75" t="str">
        <f t="shared" si="172"/>
        <v/>
      </c>
      <c r="GS22" s="75" t="str">
        <f t="shared" si="173"/>
        <v/>
      </c>
      <c r="GT22" s="75" t="str">
        <f t="shared" si="174"/>
        <v/>
      </c>
      <c r="GU22" s="75" t="str">
        <f t="shared" si="175"/>
        <v/>
      </c>
      <c r="GV22" s="75" t="str">
        <f t="shared" si="176"/>
        <v/>
      </c>
      <c r="GW22" s="75" t="str">
        <f t="shared" si="177"/>
        <v/>
      </c>
      <c r="GX22" s="75" t="str">
        <f t="shared" si="178"/>
        <v/>
      </c>
      <c r="GY22" s="75" t="str">
        <f t="shared" si="179"/>
        <v/>
      </c>
      <c r="GZ22" s="75" t="str">
        <f t="shared" si="180"/>
        <v/>
      </c>
      <c r="HA22" s="75" t="str">
        <f t="shared" si="181"/>
        <v/>
      </c>
      <c r="HB22" s="75" t="str">
        <f t="shared" si="182"/>
        <v/>
      </c>
      <c r="HC22" s="75" t="str">
        <f t="shared" si="183"/>
        <v/>
      </c>
      <c r="HD22" s="75" t="str">
        <f t="shared" si="184"/>
        <v/>
      </c>
      <c r="HE22" s="75" t="str">
        <f t="shared" si="185"/>
        <v/>
      </c>
      <c r="HF22" s="75" t="str">
        <f t="shared" si="186"/>
        <v/>
      </c>
      <c r="HG22" s="75" t="str">
        <f t="shared" si="187"/>
        <v/>
      </c>
      <c r="HH22" s="75" t="str">
        <f t="shared" si="188"/>
        <v/>
      </c>
      <c r="HI22" s="75" t="str">
        <f t="shared" si="189"/>
        <v/>
      </c>
      <c r="HJ22" s="75" t="str">
        <f t="shared" si="190"/>
        <v/>
      </c>
      <c r="HK22" s="75" t="str">
        <f t="shared" si="191"/>
        <v/>
      </c>
      <c r="HL22" s="75" t="str">
        <f t="shared" si="192"/>
        <v/>
      </c>
      <c r="HM22" s="75" t="str">
        <f t="shared" si="193"/>
        <v/>
      </c>
      <c r="HN22" s="75" t="str">
        <f t="shared" si="194"/>
        <v/>
      </c>
      <c r="HO22" s="75" t="str">
        <f t="shared" si="195"/>
        <v/>
      </c>
      <c r="HP22" s="75" t="str">
        <f t="shared" si="196"/>
        <v/>
      </c>
      <c r="HQ22" s="75" t="str">
        <f t="shared" si="197"/>
        <v/>
      </c>
      <c r="HR22" s="75" t="str">
        <f t="shared" si="198"/>
        <v/>
      </c>
      <c r="HS22" s="75" t="str">
        <f t="shared" si="199"/>
        <v/>
      </c>
      <c r="HT22" s="75" t="str">
        <f t="shared" si="200"/>
        <v/>
      </c>
      <c r="HU22" s="75" t="str">
        <f t="shared" si="201"/>
        <v/>
      </c>
      <c r="HV22" s="75" t="str">
        <f t="shared" si="202"/>
        <v/>
      </c>
      <c r="HW22" s="109" t="str">
        <f t="shared" si="203"/>
        <v/>
      </c>
      <c r="HX22" s="109" t="str">
        <f t="shared" si="204"/>
        <v/>
      </c>
      <c r="HY22" s="109" t="str">
        <f t="shared" si="205"/>
        <v/>
      </c>
      <c r="HZ22" s="109" t="str">
        <f t="shared" si="206"/>
        <v/>
      </c>
      <c r="IA22" s="109" t="str">
        <f t="shared" si="207"/>
        <v/>
      </c>
      <c r="IB22" s="109" t="str">
        <f t="shared" si="208"/>
        <v/>
      </c>
      <c r="IC22" s="109" t="str">
        <f t="shared" si="209"/>
        <v/>
      </c>
      <c r="ID22" s="109" t="str">
        <f t="shared" si="210"/>
        <v/>
      </c>
      <c r="IE22" s="109" t="str">
        <f t="shared" si="211"/>
        <v/>
      </c>
      <c r="IF22" s="109" t="str">
        <f t="shared" si="212"/>
        <v/>
      </c>
      <c r="IG22" s="109" t="str">
        <f t="shared" si="213"/>
        <v/>
      </c>
      <c r="IH22" s="109" t="str">
        <f t="shared" si="214"/>
        <v/>
      </c>
      <c r="II22" s="109" t="str">
        <f t="shared" si="215"/>
        <v/>
      </c>
      <c r="IJ22" s="109" t="str">
        <f t="shared" si="216"/>
        <v/>
      </c>
      <c r="IK22" s="109" t="str">
        <f t="shared" si="217"/>
        <v/>
      </c>
      <c r="IL22" s="109" t="str">
        <f t="shared" si="218"/>
        <v/>
      </c>
      <c r="IM22" s="109" t="str">
        <f t="shared" si="219"/>
        <v/>
      </c>
      <c r="IN22" s="109" t="str">
        <f t="shared" si="220"/>
        <v/>
      </c>
      <c r="IO22" s="109" t="str">
        <f t="shared" si="221"/>
        <v/>
      </c>
      <c r="IP22" s="109" t="str">
        <f t="shared" si="222"/>
        <v/>
      </c>
      <c r="IQ22" s="109" t="str">
        <f t="shared" si="223"/>
        <v/>
      </c>
      <c r="IR22" s="109" t="str">
        <f t="shared" si="224"/>
        <v/>
      </c>
      <c r="IS22" s="109" t="str">
        <f t="shared" si="225"/>
        <v/>
      </c>
      <c r="IT22" s="109" t="str">
        <f t="shared" si="226"/>
        <v/>
      </c>
      <c r="IU22" s="109" t="str">
        <f t="shared" si="227"/>
        <v/>
      </c>
      <c r="IV22" s="109" t="str">
        <f t="shared" si="228"/>
        <v/>
      </c>
      <c r="IW22" s="109" t="str">
        <f t="shared" si="229"/>
        <v/>
      </c>
      <c r="IX22" s="109" t="str">
        <f t="shared" si="230"/>
        <v/>
      </c>
      <c r="IY22" s="109" t="str">
        <f t="shared" si="231"/>
        <v/>
      </c>
      <c r="IZ22" s="109" t="str">
        <f t="shared" si="232"/>
        <v/>
      </c>
      <c r="JA22" s="109" t="str">
        <f t="shared" si="233"/>
        <v/>
      </c>
      <c r="JB22" s="109" t="str">
        <f t="shared" si="234"/>
        <v/>
      </c>
      <c r="JC22" s="109" t="str">
        <f t="shared" si="235"/>
        <v/>
      </c>
      <c r="JD22" s="109" t="str">
        <f t="shared" si="236"/>
        <v/>
      </c>
      <c r="JE22" s="109" t="str">
        <f t="shared" si="237"/>
        <v/>
      </c>
      <c r="JF22" s="109" t="str">
        <f t="shared" si="238"/>
        <v/>
      </c>
      <c r="JG22" s="109" t="str">
        <f t="shared" si="239"/>
        <v/>
      </c>
      <c r="JH22" s="109" t="str">
        <f t="shared" si="240"/>
        <v/>
      </c>
      <c r="JI22" s="109" t="str">
        <f t="shared" si="241"/>
        <v/>
      </c>
      <c r="JJ22" s="109" t="str">
        <f t="shared" si="242"/>
        <v/>
      </c>
      <c r="JK22" s="109" t="str">
        <f t="shared" si="243"/>
        <v/>
      </c>
      <c r="JL22" s="109" t="str">
        <f t="shared" si="244"/>
        <v/>
      </c>
      <c r="JM22" s="109" t="str">
        <f t="shared" si="245"/>
        <v/>
      </c>
      <c r="JN22" s="109" t="str">
        <f t="shared" si="246"/>
        <v/>
      </c>
      <c r="JO22" s="109" t="str">
        <f t="shared" si="247"/>
        <v/>
      </c>
      <c r="JP22" s="109" t="str">
        <f t="shared" si="248"/>
        <v/>
      </c>
      <c r="JQ22" s="109" t="str">
        <f t="shared" si="249"/>
        <v/>
      </c>
      <c r="JR22" s="109" t="str">
        <f t="shared" si="250"/>
        <v/>
      </c>
      <c r="JS22" s="109" t="str">
        <f t="shared" si="251"/>
        <v/>
      </c>
      <c r="JT22" s="109" t="str">
        <f t="shared" si="252"/>
        <v/>
      </c>
      <c r="JU22" s="109" t="str">
        <f t="shared" si="253"/>
        <v/>
      </c>
      <c r="JV22" s="109" t="str">
        <f t="shared" si="254"/>
        <v/>
      </c>
      <c r="JW22" s="109" t="str">
        <f t="shared" si="255"/>
        <v/>
      </c>
      <c r="JX22" s="109" t="str">
        <f t="shared" si="256"/>
        <v/>
      </c>
      <c r="JY22" s="109" t="str">
        <f t="shared" si="257"/>
        <v/>
      </c>
      <c r="JZ22" s="109" t="str">
        <f t="shared" si="258"/>
        <v/>
      </c>
      <c r="KA22" s="109" t="str">
        <f t="shared" si="259"/>
        <v/>
      </c>
      <c r="KB22" s="109" t="str">
        <f t="shared" si="260"/>
        <v/>
      </c>
      <c r="KC22" s="109" t="str">
        <f t="shared" si="261"/>
        <v/>
      </c>
      <c r="KD22" s="109" t="str">
        <f t="shared" si="262"/>
        <v/>
      </c>
      <c r="KE22" s="109" t="str">
        <f t="shared" si="263"/>
        <v/>
      </c>
      <c r="KF22" s="109" t="str">
        <f t="shared" si="264"/>
        <v/>
      </c>
      <c r="KG22" s="109" t="str">
        <f t="shared" si="265"/>
        <v/>
      </c>
      <c r="KH22" s="109" t="str">
        <f t="shared" si="266"/>
        <v/>
      </c>
      <c r="KI22" s="109" t="str">
        <f t="shared" si="267"/>
        <v/>
      </c>
      <c r="KJ22" s="109" t="str">
        <f t="shared" si="268"/>
        <v/>
      </c>
      <c r="KK22" s="109" t="str">
        <f t="shared" si="269"/>
        <v/>
      </c>
      <c r="KL22" s="109" t="str">
        <f t="shared" si="270"/>
        <v/>
      </c>
      <c r="KM22" s="109" t="str">
        <f t="shared" si="271"/>
        <v/>
      </c>
      <c r="KN22" s="109" t="str">
        <f t="shared" si="272"/>
        <v/>
      </c>
      <c r="KO22" s="109" t="str">
        <f t="shared" si="273"/>
        <v/>
      </c>
      <c r="KP22" s="109" t="str">
        <f t="shared" si="274"/>
        <v/>
      </c>
      <c r="KQ22" s="109" t="str">
        <f t="shared" si="275"/>
        <v/>
      </c>
      <c r="KR22" s="109" t="str">
        <f t="shared" si="276"/>
        <v/>
      </c>
      <c r="KS22" s="109" t="str">
        <f t="shared" si="277"/>
        <v/>
      </c>
      <c r="KT22" s="109" t="str">
        <f t="shared" si="278"/>
        <v/>
      </c>
      <c r="KU22" s="109" t="str">
        <f t="shared" si="279"/>
        <v/>
      </c>
      <c r="KV22" s="109" t="str">
        <f t="shared" si="280"/>
        <v/>
      </c>
      <c r="KW22" s="109" t="str">
        <f t="shared" si="281"/>
        <v/>
      </c>
      <c r="KX22" s="109" t="str">
        <f t="shared" si="282"/>
        <v/>
      </c>
      <c r="KY22" s="109" t="str">
        <f t="shared" si="283"/>
        <v/>
      </c>
      <c r="KZ22" s="109" t="str">
        <f t="shared" si="284"/>
        <v/>
      </c>
      <c r="LA22" s="109" t="str">
        <f t="shared" si="285"/>
        <v/>
      </c>
      <c r="LB22" s="109" t="str">
        <f t="shared" si="286"/>
        <v/>
      </c>
      <c r="LC22" s="109" t="str">
        <f t="shared" si="287"/>
        <v/>
      </c>
      <c r="LD22" s="110" t="str">
        <f t="shared" si="288"/>
        <v/>
      </c>
      <c r="LE22" s="110" t="str">
        <f t="shared" si="289"/>
        <v/>
      </c>
      <c r="LF22" s="110" t="str">
        <f t="shared" si="290"/>
        <v/>
      </c>
      <c r="LG22" s="110" t="str">
        <f t="shared" si="291"/>
        <v/>
      </c>
      <c r="LH22" s="110" t="str">
        <f t="shared" si="292"/>
        <v/>
      </c>
      <c r="LI22" s="75" t="str">
        <f t="shared" si="293"/>
        <v/>
      </c>
      <c r="LJ22" s="75" t="str">
        <f t="shared" si="294"/>
        <v/>
      </c>
      <c r="LK22" s="75" t="str">
        <f t="shared" si="295"/>
        <v/>
      </c>
      <c r="LL22" s="75" t="str">
        <f t="shared" si="296"/>
        <v/>
      </c>
      <c r="LM22" s="75" t="str">
        <f t="shared" si="297"/>
        <v/>
      </c>
      <c r="LN22" s="75" t="str">
        <f t="shared" si="298"/>
        <v/>
      </c>
      <c r="LO22" s="75" t="str">
        <f t="shared" si="299"/>
        <v/>
      </c>
      <c r="LP22" s="75" t="str">
        <f t="shared" si="300"/>
        <v/>
      </c>
      <c r="LQ22" s="75" t="str">
        <f t="shared" si="301"/>
        <v/>
      </c>
      <c r="LR22" s="75" t="str">
        <f t="shared" si="302"/>
        <v/>
      </c>
      <c r="LS22" s="75" t="str">
        <f t="shared" si="303"/>
        <v/>
      </c>
      <c r="LT22" s="75" t="str">
        <f t="shared" si="304"/>
        <v/>
      </c>
      <c r="LU22" s="75" t="str">
        <f t="shared" si="305"/>
        <v/>
      </c>
      <c r="LV22" s="75" t="str">
        <f t="shared" si="306"/>
        <v/>
      </c>
      <c r="LW22" s="75" t="str">
        <f t="shared" si="307"/>
        <v/>
      </c>
      <c r="LX22" s="75" t="str">
        <f t="shared" si="308"/>
        <v/>
      </c>
      <c r="LY22" s="75" t="str">
        <f t="shared" si="309"/>
        <v/>
      </c>
      <c r="LZ22" s="75" t="str">
        <f t="shared" si="310"/>
        <v/>
      </c>
      <c r="MA22" s="75" t="str">
        <f t="shared" si="311"/>
        <v/>
      </c>
      <c r="MB22" s="75" t="str">
        <f t="shared" si="312"/>
        <v/>
      </c>
      <c r="MC22" s="91">
        <f t="shared" si="323"/>
        <v>0</v>
      </c>
      <c r="MD22" s="91">
        <f t="shared" si="324"/>
        <v>0</v>
      </c>
      <c r="ME22" s="91">
        <f t="shared" si="325"/>
        <v>0</v>
      </c>
      <c r="MF22" s="91">
        <f t="shared" si="326"/>
        <v>0</v>
      </c>
      <c r="MG22" s="91">
        <f t="shared" si="327"/>
        <v>0</v>
      </c>
      <c r="MH22" s="91">
        <f t="shared" si="328"/>
        <v>0</v>
      </c>
      <c r="MI22" s="91">
        <f t="shared" si="329"/>
        <v>0</v>
      </c>
      <c r="MJ22" s="91">
        <f t="shared" si="330"/>
        <v>0</v>
      </c>
      <c r="MK22" s="91">
        <f t="shared" si="331"/>
        <v>0</v>
      </c>
      <c r="ML22" s="91">
        <f t="shared" si="332"/>
        <v>0</v>
      </c>
      <c r="MM22" s="91">
        <f t="shared" si="333"/>
        <v>0</v>
      </c>
      <c r="MN22" s="91">
        <f t="shared" si="334"/>
        <v>0</v>
      </c>
      <c r="MO22" s="91">
        <f t="shared" si="335"/>
        <v>0</v>
      </c>
      <c r="MP22" s="91">
        <f t="shared" si="336"/>
        <v>0</v>
      </c>
      <c r="MQ22" s="91">
        <f t="shared" si="337"/>
        <v>0</v>
      </c>
      <c r="MR22" s="70"/>
      <c r="MS22" s="70"/>
      <c r="MT22" s="75"/>
      <c r="MU22" s="75"/>
      <c r="NK22" s="71"/>
      <c r="NL22" s="71"/>
    </row>
    <row r="23" spans="1:376" ht="12" customHeight="1" x14ac:dyDescent="0.2">
      <c r="A23" s="98" t="str">
        <f t="shared" si="0"/>
        <v/>
      </c>
      <c r="B23" s="137">
        <v>40</v>
      </c>
      <c r="C23" s="112"/>
      <c r="D23" s="113"/>
      <c r="E23" s="114"/>
      <c r="F23" s="114"/>
      <c r="G23" s="114"/>
      <c r="H23" s="114"/>
      <c r="I23" s="352"/>
      <c r="J23" s="115"/>
      <c r="K23" s="116">
        <f t="shared" si="1"/>
        <v>0</v>
      </c>
      <c r="L23" s="116">
        <f t="shared" si="2"/>
        <v>0</v>
      </c>
      <c r="M23" s="117"/>
      <c r="N23" s="117"/>
      <c r="O23" s="117"/>
      <c r="P23" s="118"/>
      <c r="Q23" s="119"/>
      <c r="R23" s="120"/>
      <c r="S23" s="1089"/>
      <c r="T23" s="1090"/>
      <c r="U23" s="75" t="str">
        <f t="shared" si="3"/>
        <v/>
      </c>
      <c r="V23" s="75" t="str">
        <f t="shared" si="4"/>
        <v/>
      </c>
      <c r="W23" s="75" t="str">
        <f t="shared" si="5"/>
        <v/>
      </c>
      <c r="X23" s="75" t="str">
        <f t="shared" si="6"/>
        <v/>
      </c>
      <c r="Y23" s="75" t="str">
        <f t="shared" si="7"/>
        <v/>
      </c>
      <c r="Z23" s="75" t="str">
        <f t="shared" si="8"/>
        <v/>
      </c>
      <c r="AA23" s="75" t="str">
        <f t="shared" si="9"/>
        <v/>
      </c>
      <c r="AB23" s="75" t="str">
        <f t="shared" si="10"/>
        <v/>
      </c>
      <c r="AC23" s="75" t="str">
        <f t="shared" si="11"/>
        <v/>
      </c>
      <c r="AD23" s="75" t="str">
        <f t="shared" si="12"/>
        <v/>
      </c>
      <c r="AE23" s="75" t="str">
        <f t="shared" si="13"/>
        <v/>
      </c>
      <c r="AF23" s="75" t="str">
        <f t="shared" si="14"/>
        <v/>
      </c>
      <c r="AG23" s="75" t="str">
        <f t="shared" si="15"/>
        <v/>
      </c>
      <c r="AH23" s="75" t="str">
        <f t="shared" si="16"/>
        <v/>
      </c>
      <c r="AI23" s="75" t="str">
        <f t="shared" si="17"/>
        <v/>
      </c>
      <c r="AJ23" s="75" t="str">
        <f t="shared" si="18"/>
        <v/>
      </c>
      <c r="AK23" s="75" t="str">
        <f t="shared" si="19"/>
        <v/>
      </c>
      <c r="AL23" s="75" t="str">
        <f t="shared" si="20"/>
        <v/>
      </c>
      <c r="AM23" s="75" t="str">
        <f t="shared" si="21"/>
        <v/>
      </c>
      <c r="AN23" s="75" t="str">
        <f t="shared" si="22"/>
        <v/>
      </c>
      <c r="AO23" s="75" t="str">
        <f t="shared" si="23"/>
        <v/>
      </c>
      <c r="AP23" s="75" t="str">
        <f t="shared" si="24"/>
        <v/>
      </c>
      <c r="AQ23" s="75" t="str">
        <f t="shared" si="25"/>
        <v/>
      </c>
      <c r="AR23" s="75" t="str">
        <f t="shared" si="26"/>
        <v/>
      </c>
      <c r="AS23" s="75" t="str">
        <f t="shared" si="27"/>
        <v/>
      </c>
      <c r="AT23" s="75" t="str">
        <f t="shared" si="28"/>
        <v/>
      </c>
      <c r="AU23" s="75" t="str">
        <f t="shared" si="29"/>
        <v/>
      </c>
      <c r="AV23" s="75" t="str">
        <f t="shared" si="30"/>
        <v/>
      </c>
      <c r="AW23" s="75" t="str">
        <f t="shared" si="31"/>
        <v/>
      </c>
      <c r="AX23" s="75" t="str">
        <f t="shared" si="32"/>
        <v/>
      </c>
      <c r="AY23" s="75" t="str">
        <f t="shared" si="33"/>
        <v/>
      </c>
      <c r="AZ23" s="75" t="str">
        <f t="shared" si="34"/>
        <v/>
      </c>
      <c r="BA23" s="75" t="str">
        <f t="shared" si="35"/>
        <v/>
      </c>
      <c r="BB23" s="75" t="str">
        <f t="shared" si="36"/>
        <v/>
      </c>
      <c r="BC23" s="75" t="str">
        <f t="shared" si="37"/>
        <v/>
      </c>
      <c r="BD23" s="75" t="str">
        <f t="shared" si="38"/>
        <v/>
      </c>
      <c r="BE23" s="75" t="str">
        <f t="shared" si="39"/>
        <v/>
      </c>
      <c r="BF23" s="75" t="str">
        <f t="shared" si="40"/>
        <v/>
      </c>
      <c r="BG23" s="75" t="str">
        <f t="shared" si="41"/>
        <v/>
      </c>
      <c r="BH23" s="75" t="str">
        <f t="shared" si="42"/>
        <v/>
      </c>
      <c r="BI23" s="75" t="str">
        <f t="shared" si="43"/>
        <v/>
      </c>
      <c r="BJ23" s="75" t="str">
        <f t="shared" si="44"/>
        <v/>
      </c>
      <c r="BK23" s="75" t="str">
        <f t="shared" si="45"/>
        <v/>
      </c>
      <c r="BL23" s="75" t="str">
        <f t="shared" si="46"/>
        <v/>
      </c>
      <c r="BM23" s="75" t="str">
        <f t="shared" si="47"/>
        <v/>
      </c>
      <c r="BN23" s="75" t="str">
        <f t="shared" si="48"/>
        <v/>
      </c>
      <c r="BO23" s="75" t="str">
        <f t="shared" si="49"/>
        <v/>
      </c>
      <c r="BP23" s="75" t="str">
        <f t="shared" si="50"/>
        <v/>
      </c>
      <c r="BQ23" s="75" t="str">
        <f t="shared" si="51"/>
        <v/>
      </c>
      <c r="BR23" s="75" t="str">
        <f t="shared" si="52"/>
        <v/>
      </c>
      <c r="BS23" s="75" t="str">
        <f t="shared" si="53"/>
        <v/>
      </c>
      <c r="BT23" s="75" t="str">
        <f t="shared" si="54"/>
        <v/>
      </c>
      <c r="BU23" s="75" t="str">
        <f t="shared" si="55"/>
        <v/>
      </c>
      <c r="BV23" s="75" t="str">
        <f t="shared" si="56"/>
        <v/>
      </c>
      <c r="BW23" s="75" t="str">
        <f t="shared" si="57"/>
        <v/>
      </c>
      <c r="BX23" s="75" t="str">
        <f t="shared" si="58"/>
        <v/>
      </c>
      <c r="BY23" s="75" t="str">
        <f t="shared" si="59"/>
        <v/>
      </c>
      <c r="BZ23" s="75" t="str">
        <f t="shared" si="60"/>
        <v/>
      </c>
      <c r="CA23" s="75" t="str">
        <f t="shared" si="61"/>
        <v/>
      </c>
      <c r="CB23" s="75" t="str">
        <f t="shared" si="62"/>
        <v/>
      </c>
      <c r="CC23" s="75" t="str">
        <f t="shared" si="63"/>
        <v/>
      </c>
      <c r="CD23" s="75" t="str">
        <f t="shared" si="64"/>
        <v/>
      </c>
      <c r="CE23" s="75" t="str">
        <f t="shared" si="65"/>
        <v/>
      </c>
      <c r="CF23" s="75" t="str">
        <f t="shared" si="66"/>
        <v/>
      </c>
      <c r="CG23" s="75" t="str">
        <f t="shared" si="67"/>
        <v/>
      </c>
      <c r="CH23" s="75" t="str">
        <f t="shared" si="68"/>
        <v/>
      </c>
      <c r="CI23" s="75" t="str">
        <f t="shared" si="69"/>
        <v/>
      </c>
      <c r="CJ23" s="75" t="str">
        <f t="shared" si="70"/>
        <v/>
      </c>
      <c r="CK23" s="75" t="str">
        <f t="shared" si="71"/>
        <v/>
      </c>
      <c r="CL23" s="75" t="str">
        <f t="shared" si="72"/>
        <v/>
      </c>
      <c r="CM23" s="75" t="str">
        <f t="shared" si="73"/>
        <v/>
      </c>
      <c r="CN23" s="75" t="str">
        <f t="shared" si="74"/>
        <v/>
      </c>
      <c r="CO23" s="75" t="str">
        <f t="shared" si="75"/>
        <v/>
      </c>
      <c r="CP23" s="75" t="str">
        <f t="shared" si="76"/>
        <v/>
      </c>
      <c r="CQ23" s="75" t="str">
        <f t="shared" si="77"/>
        <v/>
      </c>
      <c r="CR23" s="75" t="str">
        <f t="shared" si="78"/>
        <v/>
      </c>
      <c r="CS23" s="75" t="str">
        <f t="shared" si="79"/>
        <v/>
      </c>
      <c r="CT23" s="75" t="str">
        <f t="shared" si="80"/>
        <v/>
      </c>
      <c r="CU23" s="75" t="str">
        <f t="shared" si="81"/>
        <v/>
      </c>
      <c r="CV23" s="75" t="str">
        <f t="shared" si="82"/>
        <v/>
      </c>
      <c r="CW23" s="75" t="str">
        <f t="shared" si="83"/>
        <v/>
      </c>
      <c r="CX23" s="75" t="str">
        <f t="shared" si="84"/>
        <v/>
      </c>
      <c r="CY23" s="75" t="str">
        <f t="shared" si="85"/>
        <v/>
      </c>
      <c r="CZ23" s="75" t="str">
        <f t="shared" si="86"/>
        <v/>
      </c>
      <c r="DA23" s="75" t="str">
        <f t="shared" si="87"/>
        <v/>
      </c>
      <c r="DB23" s="75" t="str">
        <f t="shared" si="88"/>
        <v/>
      </c>
      <c r="DC23" s="75" t="str">
        <f t="shared" si="89"/>
        <v/>
      </c>
      <c r="DD23" s="75" t="str">
        <f t="shared" si="90"/>
        <v/>
      </c>
      <c r="DE23" s="75" t="str">
        <f t="shared" si="91"/>
        <v/>
      </c>
      <c r="DF23" s="75" t="str">
        <f t="shared" si="92"/>
        <v/>
      </c>
      <c r="DG23" s="75" t="str">
        <f t="shared" si="93"/>
        <v/>
      </c>
      <c r="DH23" s="75" t="str">
        <f t="shared" si="94"/>
        <v/>
      </c>
      <c r="DI23" s="75" t="str">
        <f t="shared" si="95"/>
        <v/>
      </c>
      <c r="DJ23" s="75" t="str">
        <f t="shared" si="96"/>
        <v/>
      </c>
      <c r="DK23" s="75" t="str">
        <f t="shared" si="97"/>
        <v/>
      </c>
      <c r="DL23" s="75" t="str">
        <f t="shared" si="98"/>
        <v/>
      </c>
      <c r="DM23" s="75" t="str">
        <f t="shared" si="99"/>
        <v/>
      </c>
      <c r="DN23" s="75" t="str">
        <f t="shared" si="100"/>
        <v/>
      </c>
      <c r="DO23" s="75" t="str">
        <f t="shared" si="101"/>
        <v/>
      </c>
      <c r="DP23" s="75" t="str">
        <f t="shared" si="102"/>
        <v/>
      </c>
      <c r="DQ23" s="75" t="str">
        <f t="shared" si="103"/>
        <v/>
      </c>
      <c r="DR23" s="75" t="str">
        <f t="shared" si="104"/>
        <v/>
      </c>
      <c r="DS23" s="75" t="str">
        <f t="shared" si="105"/>
        <v/>
      </c>
      <c r="DT23" s="75" t="str">
        <f t="shared" si="106"/>
        <v/>
      </c>
      <c r="DU23" s="75" t="str">
        <f t="shared" si="107"/>
        <v/>
      </c>
      <c r="DV23" s="75" t="str">
        <f t="shared" si="108"/>
        <v/>
      </c>
      <c r="DW23" s="75" t="str">
        <f t="shared" si="109"/>
        <v/>
      </c>
      <c r="DX23" s="75" t="str">
        <f t="shared" si="110"/>
        <v/>
      </c>
      <c r="DY23" s="75" t="str">
        <f t="shared" si="111"/>
        <v/>
      </c>
      <c r="DZ23" s="75" t="str">
        <f t="shared" si="112"/>
        <v/>
      </c>
      <c r="EA23" s="75" t="str">
        <f t="shared" si="113"/>
        <v/>
      </c>
      <c r="EB23" s="75" t="str">
        <f t="shared" si="114"/>
        <v/>
      </c>
      <c r="EC23" s="75" t="str">
        <f t="shared" si="115"/>
        <v/>
      </c>
      <c r="ED23" s="75" t="str">
        <f t="shared" si="116"/>
        <v/>
      </c>
      <c r="EE23" s="75" t="str">
        <f t="shared" si="117"/>
        <v/>
      </c>
      <c r="EF23" s="75" t="str">
        <f t="shared" si="118"/>
        <v/>
      </c>
      <c r="EG23" s="75" t="str">
        <f t="shared" si="119"/>
        <v/>
      </c>
      <c r="EH23" s="75" t="str">
        <f t="shared" si="120"/>
        <v/>
      </c>
      <c r="EI23" s="75" t="str">
        <f t="shared" si="121"/>
        <v/>
      </c>
      <c r="EJ23" s="75" t="str">
        <f t="shared" si="122"/>
        <v/>
      </c>
      <c r="EK23" s="75" t="str">
        <f t="shared" si="123"/>
        <v/>
      </c>
      <c r="EL23" s="75" t="str">
        <f t="shared" si="124"/>
        <v/>
      </c>
      <c r="EM23" s="75" t="str">
        <f t="shared" si="125"/>
        <v/>
      </c>
      <c r="EN23" s="75" t="str">
        <f t="shared" si="126"/>
        <v/>
      </c>
      <c r="EO23" s="75" t="str">
        <f t="shared" si="127"/>
        <v/>
      </c>
      <c r="EP23" s="75" t="str">
        <f t="shared" si="128"/>
        <v/>
      </c>
      <c r="EQ23" s="75" t="str">
        <f t="shared" si="129"/>
        <v/>
      </c>
      <c r="ER23" s="75" t="str">
        <f t="shared" si="130"/>
        <v/>
      </c>
      <c r="ES23" s="75" t="str">
        <f t="shared" si="131"/>
        <v/>
      </c>
      <c r="ET23" s="75" t="str">
        <f t="shared" si="132"/>
        <v/>
      </c>
      <c r="EU23" s="75" t="str">
        <f t="shared" si="313"/>
        <v/>
      </c>
      <c r="EV23" s="75" t="str">
        <f t="shared" si="314"/>
        <v/>
      </c>
      <c r="EW23" s="75" t="str">
        <f t="shared" si="315"/>
        <v/>
      </c>
      <c r="EX23" s="75" t="str">
        <f t="shared" si="316"/>
        <v/>
      </c>
      <c r="EY23" s="75" t="str">
        <f t="shared" si="317"/>
        <v/>
      </c>
      <c r="EZ23" s="75" t="str">
        <f t="shared" si="133"/>
        <v/>
      </c>
      <c r="FA23" s="75" t="str">
        <f t="shared" si="134"/>
        <v/>
      </c>
      <c r="FB23" s="75" t="str">
        <f t="shared" si="135"/>
        <v/>
      </c>
      <c r="FC23" s="75" t="str">
        <f t="shared" si="136"/>
        <v/>
      </c>
      <c r="FD23" s="75" t="str">
        <f t="shared" si="137"/>
        <v/>
      </c>
      <c r="FE23" s="75" t="str">
        <f t="shared" si="318"/>
        <v/>
      </c>
      <c r="FF23" s="75" t="str">
        <f t="shared" si="319"/>
        <v/>
      </c>
      <c r="FG23" s="75" t="str">
        <f t="shared" si="320"/>
        <v/>
      </c>
      <c r="FH23" s="75" t="str">
        <f t="shared" si="321"/>
        <v/>
      </c>
      <c r="FI23" s="75" t="str">
        <f t="shared" si="322"/>
        <v/>
      </c>
      <c r="FJ23" s="75" t="str">
        <f t="shared" si="138"/>
        <v/>
      </c>
      <c r="FK23" s="75" t="str">
        <f t="shared" si="139"/>
        <v/>
      </c>
      <c r="FL23" s="75" t="str">
        <f t="shared" si="140"/>
        <v/>
      </c>
      <c r="FM23" s="75" t="str">
        <f t="shared" si="141"/>
        <v/>
      </c>
      <c r="FN23" s="75" t="str">
        <f t="shared" si="142"/>
        <v/>
      </c>
      <c r="FO23" s="75" t="str">
        <f t="shared" si="143"/>
        <v/>
      </c>
      <c r="FP23" s="75" t="str">
        <f t="shared" si="144"/>
        <v/>
      </c>
      <c r="FQ23" s="75" t="str">
        <f t="shared" si="145"/>
        <v/>
      </c>
      <c r="FR23" s="75" t="str">
        <f t="shared" si="146"/>
        <v/>
      </c>
      <c r="FS23" s="75" t="str">
        <f t="shared" si="147"/>
        <v/>
      </c>
      <c r="FT23" s="75" t="str">
        <f t="shared" si="148"/>
        <v/>
      </c>
      <c r="FU23" s="75" t="str">
        <f t="shared" si="149"/>
        <v/>
      </c>
      <c r="FV23" s="75" t="str">
        <f t="shared" si="150"/>
        <v/>
      </c>
      <c r="FW23" s="75" t="str">
        <f t="shared" si="151"/>
        <v/>
      </c>
      <c r="FX23" s="75" t="str">
        <f t="shared" si="152"/>
        <v/>
      </c>
      <c r="FY23" s="75" t="str">
        <f t="shared" si="153"/>
        <v/>
      </c>
      <c r="FZ23" s="75" t="str">
        <f t="shared" si="154"/>
        <v/>
      </c>
      <c r="GA23" s="75" t="str">
        <f t="shared" si="155"/>
        <v/>
      </c>
      <c r="GB23" s="75" t="str">
        <f t="shared" si="156"/>
        <v/>
      </c>
      <c r="GC23" s="75" t="str">
        <f t="shared" si="157"/>
        <v/>
      </c>
      <c r="GD23" s="75" t="str">
        <f t="shared" si="158"/>
        <v/>
      </c>
      <c r="GE23" s="75" t="str">
        <f t="shared" si="159"/>
        <v/>
      </c>
      <c r="GF23" s="75" t="str">
        <f t="shared" si="160"/>
        <v/>
      </c>
      <c r="GG23" s="75" t="str">
        <f t="shared" si="161"/>
        <v/>
      </c>
      <c r="GH23" s="75" t="str">
        <f t="shared" si="162"/>
        <v/>
      </c>
      <c r="GI23" s="75" t="str">
        <f t="shared" si="163"/>
        <v/>
      </c>
      <c r="GJ23" s="75" t="str">
        <f t="shared" si="164"/>
        <v/>
      </c>
      <c r="GK23" s="75" t="str">
        <f t="shared" si="165"/>
        <v/>
      </c>
      <c r="GL23" s="75" t="str">
        <f t="shared" si="166"/>
        <v/>
      </c>
      <c r="GM23" s="75" t="str">
        <f t="shared" si="167"/>
        <v/>
      </c>
      <c r="GN23" s="75" t="str">
        <f t="shared" si="168"/>
        <v/>
      </c>
      <c r="GO23" s="75" t="str">
        <f t="shared" si="169"/>
        <v/>
      </c>
      <c r="GP23" s="75" t="str">
        <f t="shared" si="170"/>
        <v/>
      </c>
      <c r="GQ23" s="75" t="str">
        <f t="shared" si="171"/>
        <v/>
      </c>
      <c r="GR23" s="75" t="str">
        <f t="shared" si="172"/>
        <v/>
      </c>
      <c r="GS23" s="75" t="str">
        <f t="shared" si="173"/>
        <v/>
      </c>
      <c r="GT23" s="75" t="str">
        <f t="shared" si="174"/>
        <v/>
      </c>
      <c r="GU23" s="75" t="str">
        <f t="shared" si="175"/>
        <v/>
      </c>
      <c r="GV23" s="75" t="str">
        <f t="shared" si="176"/>
        <v/>
      </c>
      <c r="GW23" s="75" t="str">
        <f t="shared" si="177"/>
        <v/>
      </c>
      <c r="GX23" s="75" t="str">
        <f t="shared" si="178"/>
        <v/>
      </c>
      <c r="GY23" s="75" t="str">
        <f t="shared" si="179"/>
        <v/>
      </c>
      <c r="GZ23" s="75" t="str">
        <f t="shared" si="180"/>
        <v/>
      </c>
      <c r="HA23" s="75" t="str">
        <f t="shared" si="181"/>
        <v/>
      </c>
      <c r="HB23" s="75" t="str">
        <f t="shared" si="182"/>
        <v/>
      </c>
      <c r="HC23" s="75" t="str">
        <f t="shared" si="183"/>
        <v/>
      </c>
      <c r="HD23" s="75" t="str">
        <f t="shared" si="184"/>
        <v/>
      </c>
      <c r="HE23" s="75" t="str">
        <f t="shared" si="185"/>
        <v/>
      </c>
      <c r="HF23" s="75" t="str">
        <f t="shared" si="186"/>
        <v/>
      </c>
      <c r="HG23" s="75" t="str">
        <f t="shared" si="187"/>
        <v/>
      </c>
      <c r="HH23" s="75" t="str">
        <f t="shared" si="188"/>
        <v/>
      </c>
      <c r="HI23" s="75" t="str">
        <f t="shared" si="189"/>
        <v/>
      </c>
      <c r="HJ23" s="75" t="str">
        <f t="shared" si="190"/>
        <v/>
      </c>
      <c r="HK23" s="75" t="str">
        <f t="shared" si="191"/>
        <v/>
      </c>
      <c r="HL23" s="75" t="str">
        <f t="shared" si="192"/>
        <v/>
      </c>
      <c r="HM23" s="75" t="str">
        <f t="shared" si="193"/>
        <v/>
      </c>
      <c r="HN23" s="75" t="str">
        <f t="shared" si="194"/>
        <v/>
      </c>
      <c r="HO23" s="75" t="str">
        <f t="shared" si="195"/>
        <v/>
      </c>
      <c r="HP23" s="75" t="str">
        <f t="shared" si="196"/>
        <v/>
      </c>
      <c r="HQ23" s="75" t="str">
        <f t="shared" si="197"/>
        <v/>
      </c>
      <c r="HR23" s="75" t="str">
        <f t="shared" si="198"/>
        <v/>
      </c>
      <c r="HS23" s="75" t="str">
        <f t="shared" si="199"/>
        <v/>
      </c>
      <c r="HT23" s="75" t="str">
        <f t="shared" si="200"/>
        <v/>
      </c>
      <c r="HU23" s="75" t="str">
        <f t="shared" si="201"/>
        <v/>
      </c>
      <c r="HV23" s="75" t="str">
        <f t="shared" si="202"/>
        <v/>
      </c>
      <c r="HW23" s="109" t="str">
        <f t="shared" si="203"/>
        <v/>
      </c>
      <c r="HX23" s="109" t="str">
        <f t="shared" si="204"/>
        <v/>
      </c>
      <c r="HY23" s="109" t="str">
        <f t="shared" si="205"/>
        <v/>
      </c>
      <c r="HZ23" s="109" t="str">
        <f t="shared" si="206"/>
        <v/>
      </c>
      <c r="IA23" s="109" t="str">
        <f t="shared" si="207"/>
        <v/>
      </c>
      <c r="IB23" s="109" t="str">
        <f t="shared" si="208"/>
        <v/>
      </c>
      <c r="IC23" s="109" t="str">
        <f t="shared" si="209"/>
        <v/>
      </c>
      <c r="ID23" s="109" t="str">
        <f t="shared" si="210"/>
        <v/>
      </c>
      <c r="IE23" s="109" t="str">
        <f t="shared" si="211"/>
        <v/>
      </c>
      <c r="IF23" s="109" t="str">
        <f t="shared" si="212"/>
        <v/>
      </c>
      <c r="IG23" s="109" t="str">
        <f t="shared" si="213"/>
        <v/>
      </c>
      <c r="IH23" s="109" t="str">
        <f t="shared" si="214"/>
        <v/>
      </c>
      <c r="II23" s="109" t="str">
        <f t="shared" si="215"/>
        <v/>
      </c>
      <c r="IJ23" s="109" t="str">
        <f t="shared" si="216"/>
        <v/>
      </c>
      <c r="IK23" s="109" t="str">
        <f t="shared" si="217"/>
        <v/>
      </c>
      <c r="IL23" s="109" t="str">
        <f t="shared" si="218"/>
        <v/>
      </c>
      <c r="IM23" s="109" t="str">
        <f t="shared" si="219"/>
        <v/>
      </c>
      <c r="IN23" s="109" t="str">
        <f t="shared" si="220"/>
        <v/>
      </c>
      <c r="IO23" s="109" t="str">
        <f t="shared" si="221"/>
        <v/>
      </c>
      <c r="IP23" s="109" t="str">
        <f t="shared" si="222"/>
        <v/>
      </c>
      <c r="IQ23" s="109" t="str">
        <f t="shared" si="223"/>
        <v/>
      </c>
      <c r="IR23" s="109" t="str">
        <f t="shared" si="224"/>
        <v/>
      </c>
      <c r="IS23" s="109" t="str">
        <f t="shared" si="225"/>
        <v/>
      </c>
      <c r="IT23" s="109" t="str">
        <f t="shared" si="226"/>
        <v/>
      </c>
      <c r="IU23" s="109" t="str">
        <f t="shared" si="227"/>
        <v/>
      </c>
      <c r="IV23" s="109" t="str">
        <f t="shared" si="228"/>
        <v/>
      </c>
      <c r="IW23" s="109" t="str">
        <f t="shared" si="229"/>
        <v/>
      </c>
      <c r="IX23" s="109" t="str">
        <f t="shared" si="230"/>
        <v/>
      </c>
      <c r="IY23" s="109" t="str">
        <f t="shared" si="231"/>
        <v/>
      </c>
      <c r="IZ23" s="109" t="str">
        <f t="shared" si="232"/>
        <v/>
      </c>
      <c r="JA23" s="109" t="str">
        <f t="shared" si="233"/>
        <v/>
      </c>
      <c r="JB23" s="109" t="str">
        <f t="shared" si="234"/>
        <v/>
      </c>
      <c r="JC23" s="109" t="str">
        <f t="shared" si="235"/>
        <v/>
      </c>
      <c r="JD23" s="109" t="str">
        <f t="shared" si="236"/>
        <v/>
      </c>
      <c r="JE23" s="109" t="str">
        <f t="shared" si="237"/>
        <v/>
      </c>
      <c r="JF23" s="109" t="str">
        <f t="shared" si="238"/>
        <v/>
      </c>
      <c r="JG23" s="109" t="str">
        <f t="shared" si="239"/>
        <v/>
      </c>
      <c r="JH23" s="109" t="str">
        <f t="shared" si="240"/>
        <v/>
      </c>
      <c r="JI23" s="109" t="str">
        <f t="shared" si="241"/>
        <v/>
      </c>
      <c r="JJ23" s="109" t="str">
        <f t="shared" si="242"/>
        <v/>
      </c>
      <c r="JK23" s="109" t="str">
        <f t="shared" si="243"/>
        <v/>
      </c>
      <c r="JL23" s="109" t="str">
        <f t="shared" si="244"/>
        <v/>
      </c>
      <c r="JM23" s="109" t="str">
        <f t="shared" si="245"/>
        <v/>
      </c>
      <c r="JN23" s="109" t="str">
        <f t="shared" si="246"/>
        <v/>
      </c>
      <c r="JO23" s="109" t="str">
        <f t="shared" si="247"/>
        <v/>
      </c>
      <c r="JP23" s="109" t="str">
        <f t="shared" si="248"/>
        <v/>
      </c>
      <c r="JQ23" s="109" t="str">
        <f t="shared" si="249"/>
        <v/>
      </c>
      <c r="JR23" s="109" t="str">
        <f t="shared" si="250"/>
        <v/>
      </c>
      <c r="JS23" s="109" t="str">
        <f t="shared" si="251"/>
        <v/>
      </c>
      <c r="JT23" s="109" t="str">
        <f t="shared" si="252"/>
        <v/>
      </c>
      <c r="JU23" s="109" t="str">
        <f t="shared" si="253"/>
        <v/>
      </c>
      <c r="JV23" s="109" t="str">
        <f t="shared" si="254"/>
        <v/>
      </c>
      <c r="JW23" s="109" t="str">
        <f t="shared" si="255"/>
        <v/>
      </c>
      <c r="JX23" s="109" t="str">
        <f t="shared" si="256"/>
        <v/>
      </c>
      <c r="JY23" s="109" t="str">
        <f t="shared" si="257"/>
        <v/>
      </c>
      <c r="JZ23" s="109" t="str">
        <f t="shared" si="258"/>
        <v/>
      </c>
      <c r="KA23" s="109" t="str">
        <f t="shared" si="259"/>
        <v/>
      </c>
      <c r="KB23" s="109" t="str">
        <f t="shared" si="260"/>
        <v/>
      </c>
      <c r="KC23" s="109" t="str">
        <f t="shared" si="261"/>
        <v/>
      </c>
      <c r="KD23" s="109" t="str">
        <f t="shared" si="262"/>
        <v/>
      </c>
      <c r="KE23" s="109" t="str">
        <f t="shared" si="263"/>
        <v/>
      </c>
      <c r="KF23" s="109" t="str">
        <f t="shared" si="264"/>
        <v/>
      </c>
      <c r="KG23" s="109" t="str">
        <f t="shared" si="265"/>
        <v/>
      </c>
      <c r="KH23" s="109" t="str">
        <f t="shared" si="266"/>
        <v/>
      </c>
      <c r="KI23" s="109" t="str">
        <f t="shared" si="267"/>
        <v/>
      </c>
      <c r="KJ23" s="109" t="str">
        <f t="shared" si="268"/>
        <v/>
      </c>
      <c r="KK23" s="109" t="str">
        <f t="shared" si="269"/>
        <v/>
      </c>
      <c r="KL23" s="109" t="str">
        <f t="shared" si="270"/>
        <v/>
      </c>
      <c r="KM23" s="109" t="str">
        <f t="shared" si="271"/>
        <v/>
      </c>
      <c r="KN23" s="109" t="str">
        <f t="shared" si="272"/>
        <v/>
      </c>
      <c r="KO23" s="109" t="str">
        <f t="shared" si="273"/>
        <v/>
      </c>
      <c r="KP23" s="109" t="str">
        <f t="shared" si="274"/>
        <v/>
      </c>
      <c r="KQ23" s="109" t="str">
        <f t="shared" si="275"/>
        <v/>
      </c>
      <c r="KR23" s="109" t="str">
        <f t="shared" si="276"/>
        <v/>
      </c>
      <c r="KS23" s="109" t="str">
        <f t="shared" si="277"/>
        <v/>
      </c>
      <c r="KT23" s="109" t="str">
        <f t="shared" si="278"/>
        <v/>
      </c>
      <c r="KU23" s="109" t="str">
        <f t="shared" si="279"/>
        <v/>
      </c>
      <c r="KV23" s="109" t="str">
        <f t="shared" si="280"/>
        <v/>
      </c>
      <c r="KW23" s="109" t="str">
        <f t="shared" si="281"/>
        <v/>
      </c>
      <c r="KX23" s="109" t="str">
        <f t="shared" si="282"/>
        <v/>
      </c>
      <c r="KY23" s="109" t="str">
        <f t="shared" si="283"/>
        <v/>
      </c>
      <c r="KZ23" s="109" t="str">
        <f t="shared" si="284"/>
        <v/>
      </c>
      <c r="LA23" s="109" t="str">
        <f t="shared" si="285"/>
        <v/>
      </c>
      <c r="LB23" s="109" t="str">
        <f t="shared" si="286"/>
        <v/>
      </c>
      <c r="LC23" s="109" t="str">
        <f t="shared" si="287"/>
        <v/>
      </c>
      <c r="LD23" s="110" t="str">
        <f t="shared" si="288"/>
        <v/>
      </c>
      <c r="LE23" s="110" t="str">
        <f t="shared" si="289"/>
        <v/>
      </c>
      <c r="LF23" s="110" t="str">
        <f t="shared" si="290"/>
        <v/>
      </c>
      <c r="LG23" s="110" t="str">
        <f t="shared" si="291"/>
        <v/>
      </c>
      <c r="LH23" s="110" t="str">
        <f t="shared" si="292"/>
        <v/>
      </c>
      <c r="LI23" s="75" t="str">
        <f t="shared" si="293"/>
        <v/>
      </c>
      <c r="LJ23" s="75" t="str">
        <f t="shared" si="294"/>
        <v/>
      </c>
      <c r="LK23" s="75" t="str">
        <f t="shared" si="295"/>
        <v/>
      </c>
      <c r="LL23" s="75" t="str">
        <f t="shared" si="296"/>
        <v/>
      </c>
      <c r="LM23" s="75" t="str">
        <f t="shared" si="297"/>
        <v/>
      </c>
      <c r="LN23" s="75" t="str">
        <f t="shared" si="298"/>
        <v/>
      </c>
      <c r="LO23" s="75" t="str">
        <f t="shared" si="299"/>
        <v/>
      </c>
      <c r="LP23" s="75" t="str">
        <f t="shared" si="300"/>
        <v/>
      </c>
      <c r="LQ23" s="75" t="str">
        <f t="shared" si="301"/>
        <v/>
      </c>
      <c r="LR23" s="75" t="str">
        <f t="shared" si="302"/>
        <v/>
      </c>
      <c r="LS23" s="75" t="str">
        <f t="shared" si="303"/>
        <v/>
      </c>
      <c r="LT23" s="75" t="str">
        <f t="shared" si="304"/>
        <v/>
      </c>
      <c r="LU23" s="75" t="str">
        <f t="shared" si="305"/>
        <v/>
      </c>
      <c r="LV23" s="75" t="str">
        <f t="shared" si="306"/>
        <v/>
      </c>
      <c r="LW23" s="75" t="str">
        <f t="shared" si="307"/>
        <v/>
      </c>
      <c r="LX23" s="75" t="str">
        <f t="shared" si="308"/>
        <v/>
      </c>
      <c r="LY23" s="75" t="str">
        <f t="shared" si="309"/>
        <v/>
      </c>
      <c r="LZ23" s="75" t="str">
        <f t="shared" si="310"/>
        <v/>
      </c>
      <c r="MA23" s="75" t="str">
        <f t="shared" si="311"/>
        <v/>
      </c>
      <c r="MB23" s="75" t="str">
        <f t="shared" si="312"/>
        <v/>
      </c>
      <c r="MC23" s="91">
        <f t="shared" si="323"/>
        <v>0</v>
      </c>
      <c r="MD23" s="91">
        <f t="shared" si="324"/>
        <v>0</v>
      </c>
      <c r="ME23" s="91">
        <f t="shared" si="325"/>
        <v>0</v>
      </c>
      <c r="MF23" s="91">
        <f t="shared" si="326"/>
        <v>0</v>
      </c>
      <c r="MG23" s="91">
        <f t="shared" si="327"/>
        <v>0</v>
      </c>
      <c r="MH23" s="91">
        <f t="shared" si="328"/>
        <v>0</v>
      </c>
      <c r="MI23" s="91">
        <f t="shared" si="329"/>
        <v>0</v>
      </c>
      <c r="MJ23" s="91">
        <f t="shared" si="330"/>
        <v>0</v>
      </c>
      <c r="MK23" s="91">
        <f t="shared" si="331"/>
        <v>0</v>
      </c>
      <c r="ML23" s="91">
        <f t="shared" si="332"/>
        <v>0</v>
      </c>
      <c r="MM23" s="91">
        <f t="shared" si="333"/>
        <v>0</v>
      </c>
      <c r="MN23" s="91">
        <f t="shared" si="334"/>
        <v>0</v>
      </c>
      <c r="MO23" s="91">
        <f t="shared" si="335"/>
        <v>0</v>
      </c>
      <c r="MP23" s="91">
        <f t="shared" si="336"/>
        <v>0</v>
      </c>
      <c r="MQ23" s="91">
        <f t="shared" si="337"/>
        <v>0</v>
      </c>
      <c r="MR23" s="70"/>
      <c r="MS23" s="70"/>
      <c r="MT23" s="75"/>
      <c r="MU23" s="75"/>
      <c r="NK23" s="71"/>
      <c r="NL23" s="71"/>
    </row>
    <row r="24" spans="1:376" ht="12" customHeight="1" x14ac:dyDescent="0.2">
      <c r="A24" s="98" t="str">
        <f t="shared" si="0"/>
        <v/>
      </c>
      <c r="B24" s="137">
        <v>40</v>
      </c>
      <c r="C24" s="112"/>
      <c r="D24" s="113"/>
      <c r="E24" s="114"/>
      <c r="F24" s="114"/>
      <c r="G24" s="114"/>
      <c r="H24" s="114"/>
      <c r="I24" s="352"/>
      <c r="J24" s="115"/>
      <c r="K24" s="116">
        <f t="shared" si="1"/>
        <v>0</v>
      </c>
      <c r="L24" s="116">
        <f t="shared" si="2"/>
        <v>0</v>
      </c>
      <c r="M24" s="117"/>
      <c r="N24" s="117"/>
      <c r="O24" s="117"/>
      <c r="P24" s="118"/>
      <c r="Q24" s="119"/>
      <c r="R24" s="120"/>
      <c r="S24" s="1089"/>
      <c r="T24" s="1090"/>
      <c r="U24" s="75" t="str">
        <f t="shared" si="3"/>
        <v/>
      </c>
      <c r="V24" s="75" t="str">
        <f t="shared" si="4"/>
        <v/>
      </c>
      <c r="W24" s="75" t="str">
        <f t="shared" si="5"/>
        <v/>
      </c>
      <c r="X24" s="75" t="str">
        <f t="shared" si="6"/>
        <v/>
      </c>
      <c r="Y24" s="75" t="str">
        <f t="shared" si="7"/>
        <v/>
      </c>
      <c r="Z24" s="75" t="str">
        <f t="shared" si="8"/>
        <v/>
      </c>
      <c r="AA24" s="75" t="str">
        <f t="shared" si="9"/>
        <v/>
      </c>
      <c r="AB24" s="75" t="str">
        <f t="shared" si="10"/>
        <v/>
      </c>
      <c r="AC24" s="75" t="str">
        <f t="shared" si="11"/>
        <v/>
      </c>
      <c r="AD24" s="75" t="str">
        <f t="shared" si="12"/>
        <v/>
      </c>
      <c r="AE24" s="75" t="str">
        <f t="shared" si="13"/>
        <v/>
      </c>
      <c r="AF24" s="75" t="str">
        <f t="shared" si="14"/>
        <v/>
      </c>
      <c r="AG24" s="75" t="str">
        <f t="shared" si="15"/>
        <v/>
      </c>
      <c r="AH24" s="75" t="str">
        <f t="shared" si="16"/>
        <v/>
      </c>
      <c r="AI24" s="75" t="str">
        <f t="shared" si="17"/>
        <v/>
      </c>
      <c r="AJ24" s="75" t="str">
        <f t="shared" si="18"/>
        <v/>
      </c>
      <c r="AK24" s="75" t="str">
        <f t="shared" si="19"/>
        <v/>
      </c>
      <c r="AL24" s="75" t="str">
        <f t="shared" si="20"/>
        <v/>
      </c>
      <c r="AM24" s="75" t="str">
        <f t="shared" si="21"/>
        <v/>
      </c>
      <c r="AN24" s="75" t="str">
        <f t="shared" si="22"/>
        <v/>
      </c>
      <c r="AO24" s="75" t="str">
        <f t="shared" si="23"/>
        <v/>
      </c>
      <c r="AP24" s="75" t="str">
        <f t="shared" si="24"/>
        <v/>
      </c>
      <c r="AQ24" s="75" t="str">
        <f t="shared" si="25"/>
        <v/>
      </c>
      <c r="AR24" s="75" t="str">
        <f t="shared" si="26"/>
        <v/>
      </c>
      <c r="AS24" s="75" t="str">
        <f t="shared" si="27"/>
        <v/>
      </c>
      <c r="AT24" s="75" t="str">
        <f t="shared" si="28"/>
        <v/>
      </c>
      <c r="AU24" s="75" t="str">
        <f t="shared" si="29"/>
        <v/>
      </c>
      <c r="AV24" s="75" t="str">
        <f t="shared" si="30"/>
        <v/>
      </c>
      <c r="AW24" s="75" t="str">
        <f t="shared" si="31"/>
        <v/>
      </c>
      <c r="AX24" s="75" t="str">
        <f t="shared" si="32"/>
        <v/>
      </c>
      <c r="AY24" s="75" t="str">
        <f t="shared" si="33"/>
        <v/>
      </c>
      <c r="AZ24" s="75" t="str">
        <f t="shared" si="34"/>
        <v/>
      </c>
      <c r="BA24" s="75" t="str">
        <f t="shared" si="35"/>
        <v/>
      </c>
      <c r="BB24" s="75" t="str">
        <f t="shared" si="36"/>
        <v/>
      </c>
      <c r="BC24" s="75" t="str">
        <f t="shared" si="37"/>
        <v/>
      </c>
      <c r="BD24" s="75" t="str">
        <f t="shared" si="38"/>
        <v/>
      </c>
      <c r="BE24" s="75" t="str">
        <f t="shared" si="39"/>
        <v/>
      </c>
      <c r="BF24" s="75" t="str">
        <f t="shared" si="40"/>
        <v/>
      </c>
      <c r="BG24" s="75" t="str">
        <f t="shared" si="41"/>
        <v/>
      </c>
      <c r="BH24" s="75" t="str">
        <f t="shared" si="42"/>
        <v/>
      </c>
      <c r="BI24" s="75" t="str">
        <f t="shared" si="43"/>
        <v/>
      </c>
      <c r="BJ24" s="75" t="str">
        <f t="shared" si="44"/>
        <v/>
      </c>
      <c r="BK24" s="75" t="str">
        <f t="shared" si="45"/>
        <v/>
      </c>
      <c r="BL24" s="75" t="str">
        <f t="shared" si="46"/>
        <v/>
      </c>
      <c r="BM24" s="75" t="str">
        <f t="shared" si="47"/>
        <v/>
      </c>
      <c r="BN24" s="75" t="str">
        <f t="shared" si="48"/>
        <v/>
      </c>
      <c r="BO24" s="75" t="str">
        <f t="shared" si="49"/>
        <v/>
      </c>
      <c r="BP24" s="75" t="str">
        <f t="shared" si="50"/>
        <v/>
      </c>
      <c r="BQ24" s="75" t="str">
        <f t="shared" si="51"/>
        <v/>
      </c>
      <c r="BR24" s="75" t="str">
        <f t="shared" si="52"/>
        <v/>
      </c>
      <c r="BS24" s="75" t="str">
        <f t="shared" si="53"/>
        <v/>
      </c>
      <c r="BT24" s="75" t="str">
        <f t="shared" si="54"/>
        <v/>
      </c>
      <c r="BU24" s="75" t="str">
        <f t="shared" si="55"/>
        <v/>
      </c>
      <c r="BV24" s="75" t="str">
        <f t="shared" si="56"/>
        <v/>
      </c>
      <c r="BW24" s="75" t="str">
        <f t="shared" si="57"/>
        <v/>
      </c>
      <c r="BX24" s="75" t="str">
        <f t="shared" si="58"/>
        <v/>
      </c>
      <c r="BY24" s="75" t="str">
        <f t="shared" si="59"/>
        <v/>
      </c>
      <c r="BZ24" s="75" t="str">
        <f t="shared" si="60"/>
        <v/>
      </c>
      <c r="CA24" s="75" t="str">
        <f t="shared" si="61"/>
        <v/>
      </c>
      <c r="CB24" s="75" t="str">
        <f t="shared" si="62"/>
        <v/>
      </c>
      <c r="CC24" s="75" t="str">
        <f t="shared" si="63"/>
        <v/>
      </c>
      <c r="CD24" s="75" t="str">
        <f t="shared" si="64"/>
        <v/>
      </c>
      <c r="CE24" s="75" t="str">
        <f t="shared" si="65"/>
        <v/>
      </c>
      <c r="CF24" s="75" t="str">
        <f t="shared" si="66"/>
        <v/>
      </c>
      <c r="CG24" s="75" t="str">
        <f t="shared" si="67"/>
        <v/>
      </c>
      <c r="CH24" s="75" t="str">
        <f t="shared" si="68"/>
        <v/>
      </c>
      <c r="CI24" s="75" t="str">
        <f t="shared" si="69"/>
        <v/>
      </c>
      <c r="CJ24" s="75" t="str">
        <f t="shared" si="70"/>
        <v/>
      </c>
      <c r="CK24" s="75" t="str">
        <f t="shared" si="71"/>
        <v/>
      </c>
      <c r="CL24" s="75" t="str">
        <f t="shared" si="72"/>
        <v/>
      </c>
      <c r="CM24" s="75" t="str">
        <f t="shared" si="73"/>
        <v/>
      </c>
      <c r="CN24" s="75" t="str">
        <f t="shared" si="74"/>
        <v/>
      </c>
      <c r="CO24" s="75" t="str">
        <f t="shared" si="75"/>
        <v/>
      </c>
      <c r="CP24" s="75" t="str">
        <f t="shared" si="76"/>
        <v/>
      </c>
      <c r="CQ24" s="75" t="str">
        <f t="shared" si="77"/>
        <v/>
      </c>
      <c r="CR24" s="75" t="str">
        <f t="shared" si="78"/>
        <v/>
      </c>
      <c r="CS24" s="75" t="str">
        <f t="shared" si="79"/>
        <v/>
      </c>
      <c r="CT24" s="75" t="str">
        <f t="shared" si="80"/>
        <v/>
      </c>
      <c r="CU24" s="75" t="str">
        <f t="shared" si="81"/>
        <v/>
      </c>
      <c r="CV24" s="75" t="str">
        <f t="shared" si="82"/>
        <v/>
      </c>
      <c r="CW24" s="75" t="str">
        <f t="shared" si="83"/>
        <v/>
      </c>
      <c r="CX24" s="75" t="str">
        <f t="shared" si="84"/>
        <v/>
      </c>
      <c r="CY24" s="75" t="str">
        <f t="shared" si="85"/>
        <v/>
      </c>
      <c r="CZ24" s="75" t="str">
        <f t="shared" si="86"/>
        <v/>
      </c>
      <c r="DA24" s="75" t="str">
        <f t="shared" si="87"/>
        <v/>
      </c>
      <c r="DB24" s="75" t="str">
        <f t="shared" si="88"/>
        <v/>
      </c>
      <c r="DC24" s="75" t="str">
        <f t="shared" si="89"/>
        <v/>
      </c>
      <c r="DD24" s="75" t="str">
        <f t="shared" si="90"/>
        <v/>
      </c>
      <c r="DE24" s="75" t="str">
        <f t="shared" si="91"/>
        <v/>
      </c>
      <c r="DF24" s="75" t="str">
        <f t="shared" si="92"/>
        <v/>
      </c>
      <c r="DG24" s="75" t="str">
        <f t="shared" si="93"/>
        <v/>
      </c>
      <c r="DH24" s="75" t="str">
        <f t="shared" si="94"/>
        <v/>
      </c>
      <c r="DI24" s="75" t="str">
        <f t="shared" si="95"/>
        <v/>
      </c>
      <c r="DJ24" s="75" t="str">
        <f t="shared" si="96"/>
        <v/>
      </c>
      <c r="DK24" s="75" t="str">
        <f t="shared" si="97"/>
        <v/>
      </c>
      <c r="DL24" s="75" t="str">
        <f t="shared" si="98"/>
        <v/>
      </c>
      <c r="DM24" s="75" t="str">
        <f t="shared" si="99"/>
        <v/>
      </c>
      <c r="DN24" s="75" t="str">
        <f t="shared" si="100"/>
        <v/>
      </c>
      <c r="DO24" s="75" t="str">
        <f t="shared" si="101"/>
        <v/>
      </c>
      <c r="DP24" s="75" t="str">
        <f t="shared" si="102"/>
        <v/>
      </c>
      <c r="DQ24" s="75" t="str">
        <f t="shared" si="103"/>
        <v/>
      </c>
      <c r="DR24" s="75" t="str">
        <f t="shared" si="104"/>
        <v/>
      </c>
      <c r="DS24" s="75" t="str">
        <f t="shared" si="105"/>
        <v/>
      </c>
      <c r="DT24" s="75" t="str">
        <f t="shared" si="106"/>
        <v/>
      </c>
      <c r="DU24" s="75" t="str">
        <f t="shared" si="107"/>
        <v/>
      </c>
      <c r="DV24" s="75" t="str">
        <f t="shared" si="108"/>
        <v/>
      </c>
      <c r="DW24" s="75" t="str">
        <f t="shared" si="109"/>
        <v/>
      </c>
      <c r="DX24" s="75" t="str">
        <f t="shared" si="110"/>
        <v/>
      </c>
      <c r="DY24" s="75" t="str">
        <f t="shared" si="111"/>
        <v/>
      </c>
      <c r="DZ24" s="75" t="str">
        <f t="shared" si="112"/>
        <v/>
      </c>
      <c r="EA24" s="75" t="str">
        <f t="shared" si="113"/>
        <v/>
      </c>
      <c r="EB24" s="75" t="str">
        <f t="shared" si="114"/>
        <v/>
      </c>
      <c r="EC24" s="75" t="str">
        <f t="shared" si="115"/>
        <v/>
      </c>
      <c r="ED24" s="75" t="str">
        <f t="shared" si="116"/>
        <v/>
      </c>
      <c r="EE24" s="75" t="str">
        <f t="shared" si="117"/>
        <v/>
      </c>
      <c r="EF24" s="75" t="str">
        <f t="shared" si="118"/>
        <v/>
      </c>
      <c r="EG24" s="75" t="str">
        <f t="shared" si="119"/>
        <v/>
      </c>
      <c r="EH24" s="75" t="str">
        <f t="shared" si="120"/>
        <v/>
      </c>
      <c r="EI24" s="75" t="str">
        <f t="shared" si="121"/>
        <v/>
      </c>
      <c r="EJ24" s="75" t="str">
        <f t="shared" si="122"/>
        <v/>
      </c>
      <c r="EK24" s="75" t="str">
        <f t="shared" si="123"/>
        <v/>
      </c>
      <c r="EL24" s="75" t="str">
        <f t="shared" si="124"/>
        <v/>
      </c>
      <c r="EM24" s="75" t="str">
        <f t="shared" si="125"/>
        <v/>
      </c>
      <c r="EN24" s="75" t="str">
        <f t="shared" si="126"/>
        <v/>
      </c>
      <c r="EO24" s="75" t="str">
        <f t="shared" si="127"/>
        <v/>
      </c>
      <c r="EP24" s="75" t="str">
        <f t="shared" si="128"/>
        <v/>
      </c>
      <c r="EQ24" s="75" t="str">
        <f t="shared" si="129"/>
        <v/>
      </c>
      <c r="ER24" s="75" t="str">
        <f t="shared" si="130"/>
        <v/>
      </c>
      <c r="ES24" s="75" t="str">
        <f t="shared" si="131"/>
        <v/>
      </c>
      <c r="ET24" s="75" t="str">
        <f t="shared" si="132"/>
        <v/>
      </c>
      <c r="EU24" s="75" t="str">
        <f t="shared" si="313"/>
        <v/>
      </c>
      <c r="EV24" s="75" t="str">
        <f t="shared" si="314"/>
        <v/>
      </c>
      <c r="EW24" s="75" t="str">
        <f t="shared" si="315"/>
        <v/>
      </c>
      <c r="EX24" s="75" t="str">
        <f t="shared" si="316"/>
        <v/>
      </c>
      <c r="EY24" s="75" t="str">
        <f t="shared" si="317"/>
        <v/>
      </c>
      <c r="EZ24" s="75" t="str">
        <f t="shared" si="133"/>
        <v/>
      </c>
      <c r="FA24" s="75" t="str">
        <f t="shared" si="134"/>
        <v/>
      </c>
      <c r="FB24" s="75" t="str">
        <f t="shared" si="135"/>
        <v/>
      </c>
      <c r="FC24" s="75" t="str">
        <f t="shared" si="136"/>
        <v/>
      </c>
      <c r="FD24" s="75" t="str">
        <f t="shared" si="137"/>
        <v/>
      </c>
      <c r="FE24" s="75" t="str">
        <f t="shared" si="318"/>
        <v/>
      </c>
      <c r="FF24" s="75" t="str">
        <f t="shared" si="319"/>
        <v/>
      </c>
      <c r="FG24" s="75" t="str">
        <f t="shared" si="320"/>
        <v/>
      </c>
      <c r="FH24" s="75" t="str">
        <f t="shared" si="321"/>
        <v/>
      </c>
      <c r="FI24" s="75" t="str">
        <f t="shared" si="322"/>
        <v/>
      </c>
      <c r="FJ24" s="75" t="str">
        <f t="shared" si="138"/>
        <v/>
      </c>
      <c r="FK24" s="75" t="str">
        <f t="shared" si="139"/>
        <v/>
      </c>
      <c r="FL24" s="75" t="str">
        <f t="shared" si="140"/>
        <v/>
      </c>
      <c r="FM24" s="75" t="str">
        <f t="shared" si="141"/>
        <v/>
      </c>
      <c r="FN24" s="75" t="str">
        <f t="shared" si="142"/>
        <v/>
      </c>
      <c r="FO24" s="75" t="str">
        <f t="shared" si="143"/>
        <v/>
      </c>
      <c r="FP24" s="75" t="str">
        <f t="shared" si="144"/>
        <v/>
      </c>
      <c r="FQ24" s="75" t="str">
        <f t="shared" si="145"/>
        <v/>
      </c>
      <c r="FR24" s="75" t="str">
        <f t="shared" si="146"/>
        <v/>
      </c>
      <c r="FS24" s="75" t="str">
        <f t="shared" si="147"/>
        <v/>
      </c>
      <c r="FT24" s="75" t="str">
        <f t="shared" si="148"/>
        <v/>
      </c>
      <c r="FU24" s="75" t="str">
        <f t="shared" si="149"/>
        <v/>
      </c>
      <c r="FV24" s="75" t="str">
        <f t="shared" si="150"/>
        <v/>
      </c>
      <c r="FW24" s="75" t="str">
        <f t="shared" si="151"/>
        <v/>
      </c>
      <c r="FX24" s="75" t="str">
        <f t="shared" si="152"/>
        <v/>
      </c>
      <c r="FY24" s="75" t="str">
        <f t="shared" si="153"/>
        <v/>
      </c>
      <c r="FZ24" s="75" t="str">
        <f t="shared" si="154"/>
        <v/>
      </c>
      <c r="GA24" s="75" t="str">
        <f t="shared" si="155"/>
        <v/>
      </c>
      <c r="GB24" s="75" t="str">
        <f t="shared" si="156"/>
        <v/>
      </c>
      <c r="GC24" s="75" t="str">
        <f t="shared" si="157"/>
        <v/>
      </c>
      <c r="GD24" s="75" t="str">
        <f t="shared" si="158"/>
        <v/>
      </c>
      <c r="GE24" s="75" t="str">
        <f t="shared" si="159"/>
        <v/>
      </c>
      <c r="GF24" s="75" t="str">
        <f t="shared" si="160"/>
        <v/>
      </c>
      <c r="GG24" s="75" t="str">
        <f t="shared" si="161"/>
        <v/>
      </c>
      <c r="GH24" s="75" t="str">
        <f t="shared" si="162"/>
        <v/>
      </c>
      <c r="GI24" s="75" t="str">
        <f t="shared" si="163"/>
        <v/>
      </c>
      <c r="GJ24" s="75" t="str">
        <f t="shared" si="164"/>
        <v/>
      </c>
      <c r="GK24" s="75" t="str">
        <f t="shared" si="165"/>
        <v/>
      </c>
      <c r="GL24" s="75" t="str">
        <f t="shared" si="166"/>
        <v/>
      </c>
      <c r="GM24" s="75" t="str">
        <f t="shared" si="167"/>
        <v/>
      </c>
      <c r="GN24" s="75" t="str">
        <f t="shared" si="168"/>
        <v/>
      </c>
      <c r="GO24" s="75" t="str">
        <f t="shared" si="169"/>
        <v/>
      </c>
      <c r="GP24" s="75" t="str">
        <f t="shared" si="170"/>
        <v/>
      </c>
      <c r="GQ24" s="75" t="str">
        <f t="shared" si="171"/>
        <v/>
      </c>
      <c r="GR24" s="75" t="str">
        <f t="shared" si="172"/>
        <v/>
      </c>
      <c r="GS24" s="75" t="str">
        <f t="shared" si="173"/>
        <v/>
      </c>
      <c r="GT24" s="75" t="str">
        <f t="shared" si="174"/>
        <v/>
      </c>
      <c r="GU24" s="75" t="str">
        <f t="shared" si="175"/>
        <v/>
      </c>
      <c r="GV24" s="75" t="str">
        <f t="shared" si="176"/>
        <v/>
      </c>
      <c r="GW24" s="75" t="str">
        <f t="shared" si="177"/>
        <v/>
      </c>
      <c r="GX24" s="75" t="str">
        <f t="shared" si="178"/>
        <v/>
      </c>
      <c r="GY24" s="75" t="str">
        <f t="shared" si="179"/>
        <v/>
      </c>
      <c r="GZ24" s="75" t="str">
        <f t="shared" si="180"/>
        <v/>
      </c>
      <c r="HA24" s="75" t="str">
        <f t="shared" si="181"/>
        <v/>
      </c>
      <c r="HB24" s="75" t="str">
        <f t="shared" si="182"/>
        <v/>
      </c>
      <c r="HC24" s="75" t="str">
        <f t="shared" si="183"/>
        <v/>
      </c>
      <c r="HD24" s="75" t="str">
        <f t="shared" si="184"/>
        <v/>
      </c>
      <c r="HE24" s="75" t="str">
        <f t="shared" si="185"/>
        <v/>
      </c>
      <c r="HF24" s="75" t="str">
        <f t="shared" si="186"/>
        <v/>
      </c>
      <c r="HG24" s="75" t="str">
        <f t="shared" si="187"/>
        <v/>
      </c>
      <c r="HH24" s="75" t="str">
        <f t="shared" si="188"/>
        <v/>
      </c>
      <c r="HI24" s="75" t="str">
        <f t="shared" si="189"/>
        <v/>
      </c>
      <c r="HJ24" s="75" t="str">
        <f t="shared" si="190"/>
        <v/>
      </c>
      <c r="HK24" s="75" t="str">
        <f t="shared" si="191"/>
        <v/>
      </c>
      <c r="HL24" s="75" t="str">
        <f t="shared" si="192"/>
        <v/>
      </c>
      <c r="HM24" s="75" t="str">
        <f t="shared" si="193"/>
        <v/>
      </c>
      <c r="HN24" s="75" t="str">
        <f t="shared" si="194"/>
        <v/>
      </c>
      <c r="HO24" s="75" t="str">
        <f t="shared" si="195"/>
        <v/>
      </c>
      <c r="HP24" s="75" t="str">
        <f t="shared" si="196"/>
        <v/>
      </c>
      <c r="HQ24" s="75" t="str">
        <f t="shared" si="197"/>
        <v/>
      </c>
      <c r="HR24" s="75" t="str">
        <f t="shared" si="198"/>
        <v/>
      </c>
      <c r="HS24" s="75" t="str">
        <f t="shared" si="199"/>
        <v/>
      </c>
      <c r="HT24" s="75" t="str">
        <f t="shared" si="200"/>
        <v/>
      </c>
      <c r="HU24" s="75" t="str">
        <f t="shared" si="201"/>
        <v/>
      </c>
      <c r="HV24" s="75" t="str">
        <f t="shared" si="202"/>
        <v/>
      </c>
      <c r="HW24" s="109" t="str">
        <f t="shared" si="203"/>
        <v/>
      </c>
      <c r="HX24" s="109" t="str">
        <f t="shared" si="204"/>
        <v/>
      </c>
      <c r="HY24" s="109" t="str">
        <f t="shared" si="205"/>
        <v/>
      </c>
      <c r="HZ24" s="109" t="str">
        <f t="shared" si="206"/>
        <v/>
      </c>
      <c r="IA24" s="109" t="str">
        <f t="shared" si="207"/>
        <v/>
      </c>
      <c r="IB24" s="109" t="str">
        <f t="shared" si="208"/>
        <v/>
      </c>
      <c r="IC24" s="109" t="str">
        <f t="shared" si="209"/>
        <v/>
      </c>
      <c r="ID24" s="109" t="str">
        <f t="shared" si="210"/>
        <v/>
      </c>
      <c r="IE24" s="109" t="str">
        <f t="shared" si="211"/>
        <v/>
      </c>
      <c r="IF24" s="109" t="str">
        <f t="shared" si="212"/>
        <v/>
      </c>
      <c r="IG24" s="109" t="str">
        <f t="shared" si="213"/>
        <v/>
      </c>
      <c r="IH24" s="109" t="str">
        <f t="shared" si="214"/>
        <v/>
      </c>
      <c r="II24" s="109" t="str">
        <f t="shared" si="215"/>
        <v/>
      </c>
      <c r="IJ24" s="109" t="str">
        <f t="shared" si="216"/>
        <v/>
      </c>
      <c r="IK24" s="109" t="str">
        <f t="shared" si="217"/>
        <v/>
      </c>
      <c r="IL24" s="109" t="str">
        <f t="shared" si="218"/>
        <v/>
      </c>
      <c r="IM24" s="109" t="str">
        <f t="shared" si="219"/>
        <v/>
      </c>
      <c r="IN24" s="109" t="str">
        <f t="shared" si="220"/>
        <v/>
      </c>
      <c r="IO24" s="109" t="str">
        <f t="shared" si="221"/>
        <v/>
      </c>
      <c r="IP24" s="109" t="str">
        <f t="shared" si="222"/>
        <v/>
      </c>
      <c r="IQ24" s="109" t="str">
        <f t="shared" si="223"/>
        <v/>
      </c>
      <c r="IR24" s="109" t="str">
        <f t="shared" si="224"/>
        <v/>
      </c>
      <c r="IS24" s="109" t="str">
        <f t="shared" si="225"/>
        <v/>
      </c>
      <c r="IT24" s="109" t="str">
        <f t="shared" si="226"/>
        <v/>
      </c>
      <c r="IU24" s="109" t="str">
        <f t="shared" si="227"/>
        <v/>
      </c>
      <c r="IV24" s="109" t="str">
        <f t="shared" si="228"/>
        <v/>
      </c>
      <c r="IW24" s="109" t="str">
        <f t="shared" si="229"/>
        <v/>
      </c>
      <c r="IX24" s="109" t="str">
        <f t="shared" si="230"/>
        <v/>
      </c>
      <c r="IY24" s="109" t="str">
        <f t="shared" si="231"/>
        <v/>
      </c>
      <c r="IZ24" s="109" t="str">
        <f t="shared" si="232"/>
        <v/>
      </c>
      <c r="JA24" s="109" t="str">
        <f t="shared" si="233"/>
        <v/>
      </c>
      <c r="JB24" s="109" t="str">
        <f t="shared" si="234"/>
        <v/>
      </c>
      <c r="JC24" s="109" t="str">
        <f t="shared" si="235"/>
        <v/>
      </c>
      <c r="JD24" s="109" t="str">
        <f t="shared" si="236"/>
        <v/>
      </c>
      <c r="JE24" s="109" t="str">
        <f t="shared" si="237"/>
        <v/>
      </c>
      <c r="JF24" s="109" t="str">
        <f t="shared" si="238"/>
        <v/>
      </c>
      <c r="JG24" s="109" t="str">
        <f t="shared" si="239"/>
        <v/>
      </c>
      <c r="JH24" s="109" t="str">
        <f t="shared" si="240"/>
        <v/>
      </c>
      <c r="JI24" s="109" t="str">
        <f t="shared" si="241"/>
        <v/>
      </c>
      <c r="JJ24" s="109" t="str">
        <f t="shared" si="242"/>
        <v/>
      </c>
      <c r="JK24" s="109" t="str">
        <f t="shared" si="243"/>
        <v/>
      </c>
      <c r="JL24" s="109" t="str">
        <f t="shared" si="244"/>
        <v/>
      </c>
      <c r="JM24" s="109" t="str">
        <f t="shared" si="245"/>
        <v/>
      </c>
      <c r="JN24" s="109" t="str">
        <f t="shared" si="246"/>
        <v/>
      </c>
      <c r="JO24" s="109" t="str">
        <f t="shared" si="247"/>
        <v/>
      </c>
      <c r="JP24" s="109" t="str">
        <f t="shared" si="248"/>
        <v/>
      </c>
      <c r="JQ24" s="109" t="str">
        <f t="shared" si="249"/>
        <v/>
      </c>
      <c r="JR24" s="109" t="str">
        <f t="shared" si="250"/>
        <v/>
      </c>
      <c r="JS24" s="109" t="str">
        <f t="shared" si="251"/>
        <v/>
      </c>
      <c r="JT24" s="109" t="str">
        <f t="shared" si="252"/>
        <v/>
      </c>
      <c r="JU24" s="109" t="str">
        <f t="shared" si="253"/>
        <v/>
      </c>
      <c r="JV24" s="109" t="str">
        <f t="shared" si="254"/>
        <v/>
      </c>
      <c r="JW24" s="109" t="str">
        <f t="shared" si="255"/>
        <v/>
      </c>
      <c r="JX24" s="109" t="str">
        <f t="shared" si="256"/>
        <v/>
      </c>
      <c r="JY24" s="109" t="str">
        <f t="shared" si="257"/>
        <v/>
      </c>
      <c r="JZ24" s="109" t="str">
        <f t="shared" si="258"/>
        <v/>
      </c>
      <c r="KA24" s="109" t="str">
        <f t="shared" si="259"/>
        <v/>
      </c>
      <c r="KB24" s="109" t="str">
        <f t="shared" si="260"/>
        <v/>
      </c>
      <c r="KC24" s="109" t="str">
        <f t="shared" si="261"/>
        <v/>
      </c>
      <c r="KD24" s="109" t="str">
        <f t="shared" si="262"/>
        <v/>
      </c>
      <c r="KE24" s="109" t="str">
        <f t="shared" si="263"/>
        <v/>
      </c>
      <c r="KF24" s="109" t="str">
        <f t="shared" si="264"/>
        <v/>
      </c>
      <c r="KG24" s="109" t="str">
        <f t="shared" si="265"/>
        <v/>
      </c>
      <c r="KH24" s="109" t="str">
        <f t="shared" si="266"/>
        <v/>
      </c>
      <c r="KI24" s="109" t="str">
        <f t="shared" si="267"/>
        <v/>
      </c>
      <c r="KJ24" s="109" t="str">
        <f t="shared" si="268"/>
        <v/>
      </c>
      <c r="KK24" s="109" t="str">
        <f t="shared" si="269"/>
        <v/>
      </c>
      <c r="KL24" s="109" t="str">
        <f t="shared" si="270"/>
        <v/>
      </c>
      <c r="KM24" s="109" t="str">
        <f t="shared" si="271"/>
        <v/>
      </c>
      <c r="KN24" s="109" t="str">
        <f t="shared" si="272"/>
        <v/>
      </c>
      <c r="KO24" s="109" t="str">
        <f t="shared" si="273"/>
        <v/>
      </c>
      <c r="KP24" s="109" t="str">
        <f t="shared" si="274"/>
        <v/>
      </c>
      <c r="KQ24" s="109" t="str">
        <f t="shared" si="275"/>
        <v/>
      </c>
      <c r="KR24" s="109" t="str">
        <f t="shared" si="276"/>
        <v/>
      </c>
      <c r="KS24" s="109" t="str">
        <f t="shared" si="277"/>
        <v/>
      </c>
      <c r="KT24" s="109" t="str">
        <f t="shared" si="278"/>
        <v/>
      </c>
      <c r="KU24" s="109" t="str">
        <f t="shared" si="279"/>
        <v/>
      </c>
      <c r="KV24" s="109" t="str">
        <f t="shared" si="280"/>
        <v/>
      </c>
      <c r="KW24" s="109" t="str">
        <f t="shared" si="281"/>
        <v/>
      </c>
      <c r="KX24" s="109" t="str">
        <f t="shared" si="282"/>
        <v/>
      </c>
      <c r="KY24" s="109" t="str">
        <f t="shared" si="283"/>
        <v/>
      </c>
      <c r="KZ24" s="109" t="str">
        <f t="shared" si="284"/>
        <v/>
      </c>
      <c r="LA24" s="109" t="str">
        <f t="shared" si="285"/>
        <v/>
      </c>
      <c r="LB24" s="109" t="str">
        <f t="shared" si="286"/>
        <v/>
      </c>
      <c r="LC24" s="109" t="str">
        <f t="shared" si="287"/>
        <v/>
      </c>
      <c r="LD24" s="110" t="str">
        <f t="shared" si="288"/>
        <v/>
      </c>
      <c r="LE24" s="110" t="str">
        <f t="shared" si="289"/>
        <v/>
      </c>
      <c r="LF24" s="110" t="str">
        <f t="shared" si="290"/>
        <v/>
      </c>
      <c r="LG24" s="110" t="str">
        <f t="shared" si="291"/>
        <v/>
      </c>
      <c r="LH24" s="110" t="str">
        <f t="shared" si="292"/>
        <v/>
      </c>
      <c r="LI24" s="75" t="str">
        <f t="shared" si="293"/>
        <v/>
      </c>
      <c r="LJ24" s="75" t="str">
        <f t="shared" si="294"/>
        <v/>
      </c>
      <c r="LK24" s="75" t="str">
        <f t="shared" si="295"/>
        <v/>
      </c>
      <c r="LL24" s="75" t="str">
        <f t="shared" si="296"/>
        <v/>
      </c>
      <c r="LM24" s="75" t="str">
        <f t="shared" si="297"/>
        <v/>
      </c>
      <c r="LN24" s="75" t="str">
        <f t="shared" si="298"/>
        <v/>
      </c>
      <c r="LO24" s="75" t="str">
        <f t="shared" si="299"/>
        <v/>
      </c>
      <c r="LP24" s="75" t="str">
        <f t="shared" si="300"/>
        <v/>
      </c>
      <c r="LQ24" s="75" t="str">
        <f t="shared" si="301"/>
        <v/>
      </c>
      <c r="LR24" s="75" t="str">
        <f t="shared" si="302"/>
        <v/>
      </c>
      <c r="LS24" s="75" t="str">
        <f t="shared" si="303"/>
        <v/>
      </c>
      <c r="LT24" s="75" t="str">
        <f t="shared" si="304"/>
        <v/>
      </c>
      <c r="LU24" s="75" t="str">
        <f t="shared" si="305"/>
        <v/>
      </c>
      <c r="LV24" s="75" t="str">
        <f t="shared" si="306"/>
        <v/>
      </c>
      <c r="LW24" s="75" t="str">
        <f t="shared" si="307"/>
        <v/>
      </c>
      <c r="LX24" s="75" t="str">
        <f t="shared" si="308"/>
        <v/>
      </c>
      <c r="LY24" s="75" t="str">
        <f t="shared" si="309"/>
        <v/>
      </c>
      <c r="LZ24" s="75" t="str">
        <f t="shared" si="310"/>
        <v/>
      </c>
      <c r="MA24" s="75" t="str">
        <f t="shared" si="311"/>
        <v/>
      </c>
      <c r="MB24" s="75" t="str">
        <f t="shared" si="312"/>
        <v/>
      </c>
      <c r="MC24" s="91">
        <f t="shared" si="323"/>
        <v>0</v>
      </c>
      <c r="MD24" s="91">
        <f t="shared" si="324"/>
        <v>0</v>
      </c>
      <c r="ME24" s="91">
        <f t="shared" si="325"/>
        <v>0</v>
      </c>
      <c r="MF24" s="91">
        <f t="shared" si="326"/>
        <v>0</v>
      </c>
      <c r="MG24" s="91">
        <f t="shared" si="327"/>
        <v>0</v>
      </c>
      <c r="MH24" s="91">
        <f t="shared" si="328"/>
        <v>0</v>
      </c>
      <c r="MI24" s="91">
        <f t="shared" si="329"/>
        <v>0</v>
      </c>
      <c r="MJ24" s="91">
        <f t="shared" si="330"/>
        <v>0</v>
      </c>
      <c r="MK24" s="91">
        <f t="shared" si="331"/>
        <v>0</v>
      </c>
      <c r="ML24" s="91">
        <f t="shared" si="332"/>
        <v>0</v>
      </c>
      <c r="MM24" s="91">
        <f t="shared" si="333"/>
        <v>0</v>
      </c>
      <c r="MN24" s="91">
        <f t="shared" si="334"/>
        <v>0</v>
      </c>
      <c r="MO24" s="91">
        <f t="shared" si="335"/>
        <v>0</v>
      </c>
      <c r="MP24" s="91">
        <f t="shared" si="336"/>
        <v>0</v>
      </c>
      <c r="MQ24" s="91">
        <f t="shared" si="337"/>
        <v>0</v>
      </c>
      <c r="MR24" s="70"/>
      <c r="MS24" s="70"/>
      <c r="MT24" s="75"/>
      <c r="MU24" s="75"/>
      <c r="NK24" s="71"/>
      <c r="NL24" s="71"/>
    </row>
    <row r="25" spans="1:376" ht="12" customHeight="1" x14ac:dyDescent="0.2">
      <c r="A25" s="98" t="str">
        <f t="shared" si="0"/>
        <v/>
      </c>
      <c r="B25" s="137">
        <v>40</v>
      </c>
      <c r="C25" s="112"/>
      <c r="D25" s="113"/>
      <c r="E25" s="114"/>
      <c r="F25" s="114"/>
      <c r="G25" s="114"/>
      <c r="H25" s="114"/>
      <c r="I25" s="352"/>
      <c r="J25" s="115"/>
      <c r="K25" s="116">
        <f t="shared" si="1"/>
        <v>0</v>
      </c>
      <c r="L25" s="116">
        <f t="shared" si="2"/>
        <v>0</v>
      </c>
      <c r="M25" s="117"/>
      <c r="N25" s="117"/>
      <c r="O25" s="117"/>
      <c r="P25" s="118"/>
      <c r="Q25" s="119"/>
      <c r="R25" s="120"/>
      <c r="S25" s="1089"/>
      <c r="T25" s="1090"/>
      <c r="U25" s="75" t="str">
        <f t="shared" si="3"/>
        <v/>
      </c>
      <c r="V25" s="75" t="str">
        <f t="shared" si="4"/>
        <v/>
      </c>
      <c r="W25" s="75" t="str">
        <f t="shared" si="5"/>
        <v/>
      </c>
      <c r="X25" s="75" t="str">
        <f t="shared" si="6"/>
        <v/>
      </c>
      <c r="Y25" s="75" t="str">
        <f t="shared" si="7"/>
        <v/>
      </c>
      <c r="Z25" s="75" t="str">
        <f t="shared" si="8"/>
        <v/>
      </c>
      <c r="AA25" s="75" t="str">
        <f t="shared" si="9"/>
        <v/>
      </c>
      <c r="AB25" s="75" t="str">
        <f t="shared" si="10"/>
        <v/>
      </c>
      <c r="AC25" s="75" t="str">
        <f t="shared" si="11"/>
        <v/>
      </c>
      <c r="AD25" s="75" t="str">
        <f t="shared" si="12"/>
        <v/>
      </c>
      <c r="AE25" s="75" t="str">
        <f t="shared" si="13"/>
        <v/>
      </c>
      <c r="AF25" s="75" t="str">
        <f t="shared" si="14"/>
        <v/>
      </c>
      <c r="AG25" s="75" t="str">
        <f t="shared" si="15"/>
        <v/>
      </c>
      <c r="AH25" s="75" t="str">
        <f t="shared" si="16"/>
        <v/>
      </c>
      <c r="AI25" s="75" t="str">
        <f t="shared" si="17"/>
        <v/>
      </c>
      <c r="AJ25" s="75" t="str">
        <f t="shared" si="18"/>
        <v/>
      </c>
      <c r="AK25" s="75" t="str">
        <f t="shared" si="19"/>
        <v/>
      </c>
      <c r="AL25" s="75" t="str">
        <f t="shared" si="20"/>
        <v/>
      </c>
      <c r="AM25" s="75" t="str">
        <f t="shared" si="21"/>
        <v/>
      </c>
      <c r="AN25" s="75" t="str">
        <f t="shared" si="22"/>
        <v/>
      </c>
      <c r="AO25" s="75" t="str">
        <f t="shared" si="23"/>
        <v/>
      </c>
      <c r="AP25" s="75" t="str">
        <f t="shared" si="24"/>
        <v/>
      </c>
      <c r="AQ25" s="75" t="str">
        <f t="shared" si="25"/>
        <v/>
      </c>
      <c r="AR25" s="75" t="str">
        <f t="shared" si="26"/>
        <v/>
      </c>
      <c r="AS25" s="75" t="str">
        <f t="shared" si="27"/>
        <v/>
      </c>
      <c r="AT25" s="75" t="str">
        <f t="shared" si="28"/>
        <v/>
      </c>
      <c r="AU25" s="75" t="str">
        <f t="shared" si="29"/>
        <v/>
      </c>
      <c r="AV25" s="75" t="str">
        <f t="shared" si="30"/>
        <v/>
      </c>
      <c r="AW25" s="75" t="str">
        <f t="shared" si="31"/>
        <v/>
      </c>
      <c r="AX25" s="75" t="str">
        <f t="shared" si="32"/>
        <v/>
      </c>
      <c r="AY25" s="75" t="str">
        <f t="shared" si="33"/>
        <v/>
      </c>
      <c r="AZ25" s="75" t="str">
        <f t="shared" si="34"/>
        <v/>
      </c>
      <c r="BA25" s="75" t="str">
        <f t="shared" si="35"/>
        <v/>
      </c>
      <c r="BB25" s="75" t="str">
        <f t="shared" si="36"/>
        <v/>
      </c>
      <c r="BC25" s="75" t="str">
        <f t="shared" si="37"/>
        <v/>
      </c>
      <c r="BD25" s="75" t="str">
        <f t="shared" si="38"/>
        <v/>
      </c>
      <c r="BE25" s="75" t="str">
        <f t="shared" si="39"/>
        <v/>
      </c>
      <c r="BF25" s="75" t="str">
        <f t="shared" si="40"/>
        <v/>
      </c>
      <c r="BG25" s="75" t="str">
        <f t="shared" si="41"/>
        <v/>
      </c>
      <c r="BH25" s="75" t="str">
        <f t="shared" si="42"/>
        <v/>
      </c>
      <c r="BI25" s="75" t="str">
        <f t="shared" si="43"/>
        <v/>
      </c>
      <c r="BJ25" s="75" t="str">
        <f t="shared" si="44"/>
        <v/>
      </c>
      <c r="BK25" s="75" t="str">
        <f t="shared" si="45"/>
        <v/>
      </c>
      <c r="BL25" s="75" t="str">
        <f t="shared" si="46"/>
        <v/>
      </c>
      <c r="BM25" s="75" t="str">
        <f t="shared" si="47"/>
        <v/>
      </c>
      <c r="BN25" s="75" t="str">
        <f t="shared" si="48"/>
        <v/>
      </c>
      <c r="BO25" s="75" t="str">
        <f t="shared" si="49"/>
        <v/>
      </c>
      <c r="BP25" s="75" t="str">
        <f t="shared" si="50"/>
        <v/>
      </c>
      <c r="BQ25" s="75" t="str">
        <f t="shared" si="51"/>
        <v/>
      </c>
      <c r="BR25" s="75" t="str">
        <f t="shared" si="52"/>
        <v/>
      </c>
      <c r="BS25" s="75" t="str">
        <f t="shared" si="53"/>
        <v/>
      </c>
      <c r="BT25" s="75" t="str">
        <f t="shared" si="54"/>
        <v/>
      </c>
      <c r="BU25" s="75" t="str">
        <f t="shared" si="55"/>
        <v/>
      </c>
      <c r="BV25" s="75" t="str">
        <f t="shared" si="56"/>
        <v/>
      </c>
      <c r="BW25" s="75" t="str">
        <f t="shared" si="57"/>
        <v/>
      </c>
      <c r="BX25" s="75" t="str">
        <f t="shared" si="58"/>
        <v/>
      </c>
      <c r="BY25" s="75" t="str">
        <f t="shared" si="59"/>
        <v/>
      </c>
      <c r="BZ25" s="75" t="str">
        <f t="shared" si="60"/>
        <v/>
      </c>
      <c r="CA25" s="75" t="str">
        <f t="shared" si="61"/>
        <v/>
      </c>
      <c r="CB25" s="75" t="str">
        <f t="shared" si="62"/>
        <v/>
      </c>
      <c r="CC25" s="75" t="str">
        <f t="shared" si="63"/>
        <v/>
      </c>
      <c r="CD25" s="75" t="str">
        <f t="shared" si="64"/>
        <v/>
      </c>
      <c r="CE25" s="75" t="str">
        <f t="shared" si="65"/>
        <v/>
      </c>
      <c r="CF25" s="75" t="str">
        <f t="shared" si="66"/>
        <v/>
      </c>
      <c r="CG25" s="75" t="str">
        <f t="shared" si="67"/>
        <v/>
      </c>
      <c r="CH25" s="75" t="str">
        <f t="shared" si="68"/>
        <v/>
      </c>
      <c r="CI25" s="75" t="str">
        <f t="shared" si="69"/>
        <v/>
      </c>
      <c r="CJ25" s="75" t="str">
        <f t="shared" si="70"/>
        <v/>
      </c>
      <c r="CK25" s="75" t="str">
        <f t="shared" si="71"/>
        <v/>
      </c>
      <c r="CL25" s="75" t="str">
        <f t="shared" si="72"/>
        <v/>
      </c>
      <c r="CM25" s="75" t="str">
        <f t="shared" si="73"/>
        <v/>
      </c>
      <c r="CN25" s="75" t="str">
        <f t="shared" si="74"/>
        <v/>
      </c>
      <c r="CO25" s="75" t="str">
        <f t="shared" si="75"/>
        <v/>
      </c>
      <c r="CP25" s="75" t="str">
        <f t="shared" si="76"/>
        <v/>
      </c>
      <c r="CQ25" s="75" t="str">
        <f t="shared" si="77"/>
        <v/>
      </c>
      <c r="CR25" s="75" t="str">
        <f t="shared" si="78"/>
        <v/>
      </c>
      <c r="CS25" s="75" t="str">
        <f t="shared" si="79"/>
        <v/>
      </c>
      <c r="CT25" s="75" t="str">
        <f t="shared" si="80"/>
        <v/>
      </c>
      <c r="CU25" s="75" t="str">
        <f t="shared" si="81"/>
        <v/>
      </c>
      <c r="CV25" s="75" t="str">
        <f t="shared" si="82"/>
        <v/>
      </c>
      <c r="CW25" s="75" t="str">
        <f t="shared" si="83"/>
        <v/>
      </c>
      <c r="CX25" s="75" t="str">
        <f t="shared" si="84"/>
        <v/>
      </c>
      <c r="CY25" s="75" t="str">
        <f t="shared" si="85"/>
        <v/>
      </c>
      <c r="CZ25" s="75" t="str">
        <f t="shared" si="86"/>
        <v/>
      </c>
      <c r="DA25" s="75" t="str">
        <f t="shared" si="87"/>
        <v/>
      </c>
      <c r="DB25" s="75" t="str">
        <f t="shared" si="88"/>
        <v/>
      </c>
      <c r="DC25" s="75" t="str">
        <f t="shared" si="89"/>
        <v/>
      </c>
      <c r="DD25" s="75" t="str">
        <f t="shared" si="90"/>
        <v/>
      </c>
      <c r="DE25" s="75" t="str">
        <f t="shared" si="91"/>
        <v/>
      </c>
      <c r="DF25" s="75" t="str">
        <f t="shared" si="92"/>
        <v/>
      </c>
      <c r="DG25" s="75" t="str">
        <f t="shared" si="93"/>
        <v/>
      </c>
      <c r="DH25" s="75" t="str">
        <f t="shared" si="94"/>
        <v/>
      </c>
      <c r="DI25" s="75" t="str">
        <f t="shared" si="95"/>
        <v/>
      </c>
      <c r="DJ25" s="75" t="str">
        <f t="shared" si="96"/>
        <v/>
      </c>
      <c r="DK25" s="75" t="str">
        <f t="shared" si="97"/>
        <v/>
      </c>
      <c r="DL25" s="75" t="str">
        <f t="shared" si="98"/>
        <v/>
      </c>
      <c r="DM25" s="75" t="str">
        <f t="shared" si="99"/>
        <v/>
      </c>
      <c r="DN25" s="75" t="str">
        <f t="shared" si="100"/>
        <v/>
      </c>
      <c r="DO25" s="75" t="str">
        <f t="shared" si="101"/>
        <v/>
      </c>
      <c r="DP25" s="75" t="str">
        <f t="shared" si="102"/>
        <v/>
      </c>
      <c r="DQ25" s="75" t="str">
        <f t="shared" si="103"/>
        <v/>
      </c>
      <c r="DR25" s="75" t="str">
        <f t="shared" si="104"/>
        <v/>
      </c>
      <c r="DS25" s="75" t="str">
        <f t="shared" si="105"/>
        <v/>
      </c>
      <c r="DT25" s="75" t="str">
        <f t="shared" si="106"/>
        <v/>
      </c>
      <c r="DU25" s="75" t="str">
        <f t="shared" si="107"/>
        <v/>
      </c>
      <c r="DV25" s="75" t="str">
        <f t="shared" si="108"/>
        <v/>
      </c>
      <c r="DW25" s="75" t="str">
        <f t="shared" si="109"/>
        <v/>
      </c>
      <c r="DX25" s="75" t="str">
        <f t="shared" si="110"/>
        <v/>
      </c>
      <c r="DY25" s="75" t="str">
        <f t="shared" si="111"/>
        <v/>
      </c>
      <c r="DZ25" s="75" t="str">
        <f t="shared" si="112"/>
        <v/>
      </c>
      <c r="EA25" s="75" t="str">
        <f t="shared" si="113"/>
        <v/>
      </c>
      <c r="EB25" s="75" t="str">
        <f t="shared" si="114"/>
        <v/>
      </c>
      <c r="EC25" s="75" t="str">
        <f t="shared" si="115"/>
        <v/>
      </c>
      <c r="ED25" s="75" t="str">
        <f t="shared" si="116"/>
        <v/>
      </c>
      <c r="EE25" s="75" t="str">
        <f t="shared" si="117"/>
        <v/>
      </c>
      <c r="EF25" s="75" t="str">
        <f t="shared" si="118"/>
        <v/>
      </c>
      <c r="EG25" s="75" t="str">
        <f t="shared" si="119"/>
        <v/>
      </c>
      <c r="EH25" s="75" t="str">
        <f t="shared" si="120"/>
        <v/>
      </c>
      <c r="EI25" s="75" t="str">
        <f t="shared" si="121"/>
        <v/>
      </c>
      <c r="EJ25" s="75" t="str">
        <f t="shared" si="122"/>
        <v/>
      </c>
      <c r="EK25" s="75" t="str">
        <f t="shared" si="123"/>
        <v/>
      </c>
      <c r="EL25" s="75" t="str">
        <f t="shared" si="124"/>
        <v/>
      </c>
      <c r="EM25" s="75" t="str">
        <f t="shared" si="125"/>
        <v/>
      </c>
      <c r="EN25" s="75" t="str">
        <f t="shared" si="126"/>
        <v/>
      </c>
      <c r="EO25" s="75" t="str">
        <f t="shared" si="127"/>
        <v/>
      </c>
      <c r="EP25" s="75" t="str">
        <f t="shared" si="128"/>
        <v/>
      </c>
      <c r="EQ25" s="75" t="str">
        <f t="shared" si="129"/>
        <v/>
      </c>
      <c r="ER25" s="75" t="str">
        <f t="shared" si="130"/>
        <v/>
      </c>
      <c r="ES25" s="75" t="str">
        <f t="shared" si="131"/>
        <v/>
      </c>
      <c r="ET25" s="75" t="str">
        <f t="shared" si="132"/>
        <v/>
      </c>
      <c r="EU25" s="75" t="str">
        <f t="shared" si="313"/>
        <v/>
      </c>
      <c r="EV25" s="75" t="str">
        <f t="shared" si="314"/>
        <v/>
      </c>
      <c r="EW25" s="75" t="str">
        <f t="shared" si="315"/>
        <v/>
      </c>
      <c r="EX25" s="75" t="str">
        <f t="shared" si="316"/>
        <v/>
      </c>
      <c r="EY25" s="75" t="str">
        <f t="shared" si="317"/>
        <v/>
      </c>
      <c r="EZ25" s="75" t="str">
        <f t="shared" si="133"/>
        <v/>
      </c>
      <c r="FA25" s="75" t="str">
        <f t="shared" si="134"/>
        <v/>
      </c>
      <c r="FB25" s="75" t="str">
        <f t="shared" si="135"/>
        <v/>
      </c>
      <c r="FC25" s="75" t="str">
        <f t="shared" si="136"/>
        <v/>
      </c>
      <c r="FD25" s="75" t="str">
        <f t="shared" si="137"/>
        <v/>
      </c>
      <c r="FE25" s="75" t="str">
        <f t="shared" si="318"/>
        <v/>
      </c>
      <c r="FF25" s="75" t="str">
        <f t="shared" si="319"/>
        <v/>
      </c>
      <c r="FG25" s="75" t="str">
        <f t="shared" si="320"/>
        <v/>
      </c>
      <c r="FH25" s="75" t="str">
        <f t="shared" si="321"/>
        <v/>
      </c>
      <c r="FI25" s="75" t="str">
        <f t="shared" si="322"/>
        <v/>
      </c>
      <c r="FJ25" s="75" t="str">
        <f t="shared" si="138"/>
        <v/>
      </c>
      <c r="FK25" s="75" t="str">
        <f t="shared" si="139"/>
        <v/>
      </c>
      <c r="FL25" s="75" t="str">
        <f t="shared" si="140"/>
        <v/>
      </c>
      <c r="FM25" s="75" t="str">
        <f t="shared" si="141"/>
        <v/>
      </c>
      <c r="FN25" s="75" t="str">
        <f t="shared" si="142"/>
        <v/>
      </c>
      <c r="FO25" s="75" t="str">
        <f t="shared" si="143"/>
        <v/>
      </c>
      <c r="FP25" s="75" t="str">
        <f t="shared" si="144"/>
        <v/>
      </c>
      <c r="FQ25" s="75" t="str">
        <f t="shared" si="145"/>
        <v/>
      </c>
      <c r="FR25" s="75" t="str">
        <f t="shared" si="146"/>
        <v/>
      </c>
      <c r="FS25" s="75" t="str">
        <f t="shared" si="147"/>
        <v/>
      </c>
      <c r="FT25" s="75" t="str">
        <f t="shared" si="148"/>
        <v/>
      </c>
      <c r="FU25" s="75" t="str">
        <f t="shared" si="149"/>
        <v/>
      </c>
      <c r="FV25" s="75" t="str">
        <f t="shared" si="150"/>
        <v/>
      </c>
      <c r="FW25" s="75" t="str">
        <f t="shared" si="151"/>
        <v/>
      </c>
      <c r="FX25" s="75" t="str">
        <f t="shared" si="152"/>
        <v/>
      </c>
      <c r="FY25" s="75" t="str">
        <f t="shared" si="153"/>
        <v/>
      </c>
      <c r="FZ25" s="75" t="str">
        <f t="shared" si="154"/>
        <v/>
      </c>
      <c r="GA25" s="75" t="str">
        <f t="shared" si="155"/>
        <v/>
      </c>
      <c r="GB25" s="75" t="str">
        <f t="shared" si="156"/>
        <v/>
      </c>
      <c r="GC25" s="75" t="str">
        <f t="shared" si="157"/>
        <v/>
      </c>
      <c r="GD25" s="75" t="str">
        <f t="shared" si="158"/>
        <v/>
      </c>
      <c r="GE25" s="75" t="str">
        <f t="shared" si="159"/>
        <v/>
      </c>
      <c r="GF25" s="75" t="str">
        <f t="shared" si="160"/>
        <v/>
      </c>
      <c r="GG25" s="75" t="str">
        <f t="shared" si="161"/>
        <v/>
      </c>
      <c r="GH25" s="75" t="str">
        <f t="shared" si="162"/>
        <v/>
      </c>
      <c r="GI25" s="75" t="str">
        <f t="shared" si="163"/>
        <v/>
      </c>
      <c r="GJ25" s="75" t="str">
        <f t="shared" si="164"/>
        <v/>
      </c>
      <c r="GK25" s="75" t="str">
        <f t="shared" si="165"/>
        <v/>
      </c>
      <c r="GL25" s="75" t="str">
        <f t="shared" si="166"/>
        <v/>
      </c>
      <c r="GM25" s="75" t="str">
        <f t="shared" si="167"/>
        <v/>
      </c>
      <c r="GN25" s="75" t="str">
        <f t="shared" si="168"/>
        <v/>
      </c>
      <c r="GO25" s="75" t="str">
        <f t="shared" si="169"/>
        <v/>
      </c>
      <c r="GP25" s="75" t="str">
        <f t="shared" si="170"/>
        <v/>
      </c>
      <c r="GQ25" s="75" t="str">
        <f t="shared" si="171"/>
        <v/>
      </c>
      <c r="GR25" s="75" t="str">
        <f t="shared" si="172"/>
        <v/>
      </c>
      <c r="GS25" s="75" t="str">
        <f t="shared" si="173"/>
        <v/>
      </c>
      <c r="GT25" s="75" t="str">
        <f t="shared" si="174"/>
        <v/>
      </c>
      <c r="GU25" s="75" t="str">
        <f t="shared" si="175"/>
        <v/>
      </c>
      <c r="GV25" s="75" t="str">
        <f t="shared" si="176"/>
        <v/>
      </c>
      <c r="GW25" s="75" t="str">
        <f t="shared" si="177"/>
        <v/>
      </c>
      <c r="GX25" s="75" t="str">
        <f t="shared" si="178"/>
        <v/>
      </c>
      <c r="GY25" s="75" t="str">
        <f t="shared" si="179"/>
        <v/>
      </c>
      <c r="GZ25" s="75" t="str">
        <f t="shared" si="180"/>
        <v/>
      </c>
      <c r="HA25" s="75" t="str">
        <f t="shared" si="181"/>
        <v/>
      </c>
      <c r="HB25" s="75" t="str">
        <f t="shared" si="182"/>
        <v/>
      </c>
      <c r="HC25" s="75" t="str">
        <f t="shared" si="183"/>
        <v/>
      </c>
      <c r="HD25" s="75" t="str">
        <f t="shared" si="184"/>
        <v/>
      </c>
      <c r="HE25" s="75" t="str">
        <f t="shared" si="185"/>
        <v/>
      </c>
      <c r="HF25" s="75" t="str">
        <f t="shared" si="186"/>
        <v/>
      </c>
      <c r="HG25" s="75" t="str">
        <f t="shared" si="187"/>
        <v/>
      </c>
      <c r="HH25" s="75" t="str">
        <f t="shared" si="188"/>
        <v/>
      </c>
      <c r="HI25" s="75" t="str">
        <f t="shared" si="189"/>
        <v/>
      </c>
      <c r="HJ25" s="75" t="str">
        <f t="shared" si="190"/>
        <v/>
      </c>
      <c r="HK25" s="75" t="str">
        <f t="shared" si="191"/>
        <v/>
      </c>
      <c r="HL25" s="75" t="str">
        <f t="shared" si="192"/>
        <v/>
      </c>
      <c r="HM25" s="75" t="str">
        <f t="shared" si="193"/>
        <v/>
      </c>
      <c r="HN25" s="75" t="str">
        <f t="shared" si="194"/>
        <v/>
      </c>
      <c r="HO25" s="75" t="str">
        <f t="shared" si="195"/>
        <v/>
      </c>
      <c r="HP25" s="75" t="str">
        <f t="shared" si="196"/>
        <v/>
      </c>
      <c r="HQ25" s="75" t="str">
        <f t="shared" si="197"/>
        <v/>
      </c>
      <c r="HR25" s="75" t="str">
        <f t="shared" si="198"/>
        <v/>
      </c>
      <c r="HS25" s="75" t="str">
        <f t="shared" si="199"/>
        <v/>
      </c>
      <c r="HT25" s="75" t="str">
        <f t="shared" si="200"/>
        <v/>
      </c>
      <c r="HU25" s="75" t="str">
        <f t="shared" si="201"/>
        <v/>
      </c>
      <c r="HV25" s="75" t="str">
        <f t="shared" si="202"/>
        <v/>
      </c>
      <c r="HW25" s="109" t="str">
        <f t="shared" si="203"/>
        <v/>
      </c>
      <c r="HX25" s="109" t="str">
        <f t="shared" si="204"/>
        <v/>
      </c>
      <c r="HY25" s="109" t="str">
        <f t="shared" si="205"/>
        <v/>
      </c>
      <c r="HZ25" s="109" t="str">
        <f t="shared" si="206"/>
        <v/>
      </c>
      <c r="IA25" s="109" t="str">
        <f t="shared" si="207"/>
        <v/>
      </c>
      <c r="IB25" s="109" t="str">
        <f t="shared" si="208"/>
        <v/>
      </c>
      <c r="IC25" s="109" t="str">
        <f t="shared" si="209"/>
        <v/>
      </c>
      <c r="ID25" s="109" t="str">
        <f t="shared" si="210"/>
        <v/>
      </c>
      <c r="IE25" s="109" t="str">
        <f t="shared" si="211"/>
        <v/>
      </c>
      <c r="IF25" s="109" t="str">
        <f t="shared" si="212"/>
        <v/>
      </c>
      <c r="IG25" s="109" t="str">
        <f t="shared" si="213"/>
        <v/>
      </c>
      <c r="IH25" s="109" t="str">
        <f t="shared" si="214"/>
        <v/>
      </c>
      <c r="II25" s="109" t="str">
        <f t="shared" si="215"/>
        <v/>
      </c>
      <c r="IJ25" s="109" t="str">
        <f t="shared" si="216"/>
        <v/>
      </c>
      <c r="IK25" s="109" t="str">
        <f t="shared" si="217"/>
        <v/>
      </c>
      <c r="IL25" s="109" t="str">
        <f t="shared" si="218"/>
        <v/>
      </c>
      <c r="IM25" s="109" t="str">
        <f t="shared" si="219"/>
        <v/>
      </c>
      <c r="IN25" s="109" t="str">
        <f t="shared" si="220"/>
        <v/>
      </c>
      <c r="IO25" s="109" t="str">
        <f t="shared" si="221"/>
        <v/>
      </c>
      <c r="IP25" s="109" t="str">
        <f t="shared" si="222"/>
        <v/>
      </c>
      <c r="IQ25" s="109" t="str">
        <f t="shared" si="223"/>
        <v/>
      </c>
      <c r="IR25" s="109" t="str">
        <f t="shared" si="224"/>
        <v/>
      </c>
      <c r="IS25" s="109" t="str">
        <f t="shared" si="225"/>
        <v/>
      </c>
      <c r="IT25" s="109" t="str">
        <f t="shared" si="226"/>
        <v/>
      </c>
      <c r="IU25" s="109" t="str">
        <f t="shared" si="227"/>
        <v/>
      </c>
      <c r="IV25" s="109" t="str">
        <f t="shared" si="228"/>
        <v/>
      </c>
      <c r="IW25" s="109" t="str">
        <f t="shared" si="229"/>
        <v/>
      </c>
      <c r="IX25" s="109" t="str">
        <f t="shared" si="230"/>
        <v/>
      </c>
      <c r="IY25" s="109" t="str">
        <f t="shared" si="231"/>
        <v/>
      </c>
      <c r="IZ25" s="109" t="str">
        <f t="shared" si="232"/>
        <v/>
      </c>
      <c r="JA25" s="109" t="str">
        <f t="shared" si="233"/>
        <v/>
      </c>
      <c r="JB25" s="109" t="str">
        <f t="shared" si="234"/>
        <v/>
      </c>
      <c r="JC25" s="109" t="str">
        <f t="shared" si="235"/>
        <v/>
      </c>
      <c r="JD25" s="109" t="str">
        <f t="shared" si="236"/>
        <v/>
      </c>
      <c r="JE25" s="109" t="str">
        <f t="shared" si="237"/>
        <v/>
      </c>
      <c r="JF25" s="109" t="str">
        <f t="shared" si="238"/>
        <v/>
      </c>
      <c r="JG25" s="109" t="str">
        <f t="shared" si="239"/>
        <v/>
      </c>
      <c r="JH25" s="109" t="str">
        <f t="shared" si="240"/>
        <v/>
      </c>
      <c r="JI25" s="109" t="str">
        <f t="shared" si="241"/>
        <v/>
      </c>
      <c r="JJ25" s="109" t="str">
        <f t="shared" si="242"/>
        <v/>
      </c>
      <c r="JK25" s="109" t="str">
        <f t="shared" si="243"/>
        <v/>
      </c>
      <c r="JL25" s="109" t="str">
        <f t="shared" si="244"/>
        <v/>
      </c>
      <c r="JM25" s="109" t="str">
        <f t="shared" si="245"/>
        <v/>
      </c>
      <c r="JN25" s="109" t="str">
        <f t="shared" si="246"/>
        <v/>
      </c>
      <c r="JO25" s="109" t="str">
        <f t="shared" si="247"/>
        <v/>
      </c>
      <c r="JP25" s="109" t="str">
        <f t="shared" si="248"/>
        <v/>
      </c>
      <c r="JQ25" s="109" t="str">
        <f t="shared" si="249"/>
        <v/>
      </c>
      <c r="JR25" s="109" t="str">
        <f t="shared" si="250"/>
        <v/>
      </c>
      <c r="JS25" s="109" t="str">
        <f t="shared" si="251"/>
        <v/>
      </c>
      <c r="JT25" s="109" t="str">
        <f t="shared" si="252"/>
        <v/>
      </c>
      <c r="JU25" s="109" t="str">
        <f t="shared" si="253"/>
        <v/>
      </c>
      <c r="JV25" s="109" t="str">
        <f t="shared" si="254"/>
        <v/>
      </c>
      <c r="JW25" s="109" t="str">
        <f t="shared" si="255"/>
        <v/>
      </c>
      <c r="JX25" s="109" t="str">
        <f t="shared" si="256"/>
        <v/>
      </c>
      <c r="JY25" s="109" t="str">
        <f t="shared" si="257"/>
        <v/>
      </c>
      <c r="JZ25" s="109" t="str">
        <f t="shared" si="258"/>
        <v/>
      </c>
      <c r="KA25" s="109" t="str">
        <f t="shared" si="259"/>
        <v/>
      </c>
      <c r="KB25" s="109" t="str">
        <f t="shared" si="260"/>
        <v/>
      </c>
      <c r="KC25" s="109" t="str">
        <f t="shared" si="261"/>
        <v/>
      </c>
      <c r="KD25" s="109" t="str">
        <f t="shared" si="262"/>
        <v/>
      </c>
      <c r="KE25" s="109" t="str">
        <f t="shared" si="263"/>
        <v/>
      </c>
      <c r="KF25" s="109" t="str">
        <f t="shared" si="264"/>
        <v/>
      </c>
      <c r="KG25" s="109" t="str">
        <f t="shared" si="265"/>
        <v/>
      </c>
      <c r="KH25" s="109" t="str">
        <f t="shared" si="266"/>
        <v/>
      </c>
      <c r="KI25" s="109" t="str">
        <f t="shared" si="267"/>
        <v/>
      </c>
      <c r="KJ25" s="109" t="str">
        <f t="shared" si="268"/>
        <v/>
      </c>
      <c r="KK25" s="109" t="str">
        <f t="shared" si="269"/>
        <v/>
      </c>
      <c r="KL25" s="109" t="str">
        <f t="shared" si="270"/>
        <v/>
      </c>
      <c r="KM25" s="109" t="str">
        <f t="shared" si="271"/>
        <v/>
      </c>
      <c r="KN25" s="109" t="str">
        <f t="shared" si="272"/>
        <v/>
      </c>
      <c r="KO25" s="109" t="str">
        <f t="shared" si="273"/>
        <v/>
      </c>
      <c r="KP25" s="109" t="str">
        <f t="shared" si="274"/>
        <v/>
      </c>
      <c r="KQ25" s="109" t="str">
        <f t="shared" si="275"/>
        <v/>
      </c>
      <c r="KR25" s="109" t="str">
        <f t="shared" si="276"/>
        <v/>
      </c>
      <c r="KS25" s="109" t="str">
        <f t="shared" si="277"/>
        <v/>
      </c>
      <c r="KT25" s="109" t="str">
        <f t="shared" si="278"/>
        <v/>
      </c>
      <c r="KU25" s="109" t="str">
        <f t="shared" si="279"/>
        <v/>
      </c>
      <c r="KV25" s="109" t="str">
        <f t="shared" si="280"/>
        <v/>
      </c>
      <c r="KW25" s="109" t="str">
        <f t="shared" si="281"/>
        <v/>
      </c>
      <c r="KX25" s="109" t="str">
        <f t="shared" si="282"/>
        <v/>
      </c>
      <c r="KY25" s="109" t="str">
        <f t="shared" si="283"/>
        <v/>
      </c>
      <c r="KZ25" s="109" t="str">
        <f t="shared" si="284"/>
        <v/>
      </c>
      <c r="LA25" s="109" t="str">
        <f t="shared" si="285"/>
        <v/>
      </c>
      <c r="LB25" s="109" t="str">
        <f t="shared" si="286"/>
        <v/>
      </c>
      <c r="LC25" s="109" t="str">
        <f t="shared" si="287"/>
        <v/>
      </c>
      <c r="LD25" s="110" t="str">
        <f t="shared" si="288"/>
        <v/>
      </c>
      <c r="LE25" s="110" t="str">
        <f t="shared" si="289"/>
        <v/>
      </c>
      <c r="LF25" s="110" t="str">
        <f t="shared" si="290"/>
        <v/>
      </c>
      <c r="LG25" s="110" t="str">
        <f t="shared" si="291"/>
        <v/>
      </c>
      <c r="LH25" s="110" t="str">
        <f t="shared" si="292"/>
        <v/>
      </c>
      <c r="LI25" s="75" t="str">
        <f t="shared" si="293"/>
        <v/>
      </c>
      <c r="LJ25" s="75" t="str">
        <f t="shared" si="294"/>
        <v/>
      </c>
      <c r="LK25" s="75" t="str">
        <f t="shared" si="295"/>
        <v/>
      </c>
      <c r="LL25" s="75" t="str">
        <f t="shared" si="296"/>
        <v/>
      </c>
      <c r="LM25" s="75" t="str">
        <f t="shared" si="297"/>
        <v/>
      </c>
      <c r="LN25" s="75" t="str">
        <f t="shared" si="298"/>
        <v/>
      </c>
      <c r="LO25" s="75" t="str">
        <f t="shared" si="299"/>
        <v/>
      </c>
      <c r="LP25" s="75" t="str">
        <f t="shared" si="300"/>
        <v/>
      </c>
      <c r="LQ25" s="75" t="str">
        <f t="shared" si="301"/>
        <v/>
      </c>
      <c r="LR25" s="75" t="str">
        <f t="shared" si="302"/>
        <v/>
      </c>
      <c r="LS25" s="75" t="str">
        <f t="shared" si="303"/>
        <v/>
      </c>
      <c r="LT25" s="75" t="str">
        <f t="shared" si="304"/>
        <v/>
      </c>
      <c r="LU25" s="75" t="str">
        <f t="shared" si="305"/>
        <v/>
      </c>
      <c r="LV25" s="75" t="str">
        <f t="shared" si="306"/>
        <v/>
      </c>
      <c r="LW25" s="75" t="str">
        <f t="shared" si="307"/>
        <v/>
      </c>
      <c r="LX25" s="75" t="str">
        <f t="shared" si="308"/>
        <v/>
      </c>
      <c r="LY25" s="75" t="str">
        <f t="shared" si="309"/>
        <v/>
      </c>
      <c r="LZ25" s="75" t="str">
        <f t="shared" si="310"/>
        <v/>
      </c>
      <c r="MA25" s="75" t="str">
        <f t="shared" si="311"/>
        <v/>
      </c>
      <c r="MB25" s="75" t="str">
        <f t="shared" si="312"/>
        <v/>
      </c>
      <c r="MC25" s="91">
        <f t="shared" si="323"/>
        <v>0</v>
      </c>
      <c r="MD25" s="91">
        <f t="shared" si="324"/>
        <v>0</v>
      </c>
      <c r="ME25" s="91">
        <f t="shared" si="325"/>
        <v>0</v>
      </c>
      <c r="MF25" s="91">
        <f t="shared" si="326"/>
        <v>0</v>
      </c>
      <c r="MG25" s="91">
        <f t="shared" si="327"/>
        <v>0</v>
      </c>
      <c r="MH25" s="91">
        <f t="shared" si="328"/>
        <v>0</v>
      </c>
      <c r="MI25" s="91">
        <f t="shared" si="329"/>
        <v>0</v>
      </c>
      <c r="MJ25" s="91">
        <f t="shared" si="330"/>
        <v>0</v>
      </c>
      <c r="MK25" s="91">
        <f t="shared" si="331"/>
        <v>0</v>
      </c>
      <c r="ML25" s="91">
        <f t="shared" si="332"/>
        <v>0</v>
      </c>
      <c r="MM25" s="91">
        <f t="shared" si="333"/>
        <v>0</v>
      </c>
      <c r="MN25" s="91">
        <f t="shared" si="334"/>
        <v>0</v>
      </c>
      <c r="MO25" s="91">
        <f t="shared" si="335"/>
        <v>0</v>
      </c>
      <c r="MP25" s="91">
        <f t="shared" si="336"/>
        <v>0</v>
      </c>
      <c r="MQ25" s="91">
        <f t="shared" si="337"/>
        <v>0</v>
      </c>
      <c r="MR25" s="70"/>
      <c r="MS25" s="70"/>
      <c r="MT25" s="75"/>
      <c r="MU25" s="75"/>
      <c r="NK25" s="71"/>
      <c r="NL25" s="71"/>
    </row>
    <row r="26" spans="1:376" ht="12" customHeight="1" x14ac:dyDescent="0.2">
      <c r="A26" s="98" t="str">
        <f t="shared" si="0"/>
        <v/>
      </c>
      <c r="B26" s="137">
        <v>50</v>
      </c>
      <c r="C26" s="112"/>
      <c r="D26" s="113"/>
      <c r="E26" s="114"/>
      <c r="F26" s="114"/>
      <c r="G26" s="114"/>
      <c r="H26" s="114"/>
      <c r="I26" s="352"/>
      <c r="J26" s="115"/>
      <c r="K26" s="116">
        <f t="shared" si="1"/>
        <v>0</v>
      </c>
      <c r="L26" s="116">
        <f t="shared" si="2"/>
        <v>0</v>
      </c>
      <c r="M26" s="117"/>
      <c r="N26" s="117"/>
      <c r="O26" s="117"/>
      <c r="P26" s="118"/>
      <c r="Q26" s="119"/>
      <c r="R26" s="120"/>
      <c r="S26" s="1089"/>
      <c r="T26" s="1090"/>
      <c r="U26" s="75" t="str">
        <f t="shared" si="3"/>
        <v/>
      </c>
      <c r="V26" s="75" t="str">
        <f t="shared" si="4"/>
        <v/>
      </c>
      <c r="W26" s="75" t="str">
        <f t="shared" si="5"/>
        <v/>
      </c>
      <c r="X26" s="75" t="str">
        <f t="shared" si="6"/>
        <v/>
      </c>
      <c r="Y26" s="75" t="str">
        <f t="shared" si="7"/>
        <v/>
      </c>
      <c r="Z26" s="75" t="str">
        <f t="shared" si="8"/>
        <v/>
      </c>
      <c r="AA26" s="75" t="str">
        <f t="shared" si="9"/>
        <v/>
      </c>
      <c r="AB26" s="75" t="str">
        <f t="shared" si="10"/>
        <v/>
      </c>
      <c r="AC26" s="75" t="str">
        <f t="shared" si="11"/>
        <v/>
      </c>
      <c r="AD26" s="75" t="str">
        <f t="shared" si="12"/>
        <v/>
      </c>
      <c r="AE26" s="75" t="str">
        <f t="shared" si="13"/>
        <v/>
      </c>
      <c r="AF26" s="75" t="str">
        <f t="shared" si="14"/>
        <v/>
      </c>
      <c r="AG26" s="75" t="str">
        <f t="shared" si="15"/>
        <v/>
      </c>
      <c r="AH26" s="75" t="str">
        <f t="shared" si="16"/>
        <v/>
      </c>
      <c r="AI26" s="75" t="str">
        <f t="shared" si="17"/>
        <v/>
      </c>
      <c r="AJ26" s="75" t="str">
        <f t="shared" si="18"/>
        <v/>
      </c>
      <c r="AK26" s="75" t="str">
        <f t="shared" si="19"/>
        <v/>
      </c>
      <c r="AL26" s="75" t="str">
        <f t="shared" si="20"/>
        <v/>
      </c>
      <c r="AM26" s="75" t="str">
        <f t="shared" si="21"/>
        <v/>
      </c>
      <c r="AN26" s="75" t="str">
        <f t="shared" si="22"/>
        <v/>
      </c>
      <c r="AO26" s="75" t="str">
        <f t="shared" si="23"/>
        <v/>
      </c>
      <c r="AP26" s="75" t="str">
        <f t="shared" si="24"/>
        <v/>
      </c>
      <c r="AQ26" s="75" t="str">
        <f t="shared" si="25"/>
        <v/>
      </c>
      <c r="AR26" s="75" t="str">
        <f t="shared" si="26"/>
        <v/>
      </c>
      <c r="AS26" s="75" t="str">
        <f t="shared" si="27"/>
        <v/>
      </c>
      <c r="AT26" s="75" t="str">
        <f t="shared" si="28"/>
        <v/>
      </c>
      <c r="AU26" s="75" t="str">
        <f t="shared" si="29"/>
        <v/>
      </c>
      <c r="AV26" s="75" t="str">
        <f t="shared" si="30"/>
        <v/>
      </c>
      <c r="AW26" s="75" t="str">
        <f t="shared" si="31"/>
        <v/>
      </c>
      <c r="AX26" s="75" t="str">
        <f t="shared" si="32"/>
        <v/>
      </c>
      <c r="AY26" s="75" t="str">
        <f t="shared" si="33"/>
        <v/>
      </c>
      <c r="AZ26" s="75" t="str">
        <f t="shared" si="34"/>
        <v/>
      </c>
      <c r="BA26" s="75" t="str">
        <f t="shared" si="35"/>
        <v/>
      </c>
      <c r="BB26" s="75" t="str">
        <f t="shared" si="36"/>
        <v/>
      </c>
      <c r="BC26" s="75" t="str">
        <f t="shared" si="37"/>
        <v/>
      </c>
      <c r="BD26" s="75" t="str">
        <f t="shared" si="38"/>
        <v/>
      </c>
      <c r="BE26" s="75" t="str">
        <f t="shared" si="39"/>
        <v/>
      </c>
      <c r="BF26" s="75" t="str">
        <f t="shared" si="40"/>
        <v/>
      </c>
      <c r="BG26" s="75" t="str">
        <f t="shared" si="41"/>
        <v/>
      </c>
      <c r="BH26" s="75" t="str">
        <f t="shared" si="42"/>
        <v/>
      </c>
      <c r="BI26" s="75" t="str">
        <f t="shared" si="43"/>
        <v/>
      </c>
      <c r="BJ26" s="75" t="str">
        <f t="shared" si="44"/>
        <v/>
      </c>
      <c r="BK26" s="75" t="str">
        <f t="shared" si="45"/>
        <v/>
      </c>
      <c r="BL26" s="75" t="str">
        <f t="shared" si="46"/>
        <v/>
      </c>
      <c r="BM26" s="75" t="str">
        <f t="shared" si="47"/>
        <v/>
      </c>
      <c r="BN26" s="75" t="str">
        <f t="shared" si="48"/>
        <v/>
      </c>
      <c r="BO26" s="75" t="str">
        <f t="shared" si="49"/>
        <v/>
      </c>
      <c r="BP26" s="75" t="str">
        <f t="shared" si="50"/>
        <v/>
      </c>
      <c r="BQ26" s="75" t="str">
        <f t="shared" si="51"/>
        <v/>
      </c>
      <c r="BR26" s="75" t="str">
        <f t="shared" si="52"/>
        <v/>
      </c>
      <c r="BS26" s="75" t="str">
        <f t="shared" si="53"/>
        <v/>
      </c>
      <c r="BT26" s="75" t="str">
        <f t="shared" si="54"/>
        <v/>
      </c>
      <c r="BU26" s="75" t="str">
        <f t="shared" si="55"/>
        <v/>
      </c>
      <c r="BV26" s="75" t="str">
        <f t="shared" si="56"/>
        <v/>
      </c>
      <c r="BW26" s="75" t="str">
        <f t="shared" si="57"/>
        <v/>
      </c>
      <c r="BX26" s="75" t="str">
        <f t="shared" si="58"/>
        <v/>
      </c>
      <c r="BY26" s="75" t="str">
        <f t="shared" si="59"/>
        <v/>
      </c>
      <c r="BZ26" s="75" t="str">
        <f t="shared" si="60"/>
        <v/>
      </c>
      <c r="CA26" s="75" t="str">
        <f t="shared" si="61"/>
        <v/>
      </c>
      <c r="CB26" s="75" t="str">
        <f t="shared" si="62"/>
        <v/>
      </c>
      <c r="CC26" s="75" t="str">
        <f t="shared" si="63"/>
        <v/>
      </c>
      <c r="CD26" s="75" t="str">
        <f t="shared" si="64"/>
        <v/>
      </c>
      <c r="CE26" s="75" t="str">
        <f t="shared" si="65"/>
        <v/>
      </c>
      <c r="CF26" s="75" t="str">
        <f t="shared" si="66"/>
        <v/>
      </c>
      <c r="CG26" s="75" t="str">
        <f t="shared" si="67"/>
        <v/>
      </c>
      <c r="CH26" s="75" t="str">
        <f t="shared" si="68"/>
        <v/>
      </c>
      <c r="CI26" s="75" t="str">
        <f t="shared" si="69"/>
        <v/>
      </c>
      <c r="CJ26" s="75" t="str">
        <f t="shared" si="70"/>
        <v/>
      </c>
      <c r="CK26" s="75" t="str">
        <f t="shared" si="71"/>
        <v/>
      </c>
      <c r="CL26" s="75" t="str">
        <f t="shared" si="72"/>
        <v/>
      </c>
      <c r="CM26" s="75" t="str">
        <f t="shared" si="73"/>
        <v/>
      </c>
      <c r="CN26" s="75" t="str">
        <f t="shared" si="74"/>
        <v/>
      </c>
      <c r="CO26" s="75" t="str">
        <f t="shared" si="75"/>
        <v/>
      </c>
      <c r="CP26" s="75" t="str">
        <f t="shared" si="76"/>
        <v/>
      </c>
      <c r="CQ26" s="75" t="str">
        <f t="shared" si="77"/>
        <v/>
      </c>
      <c r="CR26" s="75" t="str">
        <f t="shared" si="78"/>
        <v/>
      </c>
      <c r="CS26" s="75" t="str">
        <f t="shared" si="79"/>
        <v/>
      </c>
      <c r="CT26" s="75" t="str">
        <f t="shared" si="80"/>
        <v/>
      </c>
      <c r="CU26" s="75" t="str">
        <f t="shared" si="81"/>
        <v/>
      </c>
      <c r="CV26" s="75" t="str">
        <f t="shared" si="82"/>
        <v/>
      </c>
      <c r="CW26" s="75" t="str">
        <f t="shared" si="83"/>
        <v/>
      </c>
      <c r="CX26" s="75" t="str">
        <f t="shared" si="84"/>
        <v/>
      </c>
      <c r="CY26" s="75" t="str">
        <f t="shared" si="85"/>
        <v/>
      </c>
      <c r="CZ26" s="75" t="str">
        <f t="shared" si="86"/>
        <v/>
      </c>
      <c r="DA26" s="75" t="str">
        <f t="shared" si="87"/>
        <v/>
      </c>
      <c r="DB26" s="75" t="str">
        <f t="shared" si="88"/>
        <v/>
      </c>
      <c r="DC26" s="75" t="str">
        <f t="shared" si="89"/>
        <v/>
      </c>
      <c r="DD26" s="75" t="str">
        <f t="shared" si="90"/>
        <v/>
      </c>
      <c r="DE26" s="75" t="str">
        <f t="shared" si="91"/>
        <v/>
      </c>
      <c r="DF26" s="75" t="str">
        <f t="shared" si="92"/>
        <v/>
      </c>
      <c r="DG26" s="75" t="str">
        <f t="shared" si="93"/>
        <v/>
      </c>
      <c r="DH26" s="75" t="str">
        <f t="shared" si="94"/>
        <v/>
      </c>
      <c r="DI26" s="75" t="str">
        <f t="shared" si="95"/>
        <v/>
      </c>
      <c r="DJ26" s="75" t="str">
        <f t="shared" si="96"/>
        <v/>
      </c>
      <c r="DK26" s="75" t="str">
        <f t="shared" si="97"/>
        <v/>
      </c>
      <c r="DL26" s="75" t="str">
        <f t="shared" si="98"/>
        <v/>
      </c>
      <c r="DM26" s="75" t="str">
        <f t="shared" si="99"/>
        <v/>
      </c>
      <c r="DN26" s="75" t="str">
        <f t="shared" si="100"/>
        <v/>
      </c>
      <c r="DO26" s="75" t="str">
        <f t="shared" si="101"/>
        <v/>
      </c>
      <c r="DP26" s="75" t="str">
        <f t="shared" si="102"/>
        <v/>
      </c>
      <c r="DQ26" s="75" t="str">
        <f t="shared" si="103"/>
        <v/>
      </c>
      <c r="DR26" s="75" t="str">
        <f t="shared" si="104"/>
        <v/>
      </c>
      <c r="DS26" s="75" t="str">
        <f t="shared" si="105"/>
        <v/>
      </c>
      <c r="DT26" s="75" t="str">
        <f t="shared" si="106"/>
        <v/>
      </c>
      <c r="DU26" s="75" t="str">
        <f t="shared" si="107"/>
        <v/>
      </c>
      <c r="DV26" s="75" t="str">
        <f t="shared" si="108"/>
        <v/>
      </c>
      <c r="DW26" s="75" t="str">
        <f t="shared" si="109"/>
        <v/>
      </c>
      <c r="DX26" s="75" t="str">
        <f t="shared" si="110"/>
        <v/>
      </c>
      <c r="DY26" s="75" t="str">
        <f t="shared" si="111"/>
        <v/>
      </c>
      <c r="DZ26" s="75" t="str">
        <f t="shared" si="112"/>
        <v/>
      </c>
      <c r="EA26" s="75" t="str">
        <f t="shared" si="113"/>
        <v/>
      </c>
      <c r="EB26" s="75" t="str">
        <f t="shared" si="114"/>
        <v/>
      </c>
      <c r="EC26" s="75" t="str">
        <f t="shared" si="115"/>
        <v/>
      </c>
      <c r="ED26" s="75" t="str">
        <f t="shared" si="116"/>
        <v/>
      </c>
      <c r="EE26" s="75" t="str">
        <f t="shared" si="117"/>
        <v/>
      </c>
      <c r="EF26" s="75" t="str">
        <f t="shared" si="118"/>
        <v/>
      </c>
      <c r="EG26" s="75" t="str">
        <f t="shared" si="119"/>
        <v/>
      </c>
      <c r="EH26" s="75" t="str">
        <f t="shared" si="120"/>
        <v/>
      </c>
      <c r="EI26" s="75" t="str">
        <f t="shared" si="121"/>
        <v/>
      </c>
      <c r="EJ26" s="75" t="str">
        <f t="shared" si="122"/>
        <v/>
      </c>
      <c r="EK26" s="75" t="str">
        <f t="shared" si="123"/>
        <v/>
      </c>
      <c r="EL26" s="75" t="str">
        <f t="shared" si="124"/>
        <v/>
      </c>
      <c r="EM26" s="75" t="str">
        <f t="shared" si="125"/>
        <v/>
      </c>
      <c r="EN26" s="75" t="str">
        <f t="shared" si="126"/>
        <v/>
      </c>
      <c r="EO26" s="75" t="str">
        <f t="shared" si="127"/>
        <v/>
      </c>
      <c r="EP26" s="75" t="str">
        <f t="shared" si="128"/>
        <v/>
      </c>
      <c r="EQ26" s="75" t="str">
        <f t="shared" si="129"/>
        <v/>
      </c>
      <c r="ER26" s="75" t="str">
        <f t="shared" si="130"/>
        <v/>
      </c>
      <c r="ES26" s="75" t="str">
        <f t="shared" si="131"/>
        <v/>
      </c>
      <c r="ET26" s="75" t="str">
        <f t="shared" si="132"/>
        <v/>
      </c>
      <c r="EU26" s="75" t="str">
        <f t="shared" si="313"/>
        <v/>
      </c>
      <c r="EV26" s="75" t="str">
        <f t="shared" si="314"/>
        <v/>
      </c>
      <c r="EW26" s="75" t="str">
        <f t="shared" si="315"/>
        <v/>
      </c>
      <c r="EX26" s="75" t="str">
        <f t="shared" si="316"/>
        <v/>
      </c>
      <c r="EY26" s="75" t="str">
        <f t="shared" si="317"/>
        <v/>
      </c>
      <c r="EZ26" s="75" t="str">
        <f t="shared" si="133"/>
        <v/>
      </c>
      <c r="FA26" s="75" t="str">
        <f t="shared" si="134"/>
        <v/>
      </c>
      <c r="FB26" s="75" t="str">
        <f t="shared" si="135"/>
        <v/>
      </c>
      <c r="FC26" s="75" t="str">
        <f t="shared" si="136"/>
        <v/>
      </c>
      <c r="FD26" s="75" t="str">
        <f t="shared" si="137"/>
        <v/>
      </c>
      <c r="FE26" s="75" t="str">
        <f t="shared" si="318"/>
        <v/>
      </c>
      <c r="FF26" s="75" t="str">
        <f t="shared" si="319"/>
        <v/>
      </c>
      <c r="FG26" s="75" t="str">
        <f t="shared" si="320"/>
        <v/>
      </c>
      <c r="FH26" s="75" t="str">
        <f t="shared" si="321"/>
        <v/>
      </c>
      <c r="FI26" s="75" t="str">
        <f t="shared" si="322"/>
        <v/>
      </c>
      <c r="FJ26" s="75" t="str">
        <f t="shared" si="138"/>
        <v/>
      </c>
      <c r="FK26" s="75" t="str">
        <f t="shared" si="139"/>
        <v/>
      </c>
      <c r="FL26" s="75" t="str">
        <f t="shared" si="140"/>
        <v/>
      </c>
      <c r="FM26" s="75" t="str">
        <f t="shared" si="141"/>
        <v/>
      </c>
      <c r="FN26" s="75" t="str">
        <f t="shared" si="142"/>
        <v/>
      </c>
      <c r="FO26" s="75" t="str">
        <f t="shared" si="143"/>
        <v/>
      </c>
      <c r="FP26" s="75" t="str">
        <f t="shared" si="144"/>
        <v/>
      </c>
      <c r="FQ26" s="75" t="str">
        <f t="shared" si="145"/>
        <v/>
      </c>
      <c r="FR26" s="75" t="str">
        <f t="shared" si="146"/>
        <v/>
      </c>
      <c r="FS26" s="75" t="str">
        <f t="shared" si="147"/>
        <v/>
      </c>
      <c r="FT26" s="75" t="str">
        <f t="shared" si="148"/>
        <v/>
      </c>
      <c r="FU26" s="75" t="str">
        <f t="shared" si="149"/>
        <v/>
      </c>
      <c r="FV26" s="75" t="str">
        <f t="shared" si="150"/>
        <v/>
      </c>
      <c r="FW26" s="75" t="str">
        <f t="shared" si="151"/>
        <v/>
      </c>
      <c r="FX26" s="75" t="str">
        <f t="shared" si="152"/>
        <v/>
      </c>
      <c r="FY26" s="75" t="str">
        <f t="shared" si="153"/>
        <v/>
      </c>
      <c r="FZ26" s="75" t="str">
        <f t="shared" si="154"/>
        <v/>
      </c>
      <c r="GA26" s="75" t="str">
        <f t="shared" si="155"/>
        <v/>
      </c>
      <c r="GB26" s="75" t="str">
        <f t="shared" si="156"/>
        <v/>
      </c>
      <c r="GC26" s="75" t="str">
        <f t="shared" si="157"/>
        <v/>
      </c>
      <c r="GD26" s="75" t="str">
        <f t="shared" si="158"/>
        <v/>
      </c>
      <c r="GE26" s="75" t="str">
        <f t="shared" si="159"/>
        <v/>
      </c>
      <c r="GF26" s="75" t="str">
        <f t="shared" si="160"/>
        <v/>
      </c>
      <c r="GG26" s="75" t="str">
        <f t="shared" si="161"/>
        <v/>
      </c>
      <c r="GH26" s="75" t="str">
        <f t="shared" si="162"/>
        <v/>
      </c>
      <c r="GI26" s="75" t="str">
        <f t="shared" si="163"/>
        <v/>
      </c>
      <c r="GJ26" s="75" t="str">
        <f t="shared" si="164"/>
        <v/>
      </c>
      <c r="GK26" s="75" t="str">
        <f t="shared" si="165"/>
        <v/>
      </c>
      <c r="GL26" s="75" t="str">
        <f t="shared" si="166"/>
        <v/>
      </c>
      <c r="GM26" s="75" t="str">
        <f t="shared" si="167"/>
        <v/>
      </c>
      <c r="GN26" s="75" t="str">
        <f t="shared" si="168"/>
        <v/>
      </c>
      <c r="GO26" s="75" t="str">
        <f t="shared" si="169"/>
        <v/>
      </c>
      <c r="GP26" s="75" t="str">
        <f t="shared" si="170"/>
        <v/>
      </c>
      <c r="GQ26" s="75" t="str">
        <f t="shared" si="171"/>
        <v/>
      </c>
      <c r="GR26" s="75" t="str">
        <f t="shared" si="172"/>
        <v/>
      </c>
      <c r="GS26" s="75" t="str">
        <f t="shared" si="173"/>
        <v/>
      </c>
      <c r="GT26" s="75" t="str">
        <f t="shared" si="174"/>
        <v/>
      </c>
      <c r="GU26" s="75" t="str">
        <f t="shared" si="175"/>
        <v/>
      </c>
      <c r="GV26" s="75" t="str">
        <f t="shared" si="176"/>
        <v/>
      </c>
      <c r="GW26" s="75" t="str">
        <f t="shared" si="177"/>
        <v/>
      </c>
      <c r="GX26" s="75" t="str">
        <f t="shared" si="178"/>
        <v/>
      </c>
      <c r="GY26" s="75" t="str">
        <f t="shared" si="179"/>
        <v/>
      </c>
      <c r="GZ26" s="75" t="str">
        <f t="shared" si="180"/>
        <v/>
      </c>
      <c r="HA26" s="75" t="str">
        <f t="shared" si="181"/>
        <v/>
      </c>
      <c r="HB26" s="75" t="str">
        <f t="shared" si="182"/>
        <v/>
      </c>
      <c r="HC26" s="75" t="str">
        <f t="shared" si="183"/>
        <v/>
      </c>
      <c r="HD26" s="75" t="str">
        <f t="shared" si="184"/>
        <v/>
      </c>
      <c r="HE26" s="75" t="str">
        <f t="shared" si="185"/>
        <v/>
      </c>
      <c r="HF26" s="75" t="str">
        <f t="shared" si="186"/>
        <v/>
      </c>
      <c r="HG26" s="75" t="str">
        <f t="shared" si="187"/>
        <v/>
      </c>
      <c r="HH26" s="75" t="str">
        <f t="shared" si="188"/>
        <v/>
      </c>
      <c r="HI26" s="75" t="str">
        <f t="shared" si="189"/>
        <v/>
      </c>
      <c r="HJ26" s="75" t="str">
        <f t="shared" si="190"/>
        <v/>
      </c>
      <c r="HK26" s="75" t="str">
        <f t="shared" si="191"/>
        <v/>
      </c>
      <c r="HL26" s="75" t="str">
        <f t="shared" si="192"/>
        <v/>
      </c>
      <c r="HM26" s="75" t="str">
        <f t="shared" si="193"/>
        <v/>
      </c>
      <c r="HN26" s="75" t="str">
        <f t="shared" si="194"/>
        <v/>
      </c>
      <c r="HO26" s="75" t="str">
        <f t="shared" si="195"/>
        <v/>
      </c>
      <c r="HP26" s="75" t="str">
        <f t="shared" si="196"/>
        <v/>
      </c>
      <c r="HQ26" s="75" t="str">
        <f t="shared" si="197"/>
        <v/>
      </c>
      <c r="HR26" s="75" t="str">
        <f t="shared" si="198"/>
        <v/>
      </c>
      <c r="HS26" s="75" t="str">
        <f t="shared" si="199"/>
        <v/>
      </c>
      <c r="HT26" s="75" t="str">
        <f t="shared" si="200"/>
        <v/>
      </c>
      <c r="HU26" s="75" t="str">
        <f t="shared" si="201"/>
        <v/>
      </c>
      <c r="HV26" s="75" t="str">
        <f t="shared" si="202"/>
        <v/>
      </c>
      <c r="HW26" s="109" t="str">
        <f t="shared" si="203"/>
        <v/>
      </c>
      <c r="HX26" s="109" t="str">
        <f t="shared" si="204"/>
        <v/>
      </c>
      <c r="HY26" s="109" t="str">
        <f t="shared" si="205"/>
        <v/>
      </c>
      <c r="HZ26" s="109" t="str">
        <f t="shared" si="206"/>
        <v/>
      </c>
      <c r="IA26" s="109" t="str">
        <f t="shared" si="207"/>
        <v/>
      </c>
      <c r="IB26" s="109" t="str">
        <f t="shared" si="208"/>
        <v/>
      </c>
      <c r="IC26" s="109" t="str">
        <f t="shared" si="209"/>
        <v/>
      </c>
      <c r="ID26" s="109" t="str">
        <f t="shared" si="210"/>
        <v/>
      </c>
      <c r="IE26" s="109" t="str">
        <f t="shared" si="211"/>
        <v/>
      </c>
      <c r="IF26" s="109" t="str">
        <f t="shared" si="212"/>
        <v/>
      </c>
      <c r="IG26" s="109" t="str">
        <f t="shared" si="213"/>
        <v/>
      </c>
      <c r="IH26" s="109" t="str">
        <f t="shared" si="214"/>
        <v/>
      </c>
      <c r="II26" s="109" t="str">
        <f t="shared" si="215"/>
        <v/>
      </c>
      <c r="IJ26" s="109" t="str">
        <f t="shared" si="216"/>
        <v/>
      </c>
      <c r="IK26" s="109" t="str">
        <f t="shared" si="217"/>
        <v/>
      </c>
      <c r="IL26" s="109" t="str">
        <f t="shared" si="218"/>
        <v/>
      </c>
      <c r="IM26" s="109" t="str">
        <f t="shared" si="219"/>
        <v/>
      </c>
      <c r="IN26" s="109" t="str">
        <f t="shared" si="220"/>
        <v/>
      </c>
      <c r="IO26" s="109" t="str">
        <f t="shared" si="221"/>
        <v/>
      </c>
      <c r="IP26" s="109" t="str">
        <f t="shared" si="222"/>
        <v/>
      </c>
      <c r="IQ26" s="109" t="str">
        <f t="shared" si="223"/>
        <v/>
      </c>
      <c r="IR26" s="109" t="str">
        <f t="shared" si="224"/>
        <v/>
      </c>
      <c r="IS26" s="109" t="str">
        <f t="shared" si="225"/>
        <v/>
      </c>
      <c r="IT26" s="109" t="str">
        <f t="shared" si="226"/>
        <v/>
      </c>
      <c r="IU26" s="109" t="str">
        <f t="shared" si="227"/>
        <v/>
      </c>
      <c r="IV26" s="109" t="str">
        <f t="shared" si="228"/>
        <v/>
      </c>
      <c r="IW26" s="109" t="str">
        <f t="shared" si="229"/>
        <v/>
      </c>
      <c r="IX26" s="109" t="str">
        <f t="shared" si="230"/>
        <v/>
      </c>
      <c r="IY26" s="109" t="str">
        <f t="shared" si="231"/>
        <v/>
      </c>
      <c r="IZ26" s="109" t="str">
        <f t="shared" si="232"/>
        <v/>
      </c>
      <c r="JA26" s="109" t="str">
        <f t="shared" si="233"/>
        <v/>
      </c>
      <c r="JB26" s="109" t="str">
        <f t="shared" si="234"/>
        <v/>
      </c>
      <c r="JC26" s="109" t="str">
        <f t="shared" si="235"/>
        <v/>
      </c>
      <c r="JD26" s="109" t="str">
        <f t="shared" si="236"/>
        <v/>
      </c>
      <c r="JE26" s="109" t="str">
        <f t="shared" si="237"/>
        <v/>
      </c>
      <c r="JF26" s="109" t="str">
        <f t="shared" si="238"/>
        <v/>
      </c>
      <c r="JG26" s="109" t="str">
        <f t="shared" si="239"/>
        <v/>
      </c>
      <c r="JH26" s="109" t="str">
        <f t="shared" si="240"/>
        <v/>
      </c>
      <c r="JI26" s="109" t="str">
        <f t="shared" si="241"/>
        <v/>
      </c>
      <c r="JJ26" s="109" t="str">
        <f t="shared" si="242"/>
        <v/>
      </c>
      <c r="JK26" s="109" t="str">
        <f t="shared" si="243"/>
        <v/>
      </c>
      <c r="JL26" s="109" t="str">
        <f t="shared" si="244"/>
        <v/>
      </c>
      <c r="JM26" s="109" t="str">
        <f t="shared" si="245"/>
        <v/>
      </c>
      <c r="JN26" s="109" t="str">
        <f t="shared" si="246"/>
        <v/>
      </c>
      <c r="JO26" s="109" t="str">
        <f t="shared" si="247"/>
        <v/>
      </c>
      <c r="JP26" s="109" t="str">
        <f t="shared" si="248"/>
        <v/>
      </c>
      <c r="JQ26" s="109" t="str">
        <f t="shared" si="249"/>
        <v/>
      </c>
      <c r="JR26" s="109" t="str">
        <f t="shared" si="250"/>
        <v/>
      </c>
      <c r="JS26" s="109" t="str">
        <f t="shared" si="251"/>
        <v/>
      </c>
      <c r="JT26" s="109" t="str">
        <f t="shared" si="252"/>
        <v/>
      </c>
      <c r="JU26" s="109" t="str">
        <f t="shared" si="253"/>
        <v/>
      </c>
      <c r="JV26" s="109" t="str">
        <f t="shared" si="254"/>
        <v/>
      </c>
      <c r="JW26" s="109" t="str">
        <f t="shared" si="255"/>
        <v/>
      </c>
      <c r="JX26" s="109" t="str">
        <f t="shared" si="256"/>
        <v/>
      </c>
      <c r="JY26" s="109" t="str">
        <f t="shared" si="257"/>
        <v/>
      </c>
      <c r="JZ26" s="109" t="str">
        <f t="shared" si="258"/>
        <v/>
      </c>
      <c r="KA26" s="109" t="str">
        <f t="shared" si="259"/>
        <v/>
      </c>
      <c r="KB26" s="109" t="str">
        <f t="shared" si="260"/>
        <v/>
      </c>
      <c r="KC26" s="109" t="str">
        <f t="shared" si="261"/>
        <v/>
      </c>
      <c r="KD26" s="109" t="str">
        <f t="shared" si="262"/>
        <v/>
      </c>
      <c r="KE26" s="109" t="str">
        <f t="shared" si="263"/>
        <v/>
      </c>
      <c r="KF26" s="109" t="str">
        <f t="shared" si="264"/>
        <v/>
      </c>
      <c r="KG26" s="109" t="str">
        <f t="shared" si="265"/>
        <v/>
      </c>
      <c r="KH26" s="109" t="str">
        <f t="shared" si="266"/>
        <v/>
      </c>
      <c r="KI26" s="109" t="str">
        <f t="shared" si="267"/>
        <v/>
      </c>
      <c r="KJ26" s="109" t="str">
        <f t="shared" si="268"/>
        <v/>
      </c>
      <c r="KK26" s="109" t="str">
        <f t="shared" si="269"/>
        <v/>
      </c>
      <c r="KL26" s="109" t="str">
        <f t="shared" si="270"/>
        <v/>
      </c>
      <c r="KM26" s="109" t="str">
        <f t="shared" si="271"/>
        <v/>
      </c>
      <c r="KN26" s="109" t="str">
        <f t="shared" si="272"/>
        <v/>
      </c>
      <c r="KO26" s="109" t="str">
        <f t="shared" si="273"/>
        <v/>
      </c>
      <c r="KP26" s="109" t="str">
        <f t="shared" si="274"/>
        <v/>
      </c>
      <c r="KQ26" s="109" t="str">
        <f t="shared" si="275"/>
        <v/>
      </c>
      <c r="KR26" s="109" t="str">
        <f t="shared" si="276"/>
        <v/>
      </c>
      <c r="KS26" s="109" t="str">
        <f t="shared" si="277"/>
        <v/>
      </c>
      <c r="KT26" s="109" t="str">
        <f t="shared" si="278"/>
        <v/>
      </c>
      <c r="KU26" s="109" t="str">
        <f t="shared" si="279"/>
        <v/>
      </c>
      <c r="KV26" s="109" t="str">
        <f t="shared" si="280"/>
        <v/>
      </c>
      <c r="KW26" s="109" t="str">
        <f t="shared" si="281"/>
        <v/>
      </c>
      <c r="KX26" s="109" t="str">
        <f t="shared" si="282"/>
        <v/>
      </c>
      <c r="KY26" s="109" t="str">
        <f t="shared" si="283"/>
        <v/>
      </c>
      <c r="KZ26" s="109" t="str">
        <f t="shared" si="284"/>
        <v/>
      </c>
      <c r="LA26" s="109" t="str">
        <f t="shared" si="285"/>
        <v/>
      </c>
      <c r="LB26" s="109" t="str">
        <f t="shared" si="286"/>
        <v/>
      </c>
      <c r="LC26" s="109" t="str">
        <f t="shared" si="287"/>
        <v/>
      </c>
      <c r="LD26" s="110" t="str">
        <f t="shared" si="288"/>
        <v/>
      </c>
      <c r="LE26" s="110" t="str">
        <f t="shared" si="289"/>
        <v/>
      </c>
      <c r="LF26" s="110" t="str">
        <f t="shared" si="290"/>
        <v/>
      </c>
      <c r="LG26" s="110" t="str">
        <f t="shared" si="291"/>
        <v/>
      </c>
      <c r="LH26" s="110" t="str">
        <f t="shared" si="292"/>
        <v/>
      </c>
      <c r="LI26" s="75" t="str">
        <f t="shared" si="293"/>
        <v/>
      </c>
      <c r="LJ26" s="75" t="str">
        <f t="shared" si="294"/>
        <v/>
      </c>
      <c r="LK26" s="75" t="str">
        <f t="shared" si="295"/>
        <v/>
      </c>
      <c r="LL26" s="75" t="str">
        <f t="shared" si="296"/>
        <v/>
      </c>
      <c r="LM26" s="75" t="str">
        <f t="shared" si="297"/>
        <v/>
      </c>
      <c r="LN26" s="75" t="str">
        <f t="shared" si="298"/>
        <v/>
      </c>
      <c r="LO26" s="75" t="str">
        <f t="shared" si="299"/>
        <v/>
      </c>
      <c r="LP26" s="75" t="str">
        <f t="shared" si="300"/>
        <v/>
      </c>
      <c r="LQ26" s="75" t="str">
        <f t="shared" si="301"/>
        <v/>
      </c>
      <c r="LR26" s="75" t="str">
        <f t="shared" si="302"/>
        <v/>
      </c>
      <c r="LS26" s="75" t="str">
        <f t="shared" si="303"/>
        <v/>
      </c>
      <c r="LT26" s="75" t="str">
        <f t="shared" si="304"/>
        <v/>
      </c>
      <c r="LU26" s="75" t="str">
        <f t="shared" si="305"/>
        <v/>
      </c>
      <c r="LV26" s="75" t="str">
        <f t="shared" si="306"/>
        <v/>
      </c>
      <c r="LW26" s="75" t="str">
        <f t="shared" si="307"/>
        <v/>
      </c>
      <c r="LX26" s="75" t="str">
        <f t="shared" si="308"/>
        <v/>
      </c>
      <c r="LY26" s="75" t="str">
        <f t="shared" si="309"/>
        <v/>
      </c>
      <c r="LZ26" s="75" t="str">
        <f t="shared" si="310"/>
        <v/>
      </c>
      <c r="MA26" s="75" t="str">
        <f t="shared" si="311"/>
        <v/>
      </c>
      <c r="MB26" s="75" t="str">
        <f t="shared" si="312"/>
        <v/>
      </c>
      <c r="MC26" s="91">
        <f t="shared" si="323"/>
        <v>0</v>
      </c>
      <c r="MD26" s="91">
        <f t="shared" si="324"/>
        <v>0</v>
      </c>
      <c r="ME26" s="91">
        <f t="shared" si="325"/>
        <v>0</v>
      </c>
      <c r="MF26" s="91">
        <f t="shared" si="326"/>
        <v>0</v>
      </c>
      <c r="MG26" s="91">
        <f t="shared" si="327"/>
        <v>0</v>
      </c>
      <c r="MH26" s="91">
        <f t="shared" si="328"/>
        <v>0</v>
      </c>
      <c r="MI26" s="91">
        <f t="shared" si="329"/>
        <v>0</v>
      </c>
      <c r="MJ26" s="91">
        <f t="shared" si="330"/>
        <v>0</v>
      </c>
      <c r="MK26" s="91">
        <f t="shared" si="331"/>
        <v>0</v>
      </c>
      <c r="ML26" s="91">
        <f t="shared" si="332"/>
        <v>0</v>
      </c>
      <c r="MM26" s="91">
        <f t="shared" si="333"/>
        <v>0</v>
      </c>
      <c r="MN26" s="91">
        <f t="shared" si="334"/>
        <v>0</v>
      </c>
      <c r="MO26" s="91">
        <f t="shared" si="335"/>
        <v>0</v>
      </c>
      <c r="MP26" s="91">
        <f t="shared" si="336"/>
        <v>0</v>
      </c>
      <c r="MQ26" s="91">
        <f t="shared" si="337"/>
        <v>0</v>
      </c>
      <c r="MR26" s="70"/>
      <c r="MS26" s="70"/>
      <c r="MT26" s="75"/>
      <c r="MU26" s="75"/>
      <c r="NK26" s="71"/>
      <c r="NL26" s="71"/>
    </row>
    <row r="27" spans="1:376" ht="12" customHeight="1" x14ac:dyDescent="0.2">
      <c r="A27" s="98" t="str">
        <f t="shared" si="0"/>
        <v/>
      </c>
      <c r="B27" s="137">
        <v>50</v>
      </c>
      <c r="C27" s="112"/>
      <c r="D27" s="113"/>
      <c r="E27" s="114"/>
      <c r="F27" s="114"/>
      <c r="G27" s="114"/>
      <c r="H27" s="114"/>
      <c r="I27" s="352"/>
      <c r="J27" s="115"/>
      <c r="K27" s="116">
        <f t="shared" si="1"/>
        <v>0</v>
      </c>
      <c r="L27" s="116">
        <f t="shared" si="2"/>
        <v>0</v>
      </c>
      <c r="M27" s="117"/>
      <c r="N27" s="117"/>
      <c r="O27" s="117"/>
      <c r="P27" s="118"/>
      <c r="Q27" s="119"/>
      <c r="R27" s="120"/>
      <c r="S27" s="1089"/>
      <c r="T27" s="1090"/>
      <c r="U27" s="75" t="str">
        <f t="shared" si="3"/>
        <v/>
      </c>
      <c r="V27" s="75" t="str">
        <f t="shared" si="4"/>
        <v/>
      </c>
      <c r="W27" s="75" t="str">
        <f t="shared" si="5"/>
        <v/>
      </c>
      <c r="X27" s="75" t="str">
        <f t="shared" si="6"/>
        <v/>
      </c>
      <c r="Y27" s="75" t="str">
        <f t="shared" si="7"/>
        <v/>
      </c>
      <c r="Z27" s="75" t="str">
        <f t="shared" si="8"/>
        <v/>
      </c>
      <c r="AA27" s="75" t="str">
        <f t="shared" si="9"/>
        <v/>
      </c>
      <c r="AB27" s="75" t="str">
        <f t="shared" si="10"/>
        <v/>
      </c>
      <c r="AC27" s="75" t="str">
        <f t="shared" si="11"/>
        <v/>
      </c>
      <c r="AD27" s="75" t="str">
        <f t="shared" si="12"/>
        <v/>
      </c>
      <c r="AE27" s="75" t="str">
        <f t="shared" si="13"/>
        <v/>
      </c>
      <c r="AF27" s="75" t="str">
        <f t="shared" si="14"/>
        <v/>
      </c>
      <c r="AG27" s="75" t="str">
        <f t="shared" si="15"/>
        <v/>
      </c>
      <c r="AH27" s="75" t="str">
        <f t="shared" si="16"/>
        <v/>
      </c>
      <c r="AI27" s="75" t="str">
        <f t="shared" si="17"/>
        <v/>
      </c>
      <c r="AJ27" s="75" t="str">
        <f t="shared" si="18"/>
        <v/>
      </c>
      <c r="AK27" s="75" t="str">
        <f t="shared" si="19"/>
        <v/>
      </c>
      <c r="AL27" s="75" t="str">
        <f t="shared" si="20"/>
        <v/>
      </c>
      <c r="AM27" s="75" t="str">
        <f t="shared" si="21"/>
        <v/>
      </c>
      <c r="AN27" s="75" t="str">
        <f t="shared" si="22"/>
        <v/>
      </c>
      <c r="AO27" s="75" t="str">
        <f t="shared" si="23"/>
        <v/>
      </c>
      <c r="AP27" s="75" t="str">
        <f t="shared" si="24"/>
        <v/>
      </c>
      <c r="AQ27" s="75" t="str">
        <f t="shared" si="25"/>
        <v/>
      </c>
      <c r="AR27" s="75" t="str">
        <f t="shared" si="26"/>
        <v/>
      </c>
      <c r="AS27" s="75" t="str">
        <f t="shared" si="27"/>
        <v/>
      </c>
      <c r="AT27" s="75" t="str">
        <f t="shared" si="28"/>
        <v/>
      </c>
      <c r="AU27" s="75" t="str">
        <f t="shared" si="29"/>
        <v/>
      </c>
      <c r="AV27" s="75" t="str">
        <f t="shared" si="30"/>
        <v/>
      </c>
      <c r="AW27" s="75" t="str">
        <f t="shared" si="31"/>
        <v/>
      </c>
      <c r="AX27" s="75" t="str">
        <f t="shared" si="32"/>
        <v/>
      </c>
      <c r="AY27" s="75" t="str">
        <f t="shared" si="33"/>
        <v/>
      </c>
      <c r="AZ27" s="75" t="str">
        <f t="shared" si="34"/>
        <v/>
      </c>
      <c r="BA27" s="75" t="str">
        <f t="shared" si="35"/>
        <v/>
      </c>
      <c r="BB27" s="75" t="str">
        <f t="shared" si="36"/>
        <v/>
      </c>
      <c r="BC27" s="75" t="str">
        <f t="shared" si="37"/>
        <v/>
      </c>
      <c r="BD27" s="75" t="str">
        <f t="shared" si="38"/>
        <v/>
      </c>
      <c r="BE27" s="75" t="str">
        <f t="shared" si="39"/>
        <v/>
      </c>
      <c r="BF27" s="75" t="str">
        <f t="shared" si="40"/>
        <v/>
      </c>
      <c r="BG27" s="75" t="str">
        <f t="shared" si="41"/>
        <v/>
      </c>
      <c r="BH27" s="75" t="str">
        <f t="shared" si="42"/>
        <v/>
      </c>
      <c r="BI27" s="75" t="str">
        <f t="shared" si="43"/>
        <v/>
      </c>
      <c r="BJ27" s="75" t="str">
        <f t="shared" si="44"/>
        <v/>
      </c>
      <c r="BK27" s="75" t="str">
        <f t="shared" si="45"/>
        <v/>
      </c>
      <c r="BL27" s="75" t="str">
        <f t="shared" si="46"/>
        <v/>
      </c>
      <c r="BM27" s="75" t="str">
        <f t="shared" si="47"/>
        <v/>
      </c>
      <c r="BN27" s="75" t="str">
        <f t="shared" si="48"/>
        <v/>
      </c>
      <c r="BO27" s="75" t="str">
        <f t="shared" si="49"/>
        <v/>
      </c>
      <c r="BP27" s="75" t="str">
        <f t="shared" si="50"/>
        <v/>
      </c>
      <c r="BQ27" s="75" t="str">
        <f t="shared" si="51"/>
        <v/>
      </c>
      <c r="BR27" s="75" t="str">
        <f t="shared" si="52"/>
        <v/>
      </c>
      <c r="BS27" s="75" t="str">
        <f t="shared" si="53"/>
        <v/>
      </c>
      <c r="BT27" s="75" t="str">
        <f t="shared" si="54"/>
        <v/>
      </c>
      <c r="BU27" s="75" t="str">
        <f t="shared" si="55"/>
        <v/>
      </c>
      <c r="BV27" s="75" t="str">
        <f t="shared" si="56"/>
        <v/>
      </c>
      <c r="BW27" s="75" t="str">
        <f t="shared" si="57"/>
        <v/>
      </c>
      <c r="BX27" s="75" t="str">
        <f t="shared" si="58"/>
        <v/>
      </c>
      <c r="BY27" s="75" t="str">
        <f t="shared" si="59"/>
        <v/>
      </c>
      <c r="BZ27" s="75" t="str">
        <f t="shared" si="60"/>
        <v/>
      </c>
      <c r="CA27" s="75" t="str">
        <f t="shared" si="61"/>
        <v/>
      </c>
      <c r="CB27" s="75" t="str">
        <f t="shared" si="62"/>
        <v/>
      </c>
      <c r="CC27" s="75" t="str">
        <f t="shared" si="63"/>
        <v/>
      </c>
      <c r="CD27" s="75" t="str">
        <f t="shared" si="64"/>
        <v/>
      </c>
      <c r="CE27" s="75" t="str">
        <f t="shared" si="65"/>
        <v/>
      </c>
      <c r="CF27" s="75" t="str">
        <f t="shared" si="66"/>
        <v/>
      </c>
      <c r="CG27" s="75" t="str">
        <f t="shared" si="67"/>
        <v/>
      </c>
      <c r="CH27" s="75" t="str">
        <f t="shared" si="68"/>
        <v/>
      </c>
      <c r="CI27" s="75" t="str">
        <f t="shared" si="69"/>
        <v/>
      </c>
      <c r="CJ27" s="75" t="str">
        <f t="shared" si="70"/>
        <v/>
      </c>
      <c r="CK27" s="75" t="str">
        <f t="shared" si="71"/>
        <v/>
      </c>
      <c r="CL27" s="75" t="str">
        <f t="shared" si="72"/>
        <v/>
      </c>
      <c r="CM27" s="75" t="str">
        <f t="shared" si="73"/>
        <v/>
      </c>
      <c r="CN27" s="75" t="str">
        <f t="shared" si="74"/>
        <v/>
      </c>
      <c r="CO27" s="75" t="str">
        <f t="shared" si="75"/>
        <v/>
      </c>
      <c r="CP27" s="75" t="str">
        <f t="shared" si="76"/>
        <v/>
      </c>
      <c r="CQ27" s="75" t="str">
        <f t="shared" si="77"/>
        <v/>
      </c>
      <c r="CR27" s="75" t="str">
        <f t="shared" si="78"/>
        <v/>
      </c>
      <c r="CS27" s="75" t="str">
        <f t="shared" si="79"/>
        <v/>
      </c>
      <c r="CT27" s="75" t="str">
        <f t="shared" si="80"/>
        <v/>
      </c>
      <c r="CU27" s="75" t="str">
        <f t="shared" si="81"/>
        <v/>
      </c>
      <c r="CV27" s="75" t="str">
        <f t="shared" si="82"/>
        <v/>
      </c>
      <c r="CW27" s="75" t="str">
        <f t="shared" si="83"/>
        <v/>
      </c>
      <c r="CX27" s="75" t="str">
        <f t="shared" si="84"/>
        <v/>
      </c>
      <c r="CY27" s="75" t="str">
        <f t="shared" si="85"/>
        <v/>
      </c>
      <c r="CZ27" s="75" t="str">
        <f t="shared" si="86"/>
        <v/>
      </c>
      <c r="DA27" s="75" t="str">
        <f t="shared" si="87"/>
        <v/>
      </c>
      <c r="DB27" s="75" t="str">
        <f t="shared" si="88"/>
        <v/>
      </c>
      <c r="DC27" s="75" t="str">
        <f t="shared" si="89"/>
        <v/>
      </c>
      <c r="DD27" s="75" t="str">
        <f t="shared" si="90"/>
        <v/>
      </c>
      <c r="DE27" s="75" t="str">
        <f t="shared" si="91"/>
        <v/>
      </c>
      <c r="DF27" s="75" t="str">
        <f t="shared" si="92"/>
        <v/>
      </c>
      <c r="DG27" s="75" t="str">
        <f t="shared" si="93"/>
        <v/>
      </c>
      <c r="DH27" s="75" t="str">
        <f t="shared" si="94"/>
        <v/>
      </c>
      <c r="DI27" s="75" t="str">
        <f t="shared" si="95"/>
        <v/>
      </c>
      <c r="DJ27" s="75" t="str">
        <f t="shared" si="96"/>
        <v/>
      </c>
      <c r="DK27" s="75" t="str">
        <f t="shared" si="97"/>
        <v/>
      </c>
      <c r="DL27" s="75" t="str">
        <f t="shared" si="98"/>
        <v/>
      </c>
      <c r="DM27" s="75" t="str">
        <f t="shared" si="99"/>
        <v/>
      </c>
      <c r="DN27" s="75" t="str">
        <f t="shared" si="100"/>
        <v/>
      </c>
      <c r="DO27" s="75" t="str">
        <f t="shared" si="101"/>
        <v/>
      </c>
      <c r="DP27" s="75" t="str">
        <f t="shared" si="102"/>
        <v/>
      </c>
      <c r="DQ27" s="75" t="str">
        <f t="shared" si="103"/>
        <v/>
      </c>
      <c r="DR27" s="75" t="str">
        <f t="shared" si="104"/>
        <v/>
      </c>
      <c r="DS27" s="75" t="str">
        <f t="shared" si="105"/>
        <v/>
      </c>
      <c r="DT27" s="75" t="str">
        <f t="shared" si="106"/>
        <v/>
      </c>
      <c r="DU27" s="75" t="str">
        <f t="shared" si="107"/>
        <v/>
      </c>
      <c r="DV27" s="75" t="str">
        <f t="shared" si="108"/>
        <v/>
      </c>
      <c r="DW27" s="75" t="str">
        <f t="shared" si="109"/>
        <v/>
      </c>
      <c r="DX27" s="75" t="str">
        <f t="shared" si="110"/>
        <v/>
      </c>
      <c r="DY27" s="75" t="str">
        <f t="shared" si="111"/>
        <v/>
      </c>
      <c r="DZ27" s="75" t="str">
        <f t="shared" si="112"/>
        <v/>
      </c>
      <c r="EA27" s="75" t="str">
        <f t="shared" si="113"/>
        <v/>
      </c>
      <c r="EB27" s="75" t="str">
        <f t="shared" si="114"/>
        <v/>
      </c>
      <c r="EC27" s="75" t="str">
        <f t="shared" si="115"/>
        <v/>
      </c>
      <c r="ED27" s="75" t="str">
        <f t="shared" si="116"/>
        <v/>
      </c>
      <c r="EE27" s="75" t="str">
        <f t="shared" si="117"/>
        <v/>
      </c>
      <c r="EF27" s="75" t="str">
        <f t="shared" si="118"/>
        <v/>
      </c>
      <c r="EG27" s="75" t="str">
        <f t="shared" si="119"/>
        <v/>
      </c>
      <c r="EH27" s="75" t="str">
        <f t="shared" si="120"/>
        <v/>
      </c>
      <c r="EI27" s="75" t="str">
        <f t="shared" si="121"/>
        <v/>
      </c>
      <c r="EJ27" s="75" t="str">
        <f t="shared" si="122"/>
        <v/>
      </c>
      <c r="EK27" s="75" t="str">
        <f t="shared" si="123"/>
        <v/>
      </c>
      <c r="EL27" s="75" t="str">
        <f t="shared" si="124"/>
        <v/>
      </c>
      <c r="EM27" s="75" t="str">
        <f t="shared" si="125"/>
        <v/>
      </c>
      <c r="EN27" s="75" t="str">
        <f t="shared" si="126"/>
        <v/>
      </c>
      <c r="EO27" s="75" t="str">
        <f t="shared" si="127"/>
        <v/>
      </c>
      <c r="EP27" s="75" t="str">
        <f t="shared" si="128"/>
        <v/>
      </c>
      <c r="EQ27" s="75" t="str">
        <f t="shared" si="129"/>
        <v/>
      </c>
      <c r="ER27" s="75" t="str">
        <f t="shared" si="130"/>
        <v/>
      </c>
      <c r="ES27" s="75" t="str">
        <f t="shared" si="131"/>
        <v/>
      </c>
      <c r="ET27" s="75" t="str">
        <f t="shared" si="132"/>
        <v/>
      </c>
      <c r="EU27" s="75" t="str">
        <f t="shared" si="313"/>
        <v/>
      </c>
      <c r="EV27" s="75" t="str">
        <f t="shared" si="314"/>
        <v/>
      </c>
      <c r="EW27" s="75" t="str">
        <f t="shared" si="315"/>
        <v/>
      </c>
      <c r="EX27" s="75" t="str">
        <f t="shared" si="316"/>
        <v/>
      </c>
      <c r="EY27" s="75" t="str">
        <f t="shared" si="317"/>
        <v/>
      </c>
      <c r="EZ27" s="75" t="str">
        <f t="shared" si="133"/>
        <v/>
      </c>
      <c r="FA27" s="75" t="str">
        <f t="shared" si="134"/>
        <v/>
      </c>
      <c r="FB27" s="75" t="str">
        <f t="shared" si="135"/>
        <v/>
      </c>
      <c r="FC27" s="75" t="str">
        <f t="shared" si="136"/>
        <v/>
      </c>
      <c r="FD27" s="75" t="str">
        <f t="shared" si="137"/>
        <v/>
      </c>
      <c r="FE27" s="75" t="str">
        <f t="shared" si="318"/>
        <v/>
      </c>
      <c r="FF27" s="75" t="str">
        <f t="shared" si="319"/>
        <v/>
      </c>
      <c r="FG27" s="75" t="str">
        <f t="shared" si="320"/>
        <v/>
      </c>
      <c r="FH27" s="75" t="str">
        <f t="shared" si="321"/>
        <v/>
      </c>
      <c r="FI27" s="75" t="str">
        <f t="shared" si="322"/>
        <v/>
      </c>
      <c r="FJ27" s="75" t="str">
        <f t="shared" si="138"/>
        <v/>
      </c>
      <c r="FK27" s="75" t="str">
        <f t="shared" si="139"/>
        <v/>
      </c>
      <c r="FL27" s="75" t="str">
        <f t="shared" si="140"/>
        <v/>
      </c>
      <c r="FM27" s="75" t="str">
        <f t="shared" si="141"/>
        <v/>
      </c>
      <c r="FN27" s="75" t="str">
        <f t="shared" si="142"/>
        <v/>
      </c>
      <c r="FO27" s="75" t="str">
        <f t="shared" si="143"/>
        <v/>
      </c>
      <c r="FP27" s="75" t="str">
        <f t="shared" si="144"/>
        <v/>
      </c>
      <c r="FQ27" s="75" t="str">
        <f t="shared" si="145"/>
        <v/>
      </c>
      <c r="FR27" s="75" t="str">
        <f t="shared" si="146"/>
        <v/>
      </c>
      <c r="FS27" s="75" t="str">
        <f t="shared" si="147"/>
        <v/>
      </c>
      <c r="FT27" s="75" t="str">
        <f t="shared" si="148"/>
        <v/>
      </c>
      <c r="FU27" s="75" t="str">
        <f t="shared" si="149"/>
        <v/>
      </c>
      <c r="FV27" s="75" t="str">
        <f t="shared" si="150"/>
        <v/>
      </c>
      <c r="FW27" s="75" t="str">
        <f t="shared" si="151"/>
        <v/>
      </c>
      <c r="FX27" s="75" t="str">
        <f t="shared" si="152"/>
        <v/>
      </c>
      <c r="FY27" s="75" t="str">
        <f t="shared" si="153"/>
        <v/>
      </c>
      <c r="FZ27" s="75" t="str">
        <f t="shared" si="154"/>
        <v/>
      </c>
      <c r="GA27" s="75" t="str">
        <f t="shared" si="155"/>
        <v/>
      </c>
      <c r="GB27" s="75" t="str">
        <f t="shared" si="156"/>
        <v/>
      </c>
      <c r="GC27" s="75" t="str">
        <f t="shared" si="157"/>
        <v/>
      </c>
      <c r="GD27" s="75" t="str">
        <f t="shared" si="158"/>
        <v/>
      </c>
      <c r="GE27" s="75" t="str">
        <f t="shared" si="159"/>
        <v/>
      </c>
      <c r="GF27" s="75" t="str">
        <f t="shared" si="160"/>
        <v/>
      </c>
      <c r="GG27" s="75" t="str">
        <f t="shared" si="161"/>
        <v/>
      </c>
      <c r="GH27" s="75" t="str">
        <f t="shared" si="162"/>
        <v/>
      </c>
      <c r="GI27" s="75" t="str">
        <f t="shared" si="163"/>
        <v/>
      </c>
      <c r="GJ27" s="75" t="str">
        <f t="shared" si="164"/>
        <v/>
      </c>
      <c r="GK27" s="75" t="str">
        <f t="shared" si="165"/>
        <v/>
      </c>
      <c r="GL27" s="75" t="str">
        <f t="shared" si="166"/>
        <v/>
      </c>
      <c r="GM27" s="75" t="str">
        <f t="shared" si="167"/>
        <v/>
      </c>
      <c r="GN27" s="75" t="str">
        <f t="shared" si="168"/>
        <v/>
      </c>
      <c r="GO27" s="75" t="str">
        <f t="shared" si="169"/>
        <v/>
      </c>
      <c r="GP27" s="75" t="str">
        <f t="shared" si="170"/>
        <v/>
      </c>
      <c r="GQ27" s="75" t="str">
        <f t="shared" si="171"/>
        <v/>
      </c>
      <c r="GR27" s="75" t="str">
        <f t="shared" si="172"/>
        <v/>
      </c>
      <c r="GS27" s="75" t="str">
        <f t="shared" si="173"/>
        <v/>
      </c>
      <c r="GT27" s="75" t="str">
        <f t="shared" si="174"/>
        <v/>
      </c>
      <c r="GU27" s="75" t="str">
        <f t="shared" si="175"/>
        <v/>
      </c>
      <c r="GV27" s="75" t="str">
        <f t="shared" si="176"/>
        <v/>
      </c>
      <c r="GW27" s="75" t="str">
        <f t="shared" si="177"/>
        <v/>
      </c>
      <c r="GX27" s="75" t="str">
        <f t="shared" si="178"/>
        <v/>
      </c>
      <c r="GY27" s="75" t="str">
        <f t="shared" si="179"/>
        <v/>
      </c>
      <c r="GZ27" s="75" t="str">
        <f t="shared" si="180"/>
        <v/>
      </c>
      <c r="HA27" s="75" t="str">
        <f t="shared" si="181"/>
        <v/>
      </c>
      <c r="HB27" s="75" t="str">
        <f t="shared" si="182"/>
        <v/>
      </c>
      <c r="HC27" s="75" t="str">
        <f t="shared" si="183"/>
        <v/>
      </c>
      <c r="HD27" s="75" t="str">
        <f t="shared" si="184"/>
        <v/>
      </c>
      <c r="HE27" s="75" t="str">
        <f t="shared" si="185"/>
        <v/>
      </c>
      <c r="HF27" s="75" t="str">
        <f t="shared" si="186"/>
        <v/>
      </c>
      <c r="HG27" s="75" t="str">
        <f t="shared" si="187"/>
        <v/>
      </c>
      <c r="HH27" s="75" t="str">
        <f t="shared" si="188"/>
        <v/>
      </c>
      <c r="HI27" s="75" t="str">
        <f t="shared" si="189"/>
        <v/>
      </c>
      <c r="HJ27" s="75" t="str">
        <f t="shared" si="190"/>
        <v/>
      </c>
      <c r="HK27" s="75" t="str">
        <f t="shared" si="191"/>
        <v/>
      </c>
      <c r="HL27" s="75" t="str">
        <f t="shared" si="192"/>
        <v/>
      </c>
      <c r="HM27" s="75" t="str">
        <f t="shared" si="193"/>
        <v/>
      </c>
      <c r="HN27" s="75" t="str">
        <f t="shared" si="194"/>
        <v/>
      </c>
      <c r="HO27" s="75" t="str">
        <f t="shared" si="195"/>
        <v/>
      </c>
      <c r="HP27" s="75" t="str">
        <f t="shared" si="196"/>
        <v/>
      </c>
      <c r="HQ27" s="75" t="str">
        <f t="shared" si="197"/>
        <v/>
      </c>
      <c r="HR27" s="75" t="str">
        <f t="shared" si="198"/>
        <v/>
      </c>
      <c r="HS27" s="75" t="str">
        <f t="shared" si="199"/>
        <v/>
      </c>
      <c r="HT27" s="75" t="str">
        <f t="shared" si="200"/>
        <v/>
      </c>
      <c r="HU27" s="75" t="str">
        <f t="shared" si="201"/>
        <v/>
      </c>
      <c r="HV27" s="75" t="str">
        <f t="shared" si="202"/>
        <v/>
      </c>
      <c r="HW27" s="109" t="str">
        <f t="shared" si="203"/>
        <v/>
      </c>
      <c r="HX27" s="109" t="str">
        <f t="shared" si="204"/>
        <v/>
      </c>
      <c r="HY27" s="109" t="str">
        <f t="shared" si="205"/>
        <v/>
      </c>
      <c r="HZ27" s="109" t="str">
        <f t="shared" si="206"/>
        <v/>
      </c>
      <c r="IA27" s="109" t="str">
        <f t="shared" si="207"/>
        <v/>
      </c>
      <c r="IB27" s="109" t="str">
        <f t="shared" si="208"/>
        <v/>
      </c>
      <c r="IC27" s="109" t="str">
        <f t="shared" si="209"/>
        <v/>
      </c>
      <c r="ID27" s="109" t="str">
        <f t="shared" si="210"/>
        <v/>
      </c>
      <c r="IE27" s="109" t="str">
        <f t="shared" si="211"/>
        <v/>
      </c>
      <c r="IF27" s="109" t="str">
        <f t="shared" si="212"/>
        <v/>
      </c>
      <c r="IG27" s="109" t="str">
        <f t="shared" si="213"/>
        <v/>
      </c>
      <c r="IH27" s="109" t="str">
        <f t="shared" si="214"/>
        <v/>
      </c>
      <c r="II27" s="109" t="str">
        <f t="shared" si="215"/>
        <v/>
      </c>
      <c r="IJ27" s="109" t="str">
        <f t="shared" si="216"/>
        <v/>
      </c>
      <c r="IK27" s="109" t="str">
        <f t="shared" si="217"/>
        <v/>
      </c>
      <c r="IL27" s="109" t="str">
        <f t="shared" si="218"/>
        <v/>
      </c>
      <c r="IM27" s="109" t="str">
        <f t="shared" si="219"/>
        <v/>
      </c>
      <c r="IN27" s="109" t="str">
        <f t="shared" si="220"/>
        <v/>
      </c>
      <c r="IO27" s="109" t="str">
        <f t="shared" si="221"/>
        <v/>
      </c>
      <c r="IP27" s="109" t="str">
        <f t="shared" si="222"/>
        <v/>
      </c>
      <c r="IQ27" s="109" t="str">
        <f t="shared" si="223"/>
        <v/>
      </c>
      <c r="IR27" s="109" t="str">
        <f t="shared" si="224"/>
        <v/>
      </c>
      <c r="IS27" s="109" t="str">
        <f t="shared" si="225"/>
        <v/>
      </c>
      <c r="IT27" s="109" t="str">
        <f t="shared" si="226"/>
        <v/>
      </c>
      <c r="IU27" s="109" t="str">
        <f t="shared" si="227"/>
        <v/>
      </c>
      <c r="IV27" s="109" t="str">
        <f t="shared" si="228"/>
        <v/>
      </c>
      <c r="IW27" s="109" t="str">
        <f t="shared" si="229"/>
        <v/>
      </c>
      <c r="IX27" s="109" t="str">
        <f t="shared" si="230"/>
        <v/>
      </c>
      <c r="IY27" s="109" t="str">
        <f t="shared" si="231"/>
        <v/>
      </c>
      <c r="IZ27" s="109" t="str">
        <f t="shared" si="232"/>
        <v/>
      </c>
      <c r="JA27" s="109" t="str">
        <f t="shared" si="233"/>
        <v/>
      </c>
      <c r="JB27" s="109" t="str">
        <f t="shared" si="234"/>
        <v/>
      </c>
      <c r="JC27" s="109" t="str">
        <f t="shared" si="235"/>
        <v/>
      </c>
      <c r="JD27" s="109" t="str">
        <f t="shared" si="236"/>
        <v/>
      </c>
      <c r="JE27" s="109" t="str">
        <f t="shared" si="237"/>
        <v/>
      </c>
      <c r="JF27" s="109" t="str">
        <f t="shared" si="238"/>
        <v/>
      </c>
      <c r="JG27" s="109" t="str">
        <f t="shared" si="239"/>
        <v/>
      </c>
      <c r="JH27" s="109" t="str">
        <f t="shared" si="240"/>
        <v/>
      </c>
      <c r="JI27" s="109" t="str">
        <f t="shared" si="241"/>
        <v/>
      </c>
      <c r="JJ27" s="109" t="str">
        <f t="shared" si="242"/>
        <v/>
      </c>
      <c r="JK27" s="109" t="str">
        <f t="shared" si="243"/>
        <v/>
      </c>
      <c r="JL27" s="109" t="str">
        <f t="shared" si="244"/>
        <v/>
      </c>
      <c r="JM27" s="109" t="str">
        <f t="shared" si="245"/>
        <v/>
      </c>
      <c r="JN27" s="109" t="str">
        <f t="shared" si="246"/>
        <v/>
      </c>
      <c r="JO27" s="109" t="str">
        <f t="shared" si="247"/>
        <v/>
      </c>
      <c r="JP27" s="109" t="str">
        <f t="shared" si="248"/>
        <v/>
      </c>
      <c r="JQ27" s="109" t="str">
        <f t="shared" si="249"/>
        <v/>
      </c>
      <c r="JR27" s="109" t="str">
        <f t="shared" si="250"/>
        <v/>
      </c>
      <c r="JS27" s="109" t="str">
        <f t="shared" si="251"/>
        <v/>
      </c>
      <c r="JT27" s="109" t="str">
        <f t="shared" si="252"/>
        <v/>
      </c>
      <c r="JU27" s="109" t="str">
        <f t="shared" si="253"/>
        <v/>
      </c>
      <c r="JV27" s="109" t="str">
        <f t="shared" si="254"/>
        <v/>
      </c>
      <c r="JW27" s="109" t="str">
        <f t="shared" si="255"/>
        <v/>
      </c>
      <c r="JX27" s="109" t="str">
        <f t="shared" si="256"/>
        <v/>
      </c>
      <c r="JY27" s="109" t="str">
        <f t="shared" si="257"/>
        <v/>
      </c>
      <c r="JZ27" s="109" t="str">
        <f t="shared" si="258"/>
        <v/>
      </c>
      <c r="KA27" s="109" t="str">
        <f t="shared" si="259"/>
        <v/>
      </c>
      <c r="KB27" s="109" t="str">
        <f t="shared" si="260"/>
        <v/>
      </c>
      <c r="KC27" s="109" t="str">
        <f t="shared" si="261"/>
        <v/>
      </c>
      <c r="KD27" s="109" t="str">
        <f t="shared" si="262"/>
        <v/>
      </c>
      <c r="KE27" s="109" t="str">
        <f t="shared" si="263"/>
        <v/>
      </c>
      <c r="KF27" s="109" t="str">
        <f t="shared" si="264"/>
        <v/>
      </c>
      <c r="KG27" s="109" t="str">
        <f t="shared" si="265"/>
        <v/>
      </c>
      <c r="KH27" s="109" t="str">
        <f t="shared" si="266"/>
        <v/>
      </c>
      <c r="KI27" s="109" t="str">
        <f t="shared" si="267"/>
        <v/>
      </c>
      <c r="KJ27" s="109" t="str">
        <f t="shared" si="268"/>
        <v/>
      </c>
      <c r="KK27" s="109" t="str">
        <f t="shared" si="269"/>
        <v/>
      </c>
      <c r="KL27" s="109" t="str">
        <f t="shared" si="270"/>
        <v/>
      </c>
      <c r="KM27" s="109" t="str">
        <f t="shared" si="271"/>
        <v/>
      </c>
      <c r="KN27" s="109" t="str">
        <f t="shared" si="272"/>
        <v/>
      </c>
      <c r="KO27" s="109" t="str">
        <f t="shared" si="273"/>
        <v/>
      </c>
      <c r="KP27" s="109" t="str">
        <f t="shared" si="274"/>
        <v/>
      </c>
      <c r="KQ27" s="109" t="str">
        <f t="shared" si="275"/>
        <v/>
      </c>
      <c r="KR27" s="109" t="str">
        <f t="shared" si="276"/>
        <v/>
      </c>
      <c r="KS27" s="109" t="str">
        <f t="shared" si="277"/>
        <v/>
      </c>
      <c r="KT27" s="109" t="str">
        <f t="shared" si="278"/>
        <v/>
      </c>
      <c r="KU27" s="109" t="str">
        <f t="shared" si="279"/>
        <v/>
      </c>
      <c r="KV27" s="109" t="str">
        <f t="shared" si="280"/>
        <v/>
      </c>
      <c r="KW27" s="109" t="str">
        <f t="shared" si="281"/>
        <v/>
      </c>
      <c r="KX27" s="109" t="str">
        <f t="shared" si="282"/>
        <v/>
      </c>
      <c r="KY27" s="109" t="str">
        <f t="shared" si="283"/>
        <v/>
      </c>
      <c r="KZ27" s="109" t="str">
        <f t="shared" si="284"/>
        <v/>
      </c>
      <c r="LA27" s="109" t="str">
        <f t="shared" si="285"/>
        <v/>
      </c>
      <c r="LB27" s="109" t="str">
        <f t="shared" si="286"/>
        <v/>
      </c>
      <c r="LC27" s="109" t="str">
        <f t="shared" si="287"/>
        <v/>
      </c>
      <c r="LD27" s="110" t="str">
        <f t="shared" si="288"/>
        <v/>
      </c>
      <c r="LE27" s="110" t="str">
        <f t="shared" si="289"/>
        <v/>
      </c>
      <c r="LF27" s="110" t="str">
        <f t="shared" si="290"/>
        <v/>
      </c>
      <c r="LG27" s="110" t="str">
        <f t="shared" si="291"/>
        <v/>
      </c>
      <c r="LH27" s="110" t="str">
        <f t="shared" si="292"/>
        <v/>
      </c>
      <c r="LI27" s="75" t="str">
        <f t="shared" si="293"/>
        <v/>
      </c>
      <c r="LJ27" s="75" t="str">
        <f t="shared" si="294"/>
        <v/>
      </c>
      <c r="LK27" s="75" t="str">
        <f t="shared" si="295"/>
        <v/>
      </c>
      <c r="LL27" s="75" t="str">
        <f t="shared" si="296"/>
        <v/>
      </c>
      <c r="LM27" s="75" t="str">
        <f t="shared" si="297"/>
        <v/>
      </c>
      <c r="LN27" s="75" t="str">
        <f t="shared" si="298"/>
        <v/>
      </c>
      <c r="LO27" s="75" t="str">
        <f t="shared" si="299"/>
        <v/>
      </c>
      <c r="LP27" s="75" t="str">
        <f t="shared" si="300"/>
        <v/>
      </c>
      <c r="LQ27" s="75" t="str">
        <f t="shared" si="301"/>
        <v/>
      </c>
      <c r="LR27" s="75" t="str">
        <f t="shared" si="302"/>
        <v/>
      </c>
      <c r="LS27" s="75" t="str">
        <f t="shared" si="303"/>
        <v/>
      </c>
      <c r="LT27" s="75" t="str">
        <f t="shared" si="304"/>
        <v/>
      </c>
      <c r="LU27" s="75" t="str">
        <f t="shared" si="305"/>
        <v/>
      </c>
      <c r="LV27" s="75" t="str">
        <f t="shared" si="306"/>
        <v/>
      </c>
      <c r="LW27" s="75" t="str">
        <f t="shared" si="307"/>
        <v/>
      </c>
      <c r="LX27" s="75" t="str">
        <f t="shared" si="308"/>
        <v/>
      </c>
      <c r="LY27" s="75" t="str">
        <f t="shared" si="309"/>
        <v/>
      </c>
      <c r="LZ27" s="75" t="str">
        <f t="shared" si="310"/>
        <v/>
      </c>
      <c r="MA27" s="75" t="str">
        <f t="shared" si="311"/>
        <v/>
      </c>
      <c r="MB27" s="75" t="str">
        <f t="shared" si="312"/>
        <v/>
      </c>
      <c r="MC27" s="91">
        <f t="shared" si="323"/>
        <v>0</v>
      </c>
      <c r="MD27" s="91">
        <f t="shared" si="324"/>
        <v>0</v>
      </c>
      <c r="ME27" s="91">
        <f t="shared" si="325"/>
        <v>0</v>
      </c>
      <c r="MF27" s="91">
        <f t="shared" si="326"/>
        <v>0</v>
      </c>
      <c r="MG27" s="91">
        <f t="shared" si="327"/>
        <v>0</v>
      </c>
      <c r="MH27" s="91">
        <f t="shared" si="328"/>
        <v>0</v>
      </c>
      <c r="MI27" s="91">
        <f t="shared" si="329"/>
        <v>0</v>
      </c>
      <c r="MJ27" s="91">
        <f t="shared" si="330"/>
        <v>0</v>
      </c>
      <c r="MK27" s="91">
        <f t="shared" si="331"/>
        <v>0</v>
      </c>
      <c r="ML27" s="91">
        <f t="shared" si="332"/>
        <v>0</v>
      </c>
      <c r="MM27" s="91">
        <f t="shared" si="333"/>
        <v>0</v>
      </c>
      <c r="MN27" s="91">
        <f t="shared" si="334"/>
        <v>0</v>
      </c>
      <c r="MO27" s="91">
        <f t="shared" si="335"/>
        <v>0</v>
      </c>
      <c r="MP27" s="91">
        <f t="shared" si="336"/>
        <v>0</v>
      </c>
      <c r="MQ27" s="91">
        <f t="shared" si="337"/>
        <v>0</v>
      </c>
      <c r="MR27" s="70"/>
      <c r="MS27" s="70"/>
      <c r="MT27" s="75"/>
      <c r="MU27" s="75"/>
      <c r="NK27" s="71"/>
      <c r="NL27" s="71"/>
    </row>
    <row r="28" spans="1:376" ht="12" customHeight="1" x14ac:dyDescent="0.2">
      <c r="A28" s="98" t="str">
        <f t="shared" si="0"/>
        <v/>
      </c>
      <c r="B28" s="137">
        <v>50</v>
      </c>
      <c r="C28" s="112"/>
      <c r="D28" s="113"/>
      <c r="E28" s="114"/>
      <c r="F28" s="114"/>
      <c r="G28" s="114"/>
      <c r="H28" s="114"/>
      <c r="I28" s="352"/>
      <c r="J28" s="115"/>
      <c r="K28" s="116">
        <f t="shared" si="1"/>
        <v>0</v>
      </c>
      <c r="L28" s="116">
        <f t="shared" si="2"/>
        <v>0</v>
      </c>
      <c r="M28" s="117"/>
      <c r="N28" s="117"/>
      <c r="O28" s="117"/>
      <c r="P28" s="118"/>
      <c r="Q28" s="119"/>
      <c r="R28" s="120"/>
      <c r="S28" s="1089"/>
      <c r="T28" s="1090"/>
      <c r="U28" s="75" t="str">
        <f t="shared" si="3"/>
        <v/>
      </c>
      <c r="V28" s="75" t="str">
        <f t="shared" si="4"/>
        <v/>
      </c>
      <c r="W28" s="75" t="str">
        <f t="shared" si="5"/>
        <v/>
      </c>
      <c r="X28" s="75" t="str">
        <f t="shared" si="6"/>
        <v/>
      </c>
      <c r="Y28" s="75" t="str">
        <f t="shared" si="7"/>
        <v/>
      </c>
      <c r="Z28" s="75" t="str">
        <f t="shared" si="8"/>
        <v/>
      </c>
      <c r="AA28" s="75" t="str">
        <f t="shared" si="9"/>
        <v/>
      </c>
      <c r="AB28" s="75" t="str">
        <f t="shared" si="10"/>
        <v/>
      </c>
      <c r="AC28" s="75" t="str">
        <f t="shared" si="11"/>
        <v/>
      </c>
      <c r="AD28" s="75" t="str">
        <f t="shared" si="12"/>
        <v/>
      </c>
      <c r="AE28" s="75" t="str">
        <f t="shared" si="13"/>
        <v/>
      </c>
      <c r="AF28" s="75" t="str">
        <f t="shared" si="14"/>
        <v/>
      </c>
      <c r="AG28" s="75" t="str">
        <f t="shared" si="15"/>
        <v/>
      </c>
      <c r="AH28" s="75" t="str">
        <f t="shared" si="16"/>
        <v/>
      </c>
      <c r="AI28" s="75" t="str">
        <f t="shared" si="17"/>
        <v/>
      </c>
      <c r="AJ28" s="75" t="str">
        <f t="shared" si="18"/>
        <v/>
      </c>
      <c r="AK28" s="75" t="str">
        <f t="shared" si="19"/>
        <v/>
      </c>
      <c r="AL28" s="75" t="str">
        <f t="shared" si="20"/>
        <v/>
      </c>
      <c r="AM28" s="75" t="str">
        <f t="shared" si="21"/>
        <v/>
      </c>
      <c r="AN28" s="75" t="str">
        <f t="shared" si="22"/>
        <v/>
      </c>
      <c r="AO28" s="75" t="str">
        <f t="shared" si="23"/>
        <v/>
      </c>
      <c r="AP28" s="75" t="str">
        <f t="shared" si="24"/>
        <v/>
      </c>
      <c r="AQ28" s="75" t="str">
        <f t="shared" si="25"/>
        <v/>
      </c>
      <c r="AR28" s="75" t="str">
        <f t="shared" si="26"/>
        <v/>
      </c>
      <c r="AS28" s="75" t="str">
        <f t="shared" si="27"/>
        <v/>
      </c>
      <c r="AT28" s="75" t="str">
        <f t="shared" si="28"/>
        <v/>
      </c>
      <c r="AU28" s="75" t="str">
        <f t="shared" si="29"/>
        <v/>
      </c>
      <c r="AV28" s="75" t="str">
        <f t="shared" si="30"/>
        <v/>
      </c>
      <c r="AW28" s="75" t="str">
        <f t="shared" si="31"/>
        <v/>
      </c>
      <c r="AX28" s="75" t="str">
        <f t="shared" si="32"/>
        <v/>
      </c>
      <c r="AY28" s="75" t="str">
        <f t="shared" si="33"/>
        <v/>
      </c>
      <c r="AZ28" s="75" t="str">
        <f t="shared" si="34"/>
        <v/>
      </c>
      <c r="BA28" s="75" t="str">
        <f t="shared" si="35"/>
        <v/>
      </c>
      <c r="BB28" s="75" t="str">
        <f t="shared" si="36"/>
        <v/>
      </c>
      <c r="BC28" s="75" t="str">
        <f t="shared" si="37"/>
        <v/>
      </c>
      <c r="BD28" s="75" t="str">
        <f t="shared" si="38"/>
        <v/>
      </c>
      <c r="BE28" s="75" t="str">
        <f t="shared" si="39"/>
        <v/>
      </c>
      <c r="BF28" s="75" t="str">
        <f t="shared" si="40"/>
        <v/>
      </c>
      <c r="BG28" s="75" t="str">
        <f t="shared" si="41"/>
        <v/>
      </c>
      <c r="BH28" s="75" t="str">
        <f t="shared" si="42"/>
        <v/>
      </c>
      <c r="BI28" s="75" t="str">
        <f t="shared" si="43"/>
        <v/>
      </c>
      <c r="BJ28" s="75" t="str">
        <f t="shared" si="44"/>
        <v/>
      </c>
      <c r="BK28" s="75" t="str">
        <f t="shared" si="45"/>
        <v/>
      </c>
      <c r="BL28" s="75" t="str">
        <f t="shared" si="46"/>
        <v/>
      </c>
      <c r="BM28" s="75" t="str">
        <f t="shared" si="47"/>
        <v/>
      </c>
      <c r="BN28" s="75" t="str">
        <f t="shared" si="48"/>
        <v/>
      </c>
      <c r="BO28" s="75" t="str">
        <f t="shared" si="49"/>
        <v/>
      </c>
      <c r="BP28" s="75" t="str">
        <f t="shared" si="50"/>
        <v/>
      </c>
      <c r="BQ28" s="75" t="str">
        <f t="shared" si="51"/>
        <v/>
      </c>
      <c r="BR28" s="75" t="str">
        <f t="shared" si="52"/>
        <v/>
      </c>
      <c r="BS28" s="75" t="str">
        <f t="shared" si="53"/>
        <v/>
      </c>
      <c r="BT28" s="75" t="str">
        <f t="shared" si="54"/>
        <v/>
      </c>
      <c r="BU28" s="75" t="str">
        <f t="shared" si="55"/>
        <v/>
      </c>
      <c r="BV28" s="75" t="str">
        <f t="shared" si="56"/>
        <v/>
      </c>
      <c r="BW28" s="75" t="str">
        <f t="shared" si="57"/>
        <v/>
      </c>
      <c r="BX28" s="75" t="str">
        <f t="shared" si="58"/>
        <v/>
      </c>
      <c r="BY28" s="75" t="str">
        <f t="shared" si="59"/>
        <v/>
      </c>
      <c r="BZ28" s="75" t="str">
        <f t="shared" si="60"/>
        <v/>
      </c>
      <c r="CA28" s="75" t="str">
        <f t="shared" si="61"/>
        <v/>
      </c>
      <c r="CB28" s="75" t="str">
        <f t="shared" si="62"/>
        <v/>
      </c>
      <c r="CC28" s="75" t="str">
        <f t="shared" si="63"/>
        <v/>
      </c>
      <c r="CD28" s="75" t="str">
        <f t="shared" si="64"/>
        <v/>
      </c>
      <c r="CE28" s="75" t="str">
        <f t="shared" si="65"/>
        <v/>
      </c>
      <c r="CF28" s="75" t="str">
        <f t="shared" si="66"/>
        <v/>
      </c>
      <c r="CG28" s="75" t="str">
        <f t="shared" si="67"/>
        <v/>
      </c>
      <c r="CH28" s="75" t="str">
        <f t="shared" si="68"/>
        <v/>
      </c>
      <c r="CI28" s="75" t="str">
        <f t="shared" si="69"/>
        <v/>
      </c>
      <c r="CJ28" s="75" t="str">
        <f t="shared" si="70"/>
        <v/>
      </c>
      <c r="CK28" s="75" t="str">
        <f t="shared" si="71"/>
        <v/>
      </c>
      <c r="CL28" s="75" t="str">
        <f t="shared" si="72"/>
        <v/>
      </c>
      <c r="CM28" s="75" t="str">
        <f t="shared" si="73"/>
        <v/>
      </c>
      <c r="CN28" s="75" t="str">
        <f t="shared" si="74"/>
        <v/>
      </c>
      <c r="CO28" s="75" t="str">
        <f t="shared" si="75"/>
        <v/>
      </c>
      <c r="CP28" s="75" t="str">
        <f t="shared" si="76"/>
        <v/>
      </c>
      <c r="CQ28" s="75" t="str">
        <f t="shared" si="77"/>
        <v/>
      </c>
      <c r="CR28" s="75" t="str">
        <f t="shared" si="78"/>
        <v/>
      </c>
      <c r="CS28" s="75" t="str">
        <f t="shared" si="79"/>
        <v/>
      </c>
      <c r="CT28" s="75" t="str">
        <f t="shared" si="80"/>
        <v/>
      </c>
      <c r="CU28" s="75" t="str">
        <f t="shared" si="81"/>
        <v/>
      </c>
      <c r="CV28" s="75" t="str">
        <f t="shared" si="82"/>
        <v/>
      </c>
      <c r="CW28" s="75" t="str">
        <f t="shared" si="83"/>
        <v/>
      </c>
      <c r="CX28" s="75" t="str">
        <f t="shared" si="84"/>
        <v/>
      </c>
      <c r="CY28" s="75" t="str">
        <f t="shared" si="85"/>
        <v/>
      </c>
      <c r="CZ28" s="75" t="str">
        <f t="shared" si="86"/>
        <v/>
      </c>
      <c r="DA28" s="75" t="str">
        <f t="shared" si="87"/>
        <v/>
      </c>
      <c r="DB28" s="75" t="str">
        <f t="shared" si="88"/>
        <v/>
      </c>
      <c r="DC28" s="75" t="str">
        <f t="shared" si="89"/>
        <v/>
      </c>
      <c r="DD28" s="75" t="str">
        <f t="shared" si="90"/>
        <v/>
      </c>
      <c r="DE28" s="75" t="str">
        <f t="shared" si="91"/>
        <v/>
      </c>
      <c r="DF28" s="75" t="str">
        <f t="shared" si="92"/>
        <v/>
      </c>
      <c r="DG28" s="75" t="str">
        <f t="shared" si="93"/>
        <v/>
      </c>
      <c r="DH28" s="75" t="str">
        <f t="shared" si="94"/>
        <v/>
      </c>
      <c r="DI28" s="75" t="str">
        <f t="shared" si="95"/>
        <v/>
      </c>
      <c r="DJ28" s="75" t="str">
        <f t="shared" si="96"/>
        <v/>
      </c>
      <c r="DK28" s="75" t="str">
        <f t="shared" si="97"/>
        <v/>
      </c>
      <c r="DL28" s="75" t="str">
        <f t="shared" si="98"/>
        <v/>
      </c>
      <c r="DM28" s="75" t="str">
        <f t="shared" si="99"/>
        <v/>
      </c>
      <c r="DN28" s="75" t="str">
        <f t="shared" si="100"/>
        <v/>
      </c>
      <c r="DO28" s="75" t="str">
        <f t="shared" si="101"/>
        <v/>
      </c>
      <c r="DP28" s="75" t="str">
        <f t="shared" si="102"/>
        <v/>
      </c>
      <c r="DQ28" s="75" t="str">
        <f t="shared" si="103"/>
        <v/>
      </c>
      <c r="DR28" s="75" t="str">
        <f t="shared" si="104"/>
        <v/>
      </c>
      <c r="DS28" s="75" t="str">
        <f t="shared" si="105"/>
        <v/>
      </c>
      <c r="DT28" s="75" t="str">
        <f t="shared" si="106"/>
        <v/>
      </c>
      <c r="DU28" s="75" t="str">
        <f t="shared" si="107"/>
        <v/>
      </c>
      <c r="DV28" s="75" t="str">
        <f t="shared" si="108"/>
        <v/>
      </c>
      <c r="DW28" s="75" t="str">
        <f t="shared" si="109"/>
        <v/>
      </c>
      <c r="DX28" s="75" t="str">
        <f t="shared" si="110"/>
        <v/>
      </c>
      <c r="DY28" s="75" t="str">
        <f t="shared" si="111"/>
        <v/>
      </c>
      <c r="DZ28" s="75" t="str">
        <f t="shared" si="112"/>
        <v/>
      </c>
      <c r="EA28" s="75" t="str">
        <f t="shared" si="113"/>
        <v/>
      </c>
      <c r="EB28" s="75" t="str">
        <f t="shared" si="114"/>
        <v/>
      </c>
      <c r="EC28" s="75" t="str">
        <f t="shared" si="115"/>
        <v/>
      </c>
      <c r="ED28" s="75" t="str">
        <f t="shared" si="116"/>
        <v/>
      </c>
      <c r="EE28" s="75" t="str">
        <f t="shared" si="117"/>
        <v/>
      </c>
      <c r="EF28" s="75" t="str">
        <f t="shared" si="118"/>
        <v/>
      </c>
      <c r="EG28" s="75" t="str">
        <f t="shared" si="119"/>
        <v/>
      </c>
      <c r="EH28" s="75" t="str">
        <f t="shared" si="120"/>
        <v/>
      </c>
      <c r="EI28" s="75" t="str">
        <f t="shared" si="121"/>
        <v/>
      </c>
      <c r="EJ28" s="75" t="str">
        <f t="shared" si="122"/>
        <v/>
      </c>
      <c r="EK28" s="75" t="str">
        <f t="shared" si="123"/>
        <v/>
      </c>
      <c r="EL28" s="75" t="str">
        <f t="shared" si="124"/>
        <v/>
      </c>
      <c r="EM28" s="75" t="str">
        <f t="shared" si="125"/>
        <v/>
      </c>
      <c r="EN28" s="75" t="str">
        <f t="shared" si="126"/>
        <v/>
      </c>
      <c r="EO28" s="75" t="str">
        <f t="shared" si="127"/>
        <v/>
      </c>
      <c r="EP28" s="75" t="str">
        <f t="shared" si="128"/>
        <v/>
      </c>
      <c r="EQ28" s="75" t="str">
        <f t="shared" si="129"/>
        <v/>
      </c>
      <c r="ER28" s="75" t="str">
        <f t="shared" si="130"/>
        <v/>
      </c>
      <c r="ES28" s="75" t="str">
        <f t="shared" si="131"/>
        <v/>
      </c>
      <c r="ET28" s="75" t="str">
        <f t="shared" si="132"/>
        <v/>
      </c>
      <c r="EU28" s="75" t="str">
        <f t="shared" si="313"/>
        <v/>
      </c>
      <c r="EV28" s="75" t="str">
        <f t="shared" si="314"/>
        <v/>
      </c>
      <c r="EW28" s="75" t="str">
        <f t="shared" si="315"/>
        <v/>
      </c>
      <c r="EX28" s="75" t="str">
        <f t="shared" si="316"/>
        <v/>
      </c>
      <c r="EY28" s="75" t="str">
        <f t="shared" si="317"/>
        <v/>
      </c>
      <c r="EZ28" s="75" t="str">
        <f t="shared" si="133"/>
        <v/>
      </c>
      <c r="FA28" s="75" t="str">
        <f t="shared" si="134"/>
        <v/>
      </c>
      <c r="FB28" s="75" t="str">
        <f t="shared" si="135"/>
        <v/>
      </c>
      <c r="FC28" s="75" t="str">
        <f t="shared" si="136"/>
        <v/>
      </c>
      <c r="FD28" s="75" t="str">
        <f t="shared" si="137"/>
        <v/>
      </c>
      <c r="FE28" s="75" t="str">
        <f t="shared" si="318"/>
        <v/>
      </c>
      <c r="FF28" s="75" t="str">
        <f t="shared" si="319"/>
        <v/>
      </c>
      <c r="FG28" s="75" t="str">
        <f t="shared" si="320"/>
        <v/>
      </c>
      <c r="FH28" s="75" t="str">
        <f t="shared" si="321"/>
        <v/>
      </c>
      <c r="FI28" s="75" t="str">
        <f t="shared" si="322"/>
        <v/>
      </c>
      <c r="FJ28" s="75" t="str">
        <f t="shared" si="138"/>
        <v/>
      </c>
      <c r="FK28" s="75" t="str">
        <f t="shared" si="139"/>
        <v/>
      </c>
      <c r="FL28" s="75" t="str">
        <f t="shared" si="140"/>
        <v/>
      </c>
      <c r="FM28" s="75" t="str">
        <f t="shared" si="141"/>
        <v/>
      </c>
      <c r="FN28" s="75" t="str">
        <f t="shared" si="142"/>
        <v/>
      </c>
      <c r="FO28" s="75" t="str">
        <f t="shared" si="143"/>
        <v/>
      </c>
      <c r="FP28" s="75" t="str">
        <f t="shared" si="144"/>
        <v/>
      </c>
      <c r="FQ28" s="75" t="str">
        <f t="shared" si="145"/>
        <v/>
      </c>
      <c r="FR28" s="75" t="str">
        <f t="shared" si="146"/>
        <v/>
      </c>
      <c r="FS28" s="75" t="str">
        <f t="shared" si="147"/>
        <v/>
      </c>
      <c r="FT28" s="75" t="str">
        <f t="shared" si="148"/>
        <v/>
      </c>
      <c r="FU28" s="75" t="str">
        <f t="shared" si="149"/>
        <v/>
      </c>
      <c r="FV28" s="75" t="str">
        <f t="shared" si="150"/>
        <v/>
      </c>
      <c r="FW28" s="75" t="str">
        <f t="shared" si="151"/>
        <v/>
      </c>
      <c r="FX28" s="75" t="str">
        <f t="shared" si="152"/>
        <v/>
      </c>
      <c r="FY28" s="75" t="str">
        <f t="shared" si="153"/>
        <v/>
      </c>
      <c r="FZ28" s="75" t="str">
        <f t="shared" si="154"/>
        <v/>
      </c>
      <c r="GA28" s="75" t="str">
        <f t="shared" si="155"/>
        <v/>
      </c>
      <c r="GB28" s="75" t="str">
        <f t="shared" si="156"/>
        <v/>
      </c>
      <c r="GC28" s="75" t="str">
        <f t="shared" si="157"/>
        <v/>
      </c>
      <c r="GD28" s="75" t="str">
        <f t="shared" si="158"/>
        <v/>
      </c>
      <c r="GE28" s="75" t="str">
        <f t="shared" si="159"/>
        <v/>
      </c>
      <c r="GF28" s="75" t="str">
        <f t="shared" si="160"/>
        <v/>
      </c>
      <c r="GG28" s="75" t="str">
        <f t="shared" si="161"/>
        <v/>
      </c>
      <c r="GH28" s="75" t="str">
        <f t="shared" si="162"/>
        <v/>
      </c>
      <c r="GI28" s="75" t="str">
        <f t="shared" si="163"/>
        <v/>
      </c>
      <c r="GJ28" s="75" t="str">
        <f t="shared" si="164"/>
        <v/>
      </c>
      <c r="GK28" s="75" t="str">
        <f t="shared" si="165"/>
        <v/>
      </c>
      <c r="GL28" s="75" t="str">
        <f t="shared" si="166"/>
        <v/>
      </c>
      <c r="GM28" s="75" t="str">
        <f t="shared" si="167"/>
        <v/>
      </c>
      <c r="GN28" s="75" t="str">
        <f t="shared" si="168"/>
        <v/>
      </c>
      <c r="GO28" s="75" t="str">
        <f t="shared" si="169"/>
        <v/>
      </c>
      <c r="GP28" s="75" t="str">
        <f t="shared" si="170"/>
        <v/>
      </c>
      <c r="GQ28" s="75" t="str">
        <f t="shared" si="171"/>
        <v/>
      </c>
      <c r="GR28" s="75" t="str">
        <f t="shared" si="172"/>
        <v/>
      </c>
      <c r="GS28" s="75" t="str">
        <f t="shared" si="173"/>
        <v/>
      </c>
      <c r="GT28" s="75" t="str">
        <f t="shared" si="174"/>
        <v/>
      </c>
      <c r="GU28" s="75" t="str">
        <f t="shared" si="175"/>
        <v/>
      </c>
      <c r="GV28" s="75" t="str">
        <f t="shared" si="176"/>
        <v/>
      </c>
      <c r="GW28" s="75" t="str">
        <f t="shared" si="177"/>
        <v/>
      </c>
      <c r="GX28" s="75" t="str">
        <f t="shared" si="178"/>
        <v/>
      </c>
      <c r="GY28" s="75" t="str">
        <f t="shared" si="179"/>
        <v/>
      </c>
      <c r="GZ28" s="75" t="str">
        <f t="shared" si="180"/>
        <v/>
      </c>
      <c r="HA28" s="75" t="str">
        <f t="shared" si="181"/>
        <v/>
      </c>
      <c r="HB28" s="75" t="str">
        <f t="shared" si="182"/>
        <v/>
      </c>
      <c r="HC28" s="75" t="str">
        <f t="shared" si="183"/>
        <v/>
      </c>
      <c r="HD28" s="75" t="str">
        <f t="shared" si="184"/>
        <v/>
      </c>
      <c r="HE28" s="75" t="str">
        <f t="shared" si="185"/>
        <v/>
      </c>
      <c r="HF28" s="75" t="str">
        <f t="shared" si="186"/>
        <v/>
      </c>
      <c r="HG28" s="75" t="str">
        <f t="shared" si="187"/>
        <v/>
      </c>
      <c r="HH28" s="75" t="str">
        <f t="shared" si="188"/>
        <v/>
      </c>
      <c r="HI28" s="75" t="str">
        <f t="shared" si="189"/>
        <v/>
      </c>
      <c r="HJ28" s="75" t="str">
        <f t="shared" si="190"/>
        <v/>
      </c>
      <c r="HK28" s="75" t="str">
        <f t="shared" si="191"/>
        <v/>
      </c>
      <c r="HL28" s="75" t="str">
        <f t="shared" si="192"/>
        <v/>
      </c>
      <c r="HM28" s="75" t="str">
        <f t="shared" si="193"/>
        <v/>
      </c>
      <c r="HN28" s="75" t="str">
        <f t="shared" si="194"/>
        <v/>
      </c>
      <c r="HO28" s="75" t="str">
        <f t="shared" si="195"/>
        <v/>
      </c>
      <c r="HP28" s="75" t="str">
        <f t="shared" si="196"/>
        <v/>
      </c>
      <c r="HQ28" s="75" t="str">
        <f t="shared" si="197"/>
        <v/>
      </c>
      <c r="HR28" s="75" t="str">
        <f t="shared" si="198"/>
        <v/>
      </c>
      <c r="HS28" s="75" t="str">
        <f t="shared" si="199"/>
        <v/>
      </c>
      <c r="HT28" s="75" t="str">
        <f t="shared" si="200"/>
        <v/>
      </c>
      <c r="HU28" s="75" t="str">
        <f t="shared" si="201"/>
        <v/>
      </c>
      <c r="HV28" s="75" t="str">
        <f t="shared" si="202"/>
        <v/>
      </c>
      <c r="HW28" s="109" t="str">
        <f t="shared" si="203"/>
        <v/>
      </c>
      <c r="HX28" s="109" t="str">
        <f t="shared" si="204"/>
        <v/>
      </c>
      <c r="HY28" s="109" t="str">
        <f t="shared" si="205"/>
        <v/>
      </c>
      <c r="HZ28" s="109" t="str">
        <f t="shared" si="206"/>
        <v/>
      </c>
      <c r="IA28" s="109" t="str">
        <f t="shared" si="207"/>
        <v/>
      </c>
      <c r="IB28" s="109" t="str">
        <f t="shared" si="208"/>
        <v/>
      </c>
      <c r="IC28" s="109" t="str">
        <f t="shared" si="209"/>
        <v/>
      </c>
      <c r="ID28" s="109" t="str">
        <f t="shared" si="210"/>
        <v/>
      </c>
      <c r="IE28" s="109" t="str">
        <f t="shared" si="211"/>
        <v/>
      </c>
      <c r="IF28" s="109" t="str">
        <f t="shared" si="212"/>
        <v/>
      </c>
      <c r="IG28" s="109" t="str">
        <f t="shared" si="213"/>
        <v/>
      </c>
      <c r="IH28" s="109" t="str">
        <f t="shared" si="214"/>
        <v/>
      </c>
      <c r="II28" s="109" t="str">
        <f t="shared" si="215"/>
        <v/>
      </c>
      <c r="IJ28" s="109" t="str">
        <f t="shared" si="216"/>
        <v/>
      </c>
      <c r="IK28" s="109" t="str">
        <f t="shared" si="217"/>
        <v/>
      </c>
      <c r="IL28" s="109" t="str">
        <f t="shared" si="218"/>
        <v/>
      </c>
      <c r="IM28" s="109" t="str">
        <f t="shared" si="219"/>
        <v/>
      </c>
      <c r="IN28" s="109" t="str">
        <f t="shared" si="220"/>
        <v/>
      </c>
      <c r="IO28" s="109" t="str">
        <f t="shared" si="221"/>
        <v/>
      </c>
      <c r="IP28" s="109" t="str">
        <f t="shared" si="222"/>
        <v/>
      </c>
      <c r="IQ28" s="109" t="str">
        <f t="shared" si="223"/>
        <v/>
      </c>
      <c r="IR28" s="109" t="str">
        <f t="shared" si="224"/>
        <v/>
      </c>
      <c r="IS28" s="109" t="str">
        <f t="shared" si="225"/>
        <v/>
      </c>
      <c r="IT28" s="109" t="str">
        <f t="shared" si="226"/>
        <v/>
      </c>
      <c r="IU28" s="109" t="str">
        <f t="shared" si="227"/>
        <v/>
      </c>
      <c r="IV28" s="109" t="str">
        <f t="shared" si="228"/>
        <v/>
      </c>
      <c r="IW28" s="109" t="str">
        <f t="shared" si="229"/>
        <v/>
      </c>
      <c r="IX28" s="109" t="str">
        <f t="shared" si="230"/>
        <v/>
      </c>
      <c r="IY28" s="109" t="str">
        <f t="shared" si="231"/>
        <v/>
      </c>
      <c r="IZ28" s="109" t="str">
        <f t="shared" si="232"/>
        <v/>
      </c>
      <c r="JA28" s="109" t="str">
        <f t="shared" si="233"/>
        <v/>
      </c>
      <c r="JB28" s="109" t="str">
        <f t="shared" si="234"/>
        <v/>
      </c>
      <c r="JC28" s="109" t="str">
        <f t="shared" si="235"/>
        <v/>
      </c>
      <c r="JD28" s="109" t="str">
        <f t="shared" si="236"/>
        <v/>
      </c>
      <c r="JE28" s="109" t="str">
        <f t="shared" si="237"/>
        <v/>
      </c>
      <c r="JF28" s="109" t="str">
        <f t="shared" si="238"/>
        <v/>
      </c>
      <c r="JG28" s="109" t="str">
        <f t="shared" si="239"/>
        <v/>
      </c>
      <c r="JH28" s="109" t="str">
        <f t="shared" si="240"/>
        <v/>
      </c>
      <c r="JI28" s="109" t="str">
        <f t="shared" si="241"/>
        <v/>
      </c>
      <c r="JJ28" s="109" t="str">
        <f t="shared" si="242"/>
        <v/>
      </c>
      <c r="JK28" s="109" t="str">
        <f t="shared" si="243"/>
        <v/>
      </c>
      <c r="JL28" s="109" t="str">
        <f t="shared" si="244"/>
        <v/>
      </c>
      <c r="JM28" s="109" t="str">
        <f t="shared" si="245"/>
        <v/>
      </c>
      <c r="JN28" s="109" t="str">
        <f t="shared" si="246"/>
        <v/>
      </c>
      <c r="JO28" s="109" t="str">
        <f t="shared" si="247"/>
        <v/>
      </c>
      <c r="JP28" s="109" t="str">
        <f t="shared" si="248"/>
        <v/>
      </c>
      <c r="JQ28" s="109" t="str">
        <f t="shared" si="249"/>
        <v/>
      </c>
      <c r="JR28" s="109" t="str">
        <f t="shared" si="250"/>
        <v/>
      </c>
      <c r="JS28" s="109" t="str">
        <f t="shared" si="251"/>
        <v/>
      </c>
      <c r="JT28" s="109" t="str">
        <f t="shared" si="252"/>
        <v/>
      </c>
      <c r="JU28" s="109" t="str">
        <f t="shared" si="253"/>
        <v/>
      </c>
      <c r="JV28" s="109" t="str">
        <f t="shared" si="254"/>
        <v/>
      </c>
      <c r="JW28" s="109" t="str">
        <f t="shared" si="255"/>
        <v/>
      </c>
      <c r="JX28" s="109" t="str">
        <f t="shared" si="256"/>
        <v/>
      </c>
      <c r="JY28" s="109" t="str">
        <f t="shared" si="257"/>
        <v/>
      </c>
      <c r="JZ28" s="109" t="str">
        <f t="shared" si="258"/>
        <v/>
      </c>
      <c r="KA28" s="109" t="str">
        <f t="shared" si="259"/>
        <v/>
      </c>
      <c r="KB28" s="109" t="str">
        <f t="shared" si="260"/>
        <v/>
      </c>
      <c r="KC28" s="109" t="str">
        <f t="shared" si="261"/>
        <v/>
      </c>
      <c r="KD28" s="109" t="str">
        <f t="shared" si="262"/>
        <v/>
      </c>
      <c r="KE28" s="109" t="str">
        <f t="shared" si="263"/>
        <v/>
      </c>
      <c r="KF28" s="109" t="str">
        <f t="shared" si="264"/>
        <v/>
      </c>
      <c r="KG28" s="109" t="str">
        <f t="shared" si="265"/>
        <v/>
      </c>
      <c r="KH28" s="109" t="str">
        <f t="shared" si="266"/>
        <v/>
      </c>
      <c r="KI28" s="109" t="str">
        <f t="shared" si="267"/>
        <v/>
      </c>
      <c r="KJ28" s="109" t="str">
        <f t="shared" si="268"/>
        <v/>
      </c>
      <c r="KK28" s="109" t="str">
        <f t="shared" si="269"/>
        <v/>
      </c>
      <c r="KL28" s="109" t="str">
        <f t="shared" si="270"/>
        <v/>
      </c>
      <c r="KM28" s="109" t="str">
        <f t="shared" si="271"/>
        <v/>
      </c>
      <c r="KN28" s="109" t="str">
        <f t="shared" si="272"/>
        <v/>
      </c>
      <c r="KO28" s="109" t="str">
        <f t="shared" si="273"/>
        <v/>
      </c>
      <c r="KP28" s="109" t="str">
        <f t="shared" si="274"/>
        <v/>
      </c>
      <c r="KQ28" s="109" t="str">
        <f t="shared" si="275"/>
        <v/>
      </c>
      <c r="KR28" s="109" t="str">
        <f t="shared" si="276"/>
        <v/>
      </c>
      <c r="KS28" s="109" t="str">
        <f t="shared" si="277"/>
        <v/>
      </c>
      <c r="KT28" s="109" t="str">
        <f t="shared" si="278"/>
        <v/>
      </c>
      <c r="KU28" s="109" t="str">
        <f t="shared" si="279"/>
        <v/>
      </c>
      <c r="KV28" s="109" t="str">
        <f t="shared" si="280"/>
        <v/>
      </c>
      <c r="KW28" s="109" t="str">
        <f t="shared" si="281"/>
        <v/>
      </c>
      <c r="KX28" s="109" t="str">
        <f t="shared" si="282"/>
        <v/>
      </c>
      <c r="KY28" s="109" t="str">
        <f t="shared" si="283"/>
        <v/>
      </c>
      <c r="KZ28" s="109" t="str">
        <f t="shared" si="284"/>
        <v/>
      </c>
      <c r="LA28" s="109" t="str">
        <f t="shared" si="285"/>
        <v/>
      </c>
      <c r="LB28" s="109" t="str">
        <f t="shared" si="286"/>
        <v/>
      </c>
      <c r="LC28" s="109" t="str">
        <f t="shared" si="287"/>
        <v/>
      </c>
      <c r="LD28" s="110" t="str">
        <f t="shared" si="288"/>
        <v/>
      </c>
      <c r="LE28" s="110" t="str">
        <f t="shared" si="289"/>
        <v/>
      </c>
      <c r="LF28" s="110" t="str">
        <f t="shared" si="290"/>
        <v/>
      </c>
      <c r="LG28" s="110" t="str">
        <f t="shared" si="291"/>
        <v/>
      </c>
      <c r="LH28" s="110" t="str">
        <f t="shared" si="292"/>
        <v/>
      </c>
      <c r="LI28" s="75" t="str">
        <f t="shared" si="293"/>
        <v/>
      </c>
      <c r="LJ28" s="75" t="str">
        <f t="shared" si="294"/>
        <v/>
      </c>
      <c r="LK28" s="75" t="str">
        <f t="shared" si="295"/>
        <v/>
      </c>
      <c r="LL28" s="75" t="str">
        <f t="shared" si="296"/>
        <v/>
      </c>
      <c r="LM28" s="75" t="str">
        <f t="shared" si="297"/>
        <v/>
      </c>
      <c r="LN28" s="75" t="str">
        <f t="shared" si="298"/>
        <v/>
      </c>
      <c r="LO28" s="75" t="str">
        <f t="shared" si="299"/>
        <v/>
      </c>
      <c r="LP28" s="75" t="str">
        <f t="shared" si="300"/>
        <v/>
      </c>
      <c r="LQ28" s="75" t="str">
        <f t="shared" si="301"/>
        <v/>
      </c>
      <c r="LR28" s="75" t="str">
        <f t="shared" si="302"/>
        <v/>
      </c>
      <c r="LS28" s="75" t="str">
        <f t="shared" si="303"/>
        <v/>
      </c>
      <c r="LT28" s="75" t="str">
        <f t="shared" si="304"/>
        <v/>
      </c>
      <c r="LU28" s="75" t="str">
        <f t="shared" si="305"/>
        <v/>
      </c>
      <c r="LV28" s="75" t="str">
        <f t="shared" si="306"/>
        <v/>
      </c>
      <c r="LW28" s="75" t="str">
        <f t="shared" si="307"/>
        <v/>
      </c>
      <c r="LX28" s="75" t="str">
        <f t="shared" si="308"/>
        <v/>
      </c>
      <c r="LY28" s="75" t="str">
        <f t="shared" si="309"/>
        <v/>
      </c>
      <c r="LZ28" s="75" t="str">
        <f t="shared" si="310"/>
        <v/>
      </c>
      <c r="MA28" s="75" t="str">
        <f t="shared" si="311"/>
        <v/>
      </c>
      <c r="MB28" s="75" t="str">
        <f t="shared" si="312"/>
        <v/>
      </c>
      <c r="MC28" s="91">
        <f t="shared" si="323"/>
        <v>0</v>
      </c>
      <c r="MD28" s="91">
        <f t="shared" si="324"/>
        <v>0</v>
      </c>
      <c r="ME28" s="91">
        <f t="shared" si="325"/>
        <v>0</v>
      </c>
      <c r="MF28" s="91">
        <f t="shared" si="326"/>
        <v>0</v>
      </c>
      <c r="MG28" s="91">
        <f t="shared" si="327"/>
        <v>0</v>
      </c>
      <c r="MH28" s="91">
        <f t="shared" si="328"/>
        <v>0</v>
      </c>
      <c r="MI28" s="91">
        <f t="shared" si="329"/>
        <v>0</v>
      </c>
      <c r="MJ28" s="91">
        <f t="shared" si="330"/>
        <v>0</v>
      </c>
      <c r="MK28" s="91">
        <f t="shared" si="331"/>
        <v>0</v>
      </c>
      <c r="ML28" s="91">
        <f t="shared" si="332"/>
        <v>0</v>
      </c>
      <c r="MM28" s="91">
        <f t="shared" si="333"/>
        <v>0</v>
      </c>
      <c r="MN28" s="91">
        <f t="shared" si="334"/>
        <v>0</v>
      </c>
      <c r="MO28" s="91">
        <f t="shared" si="335"/>
        <v>0</v>
      </c>
      <c r="MP28" s="91">
        <f t="shared" si="336"/>
        <v>0</v>
      </c>
      <c r="MQ28" s="91">
        <f t="shared" si="337"/>
        <v>0</v>
      </c>
      <c r="MR28" s="70"/>
      <c r="MS28" s="70"/>
      <c r="MT28" s="75"/>
      <c r="MU28" s="75"/>
      <c r="NK28" s="71"/>
      <c r="NL28" s="71"/>
    </row>
    <row r="29" spans="1:376" ht="12" customHeight="1" x14ac:dyDescent="0.2">
      <c r="A29" s="98" t="str">
        <f t="shared" si="0"/>
        <v/>
      </c>
      <c r="B29" s="137">
        <v>50</v>
      </c>
      <c r="C29" s="112"/>
      <c r="D29" s="113"/>
      <c r="E29" s="114"/>
      <c r="F29" s="114"/>
      <c r="G29" s="114"/>
      <c r="H29" s="114"/>
      <c r="I29" s="352"/>
      <c r="J29" s="115"/>
      <c r="K29" s="116">
        <f t="shared" si="1"/>
        <v>0</v>
      </c>
      <c r="L29" s="116">
        <f t="shared" si="2"/>
        <v>0</v>
      </c>
      <c r="M29" s="117"/>
      <c r="N29" s="117"/>
      <c r="O29" s="117"/>
      <c r="P29" s="118"/>
      <c r="Q29" s="119"/>
      <c r="R29" s="120"/>
      <c r="S29" s="1089"/>
      <c r="T29" s="1090"/>
      <c r="U29" s="75" t="str">
        <f t="shared" si="3"/>
        <v/>
      </c>
      <c r="V29" s="75" t="str">
        <f t="shared" si="4"/>
        <v/>
      </c>
      <c r="W29" s="75" t="str">
        <f t="shared" si="5"/>
        <v/>
      </c>
      <c r="X29" s="75" t="str">
        <f t="shared" si="6"/>
        <v/>
      </c>
      <c r="Y29" s="75" t="str">
        <f t="shared" si="7"/>
        <v/>
      </c>
      <c r="Z29" s="75" t="str">
        <f t="shared" si="8"/>
        <v/>
      </c>
      <c r="AA29" s="75" t="str">
        <f t="shared" si="9"/>
        <v/>
      </c>
      <c r="AB29" s="75" t="str">
        <f t="shared" si="10"/>
        <v/>
      </c>
      <c r="AC29" s="75" t="str">
        <f t="shared" si="11"/>
        <v/>
      </c>
      <c r="AD29" s="75" t="str">
        <f t="shared" si="12"/>
        <v/>
      </c>
      <c r="AE29" s="75" t="str">
        <f t="shared" si="13"/>
        <v/>
      </c>
      <c r="AF29" s="75" t="str">
        <f t="shared" si="14"/>
        <v/>
      </c>
      <c r="AG29" s="75" t="str">
        <f t="shared" si="15"/>
        <v/>
      </c>
      <c r="AH29" s="75" t="str">
        <f t="shared" si="16"/>
        <v/>
      </c>
      <c r="AI29" s="75" t="str">
        <f t="shared" si="17"/>
        <v/>
      </c>
      <c r="AJ29" s="75" t="str">
        <f t="shared" si="18"/>
        <v/>
      </c>
      <c r="AK29" s="75" t="str">
        <f t="shared" si="19"/>
        <v/>
      </c>
      <c r="AL29" s="75" t="str">
        <f t="shared" si="20"/>
        <v/>
      </c>
      <c r="AM29" s="75" t="str">
        <f t="shared" si="21"/>
        <v/>
      </c>
      <c r="AN29" s="75" t="str">
        <f t="shared" si="22"/>
        <v/>
      </c>
      <c r="AO29" s="75" t="str">
        <f t="shared" si="23"/>
        <v/>
      </c>
      <c r="AP29" s="75" t="str">
        <f t="shared" si="24"/>
        <v/>
      </c>
      <c r="AQ29" s="75" t="str">
        <f t="shared" si="25"/>
        <v/>
      </c>
      <c r="AR29" s="75" t="str">
        <f t="shared" si="26"/>
        <v/>
      </c>
      <c r="AS29" s="75" t="str">
        <f t="shared" si="27"/>
        <v/>
      </c>
      <c r="AT29" s="75" t="str">
        <f t="shared" si="28"/>
        <v/>
      </c>
      <c r="AU29" s="75" t="str">
        <f t="shared" si="29"/>
        <v/>
      </c>
      <c r="AV29" s="75" t="str">
        <f t="shared" si="30"/>
        <v/>
      </c>
      <c r="AW29" s="75" t="str">
        <f t="shared" si="31"/>
        <v/>
      </c>
      <c r="AX29" s="75" t="str">
        <f t="shared" si="32"/>
        <v/>
      </c>
      <c r="AY29" s="75" t="str">
        <f t="shared" si="33"/>
        <v/>
      </c>
      <c r="AZ29" s="75" t="str">
        <f t="shared" si="34"/>
        <v/>
      </c>
      <c r="BA29" s="75" t="str">
        <f t="shared" si="35"/>
        <v/>
      </c>
      <c r="BB29" s="75" t="str">
        <f t="shared" si="36"/>
        <v/>
      </c>
      <c r="BC29" s="75" t="str">
        <f t="shared" si="37"/>
        <v/>
      </c>
      <c r="BD29" s="75" t="str">
        <f t="shared" si="38"/>
        <v/>
      </c>
      <c r="BE29" s="75" t="str">
        <f t="shared" si="39"/>
        <v/>
      </c>
      <c r="BF29" s="75" t="str">
        <f t="shared" si="40"/>
        <v/>
      </c>
      <c r="BG29" s="75" t="str">
        <f t="shared" si="41"/>
        <v/>
      </c>
      <c r="BH29" s="75" t="str">
        <f t="shared" si="42"/>
        <v/>
      </c>
      <c r="BI29" s="75" t="str">
        <f t="shared" si="43"/>
        <v/>
      </c>
      <c r="BJ29" s="75" t="str">
        <f t="shared" si="44"/>
        <v/>
      </c>
      <c r="BK29" s="75" t="str">
        <f t="shared" si="45"/>
        <v/>
      </c>
      <c r="BL29" s="75" t="str">
        <f t="shared" si="46"/>
        <v/>
      </c>
      <c r="BM29" s="75" t="str">
        <f t="shared" si="47"/>
        <v/>
      </c>
      <c r="BN29" s="75" t="str">
        <f t="shared" si="48"/>
        <v/>
      </c>
      <c r="BO29" s="75" t="str">
        <f t="shared" si="49"/>
        <v/>
      </c>
      <c r="BP29" s="75" t="str">
        <f t="shared" si="50"/>
        <v/>
      </c>
      <c r="BQ29" s="75" t="str">
        <f t="shared" si="51"/>
        <v/>
      </c>
      <c r="BR29" s="75" t="str">
        <f t="shared" si="52"/>
        <v/>
      </c>
      <c r="BS29" s="75" t="str">
        <f t="shared" si="53"/>
        <v/>
      </c>
      <c r="BT29" s="75" t="str">
        <f t="shared" si="54"/>
        <v/>
      </c>
      <c r="BU29" s="75" t="str">
        <f t="shared" si="55"/>
        <v/>
      </c>
      <c r="BV29" s="75" t="str">
        <f t="shared" si="56"/>
        <v/>
      </c>
      <c r="BW29" s="75" t="str">
        <f t="shared" si="57"/>
        <v/>
      </c>
      <c r="BX29" s="75" t="str">
        <f t="shared" si="58"/>
        <v/>
      </c>
      <c r="BY29" s="75" t="str">
        <f t="shared" si="59"/>
        <v/>
      </c>
      <c r="BZ29" s="75" t="str">
        <f t="shared" si="60"/>
        <v/>
      </c>
      <c r="CA29" s="75" t="str">
        <f t="shared" si="61"/>
        <v/>
      </c>
      <c r="CB29" s="75" t="str">
        <f t="shared" si="62"/>
        <v/>
      </c>
      <c r="CC29" s="75" t="str">
        <f t="shared" si="63"/>
        <v/>
      </c>
      <c r="CD29" s="75" t="str">
        <f t="shared" si="64"/>
        <v/>
      </c>
      <c r="CE29" s="75" t="str">
        <f t="shared" si="65"/>
        <v/>
      </c>
      <c r="CF29" s="75" t="str">
        <f t="shared" si="66"/>
        <v/>
      </c>
      <c r="CG29" s="75" t="str">
        <f t="shared" si="67"/>
        <v/>
      </c>
      <c r="CH29" s="75" t="str">
        <f t="shared" si="68"/>
        <v/>
      </c>
      <c r="CI29" s="75" t="str">
        <f t="shared" si="69"/>
        <v/>
      </c>
      <c r="CJ29" s="75" t="str">
        <f t="shared" si="70"/>
        <v/>
      </c>
      <c r="CK29" s="75" t="str">
        <f t="shared" si="71"/>
        <v/>
      </c>
      <c r="CL29" s="75" t="str">
        <f t="shared" si="72"/>
        <v/>
      </c>
      <c r="CM29" s="75" t="str">
        <f t="shared" si="73"/>
        <v/>
      </c>
      <c r="CN29" s="75" t="str">
        <f t="shared" si="74"/>
        <v/>
      </c>
      <c r="CO29" s="75" t="str">
        <f t="shared" si="75"/>
        <v/>
      </c>
      <c r="CP29" s="75" t="str">
        <f t="shared" si="76"/>
        <v/>
      </c>
      <c r="CQ29" s="75" t="str">
        <f t="shared" si="77"/>
        <v/>
      </c>
      <c r="CR29" s="75" t="str">
        <f t="shared" si="78"/>
        <v/>
      </c>
      <c r="CS29" s="75" t="str">
        <f t="shared" si="79"/>
        <v/>
      </c>
      <c r="CT29" s="75" t="str">
        <f t="shared" si="80"/>
        <v/>
      </c>
      <c r="CU29" s="75" t="str">
        <f t="shared" si="81"/>
        <v/>
      </c>
      <c r="CV29" s="75" t="str">
        <f t="shared" si="82"/>
        <v/>
      </c>
      <c r="CW29" s="75" t="str">
        <f t="shared" si="83"/>
        <v/>
      </c>
      <c r="CX29" s="75" t="str">
        <f t="shared" si="84"/>
        <v/>
      </c>
      <c r="CY29" s="75" t="str">
        <f t="shared" si="85"/>
        <v/>
      </c>
      <c r="CZ29" s="75" t="str">
        <f t="shared" si="86"/>
        <v/>
      </c>
      <c r="DA29" s="75" t="str">
        <f t="shared" si="87"/>
        <v/>
      </c>
      <c r="DB29" s="75" t="str">
        <f t="shared" si="88"/>
        <v/>
      </c>
      <c r="DC29" s="75" t="str">
        <f t="shared" si="89"/>
        <v/>
      </c>
      <c r="DD29" s="75" t="str">
        <f t="shared" si="90"/>
        <v/>
      </c>
      <c r="DE29" s="75" t="str">
        <f t="shared" si="91"/>
        <v/>
      </c>
      <c r="DF29" s="75" t="str">
        <f t="shared" si="92"/>
        <v/>
      </c>
      <c r="DG29" s="75" t="str">
        <f t="shared" si="93"/>
        <v/>
      </c>
      <c r="DH29" s="75" t="str">
        <f t="shared" si="94"/>
        <v/>
      </c>
      <c r="DI29" s="75" t="str">
        <f t="shared" si="95"/>
        <v/>
      </c>
      <c r="DJ29" s="75" t="str">
        <f t="shared" si="96"/>
        <v/>
      </c>
      <c r="DK29" s="75" t="str">
        <f t="shared" si="97"/>
        <v/>
      </c>
      <c r="DL29" s="75" t="str">
        <f t="shared" si="98"/>
        <v/>
      </c>
      <c r="DM29" s="75" t="str">
        <f t="shared" si="99"/>
        <v/>
      </c>
      <c r="DN29" s="75" t="str">
        <f t="shared" si="100"/>
        <v/>
      </c>
      <c r="DO29" s="75" t="str">
        <f t="shared" si="101"/>
        <v/>
      </c>
      <c r="DP29" s="75" t="str">
        <f t="shared" si="102"/>
        <v/>
      </c>
      <c r="DQ29" s="75" t="str">
        <f t="shared" si="103"/>
        <v/>
      </c>
      <c r="DR29" s="75" t="str">
        <f t="shared" si="104"/>
        <v/>
      </c>
      <c r="DS29" s="75" t="str">
        <f t="shared" si="105"/>
        <v/>
      </c>
      <c r="DT29" s="75" t="str">
        <f t="shared" si="106"/>
        <v/>
      </c>
      <c r="DU29" s="75" t="str">
        <f t="shared" si="107"/>
        <v/>
      </c>
      <c r="DV29" s="75" t="str">
        <f t="shared" si="108"/>
        <v/>
      </c>
      <c r="DW29" s="75" t="str">
        <f t="shared" si="109"/>
        <v/>
      </c>
      <c r="DX29" s="75" t="str">
        <f t="shared" si="110"/>
        <v/>
      </c>
      <c r="DY29" s="75" t="str">
        <f t="shared" si="111"/>
        <v/>
      </c>
      <c r="DZ29" s="75" t="str">
        <f t="shared" si="112"/>
        <v/>
      </c>
      <c r="EA29" s="75" t="str">
        <f t="shared" si="113"/>
        <v/>
      </c>
      <c r="EB29" s="75" t="str">
        <f t="shared" si="114"/>
        <v/>
      </c>
      <c r="EC29" s="75" t="str">
        <f t="shared" si="115"/>
        <v/>
      </c>
      <c r="ED29" s="75" t="str">
        <f t="shared" si="116"/>
        <v/>
      </c>
      <c r="EE29" s="75" t="str">
        <f t="shared" si="117"/>
        <v/>
      </c>
      <c r="EF29" s="75" t="str">
        <f t="shared" si="118"/>
        <v/>
      </c>
      <c r="EG29" s="75" t="str">
        <f t="shared" si="119"/>
        <v/>
      </c>
      <c r="EH29" s="75" t="str">
        <f t="shared" si="120"/>
        <v/>
      </c>
      <c r="EI29" s="75" t="str">
        <f t="shared" si="121"/>
        <v/>
      </c>
      <c r="EJ29" s="75" t="str">
        <f t="shared" si="122"/>
        <v/>
      </c>
      <c r="EK29" s="75" t="str">
        <f t="shared" si="123"/>
        <v/>
      </c>
      <c r="EL29" s="75" t="str">
        <f t="shared" si="124"/>
        <v/>
      </c>
      <c r="EM29" s="75" t="str">
        <f t="shared" si="125"/>
        <v/>
      </c>
      <c r="EN29" s="75" t="str">
        <f t="shared" si="126"/>
        <v/>
      </c>
      <c r="EO29" s="75" t="str">
        <f t="shared" si="127"/>
        <v/>
      </c>
      <c r="EP29" s="75" t="str">
        <f t="shared" si="128"/>
        <v/>
      </c>
      <c r="EQ29" s="75" t="str">
        <f t="shared" si="129"/>
        <v/>
      </c>
      <c r="ER29" s="75" t="str">
        <f t="shared" si="130"/>
        <v/>
      </c>
      <c r="ES29" s="75" t="str">
        <f t="shared" si="131"/>
        <v/>
      </c>
      <c r="ET29" s="75" t="str">
        <f t="shared" si="132"/>
        <v/>
      </c>
      <c r="EU29" s="75" t="str">
        <f t="shared" si="313"/>
        <v/>
      </c>
      <c r="EV29" s="75" t="str">
        <f t="shared" si="314"/>
        <v/>
      </c>
      <c r="EW29" s="75" t="str">
        <f t="shared" si="315"/>
        <v/>
      </c>
      <c r="EX29" s="75" t="str">
        <f t="shared" si="316"/>
        <v/>
      </c>
      <c r="EY29" s="75" t="str">
        <f t="shared" si="317"/>
        <v/>
      </c>
      <c r="EZ29" s="75" t="str">
        <f t="shared" si="133"/>
        <v/>
      </c>
      <c r="FA29" s="75" t="str">
        <f t="shared" si="134"/>
        <v/>
      </c>
      <c r="FB29" s="75" t="str">
        <f t="shared" si="135"/>
        <v/>
      </c>
      <c r="FC29" s="75" t="str">
        <f t="shared" si="136"/>
        <v/>
      </c>
      <c r="FD29" s="75" t="str">
        <f t="shared" si="137"/>
        <v/>
      </c>
      <c r="FE29" s="75" t="str">
        <f t="shared" si="318"/>
        <v/>
      </c>
      <c r="FF29" s="75" t="str">
        <f t="shared" si="319"/>
        <v/>
      </c>
      <c r="FG29" s="75" t="str">
        <f t="shared" si="320"/>
        <v/>
      </c>
      <c r="FH29" s="75" t="str">
        <f t="shared" si="321"/>
        <v/>
      </c>
      <c r="FI29" s="75" t="str">
        <f t="shared" si="322"/>
        <v/>
      </c>
      <c r="FJ29" s="75" t="str">
        <f t="shared" si="138"/>
        <v/>
      </c>
      <c r="FK29" s="75" t="str">
        <f t="shared" si="139"/>
        <v/>
      </c>
      <c r="FL29" s="75" t="str">
        <f t="shared" si="140"/>
        <v/>
      </c>
      <c r="FM29" s="75" t="str">
        <f t="shared" si="141"/>
        <v/>
      </c>
      <c r="FN29" s="75" t="str">
        <f t="shared" si="142"/>
        <v/>
      </c>
      <c r="FO29" s="75" t="str">
        <f t="shared" si="143"/>
        <v/>
      </c>
      <c r="FP29" s="75" t="str">
        <f t="shared" si="144"/>
        <v/>
      </c>
      <c r="FQ29" s="75" t="str">
        <f t="shared" si="145"/>
        <v/>
      </c>
      <c r="FR29" s="75" t="str">
        <f t="shared" si="146"/>
        <v/>
      </c>
      <c r="FS29" s="75" t="str">
        <f t="shared" si="147"/>
        <v/>
      </c>
      <c r="FT29" s="75" t="str">
        <f t="shared" si="148"/>
        <v/>
      </c>
      <c r="FU29" s="75" t="str">
        <f t="shared" si="149"/>
        <v/>
      </c>
      <c r="FV29" s="75" t="str">
        <f t="shared" si="150"/>
        <v/>
      </c>
      <c r="FW29" s="75" t="str">
        <f t="shared" si="151"/>
        <v/>
      </c>
      <c r="FX29" s="75" t="str">
        <f t="shared" si="152"/>
        <v/>
      </c>
      <c r="FY29" s="75" t="str">
        <f t="shared" si="153"/>
        <v/>
      </c>
      <c r="FZ29" s="75" t="str">
        <f t="shared" si="154"/>
        <v/>
      </c>
      <c r="GA29" s="75" t="str">
        <f t="shared" si="155"/>
        <v/>
      </c>
      <c r="GB29" s="75" t="str">
        <f t="shared" si="156"/>
        <v/>
      </c>
      <c r="GC29" s="75" t="str">
        <f t="shared" si="157"/>
        <v/>
      </c>
      <c r="GD29" s="75" t="str">
        <f t="shared" si="158"/>
        <v/>
      </c>
      <c r="GE29" s="75" t="str">
        <f t="shared" si="159"/>
        <v/>
      </c>
      <c r="GF29" s="75" t="str">
        <f t="shared" si="160"/>
        <v/>
      </c>
      <c r="GG29" s="75" t="str">
        <f t="shared" si="161"/>
        <v/>
      </c>
      <c r="GH29" s="75" t="str">
        <f t="shared" si="162"/>
        <v/>
      </c>
      <c r="GI29" s="75" t="str">
        <f t="shared" si="163"/>
        <v/>
      </c>
      <c r="GJ29" s="75" t="str">
        <f t="shared" si="164"/>
        <v/>
      </c>
      <c r="GK29" s="75" t="str">
        <f t="shared" si="165"/>
        <v/>
      </c>
      <c r="GL29" s="75" t="str">
        <f t="shared" si="166"/>
        <v/>
      </c>
      <c r="GM29" s="75" t="str">
        <f t="shared" si="167"/>
        <v/>
      </c>
      <c r="GN29" s="75" t="str">
        <f t="shared" si="168"/>
        <v/>
      </c>
      <c r="GO29" s="75" t="str">
        <f t="shared" si="169"/>
        <v/>
      </c>
      <c r="GP29" s="75" t="str">
        <f t="shared" si="170"/>
        <v/>
      </c>
      <c r="GQ29" s="75" t="str">
        <f t="shared" si="171"/>
        <v/>
      </c>
      <c r="GR29" s="75" t="str">
        <f t="shared" si="172"/>
        <v/>
      </c>
      <c r="GS29" s="75" t="str">
        <f t="shared" si="173"/>
        <v/>
      </c>
      <c r="GT29" s="75" t="str">
        <f t="shared" si="174"/>
        <v/>
      </c>
      <c r="GU29" s="75" t="str">
        <f t="shared" si="175"/>
        <v/>
      </c>
      <c r="GV29" s="75" t="str">
        <f t="shared" si="176"/>
        <v/>
      </c>
      <c r="GW29" s="75" t="str">
        <f t="shared" si="177"/>
        <v/>
      </c>
      <c r="GX29" s="75" t="str">
        <f t="shared" si="178"/>
        <v/>
      </c>
      <c r="GY29" s="75" t="str">
        <f t="shared" si="179"/>
        <v/>
      </c>
      <c r="GZ29" s="75" t="str">
        <f t="shared" si="180"/>
        <v/>
      </c>
      <c r="HA29" s="75" t="str">
        <f t="shared" si="181"/>
        <v/>
      </c>
      <c r="HB29" s="75" t="str">
        <f t="shared" si="182"/>
        <v/>
      </c>
      <c r="HC29" s="75" t="str">
        <f t="shared" si="183"/>
        <v/>
      </c>
      <c r="HD29" s="75" t="str">
        <f t="shared" si="184"/>
        <v/>
      </c>
      <c r="HE29" s="75" t="str">
        <f t="shared" si="185"/>
        <v/>
      </c>
      <c r="HF29" s="75" t="str">
        <f t="shared" si="186"/>
        <v/>
      </c>
      <c r="HG29" s="75" t="str">
        <f t="shared" si="187"/>
        <v/>
      </c>
      <c r="HH29" s="75" t="str">
        <f t="shared" si="188"/>
        <v/>
      </c>
      <c r="HI29" s="75" t="str">
        <f t="shared" si="189"/>
        <v/>
      </c>
      <c r="HJ29" s="75" t="str">
        <f t="shared" si="190"/>
        <v/>
      </c>
      <c r="HK29" s="75" t="str">
        <f t="shared" si="191"/>
        <v/>
      </c>
      <c r="HL29" s="75" t="str">
        <f t="shared" si="192"/>
        <v/>
      </c>
      <c r="HM29" s="75" t="str">
        <f t="shared" si="193"/>
        <v/>
      </c>
      <c r="HN29" s="75" t="str">
        <f t="shared" si="194"/>
        <v/>
      </c>
      <c r="HO29" s="75" t="str">
        <f t="shared" si="195"/>
        <v/>
      </c>
      <c r="HP29" s="75" t="str">
        <f t="shared" si="196"/>
        <v/>
      </c>
      <c r="HQ29" s="75" t="str">
        <f t="shared" si="197"/>
        <v/>
      </c>
      <c r="HR29" s="75" t="str">
        <f t="shared" si="198"/>
        <v/>
      </c>
      <c r="HS29" s="75" t="str">
        <f t="shared" si="199"/>
        <v/>
      </c>
      <c r="HT29" s="75" t="str">
        <f t="shared" si="200"/>
        <v/>
      </c>
      <c r="HU29" s="75" t="str">
        <f t="shared" si="201"/>
        <v/>
      </c>
      <c r="HV29" s="75" t="str">
        <f t="shared" si="202"/>
        <v/>
      </c>
      <c r="HW29" s="109" t="str">
        <f t="shared" si="203"/>
        <v/>
      </c>
      <c r="HX29" s="109" t="str">
        <f t="shared" si="204"/>
        <v/>
      </c>
      <c r="HY29" s="109" t="str">
        <f t="shared" si="205"/>
        <v/>
      </c>
      <c r="HZ29" s="109" t="str">
        <f t="shared" si="206"/>
        <v/>
      </c>
      <c r="IA29" s="109" t="str">
        <f t="shared" si="207"/>
        <v/>
      </c>
      <c r="IB29" s="109" t="str">
        <f t="shared" si="208"/>
        <v/>
      </c>
      <c r="IC29" s="109" t="str">
        <f t="shared" si="209"/>
        <v/>
      </c>
      <c r="ID29" s="109" t="str">
        <f t="shared" si="210"/>
        <v/>
      </c>
      <c r="IE29" s="109" t="str">
        <f t="shared" si="211"/>
        <v/>
      </c>
      <c r="IF29" s="109" t="str">
        <f t="shared" si="212"/>
        <v/>
      </c>
      <c r="IG29" s="109" t="str">
        <f t="shared" si="213"/>
        <v/>
      </c>
      <c r="IH29" s="109" t="str">
        <f t="shared" si="214"/>
        <v/>
      </c>
      <c r="II29" s="109" t="str">
        <f t="shared" si="215"/>
        <v/>
      </c>
      <c r="IJ29" s="109" t="str">
        <f t="shared" si="216"/>
        <v/>
      </c>
      <c r="IK29" s="109" t="str">
        <f t="shared" si="217"/>
        <v/>
      </c>
      <c r="IL29" s="109" t="str">
        <f t="shared" si="218"/>
        <v/>
      </c>
      <c r="IM29" s="109" t="str">
        <f t="shared" si="219"/>
        <v/>
      </c>
      <c r="IN29" s="109" t="str">
        <f t="shared" si="220"/>
        <v/>
      </c>
      <c r="IO29" s="109" t="str">
        <f t="shared" si="221"/>
        <v/>
      </c>
      <c r="IP29" s="109" t="str">
        <f t="shared" si="222"/>
        <v/>
      </c>
      <c r="IQ29" s="109" t="str">
        <f t="shared" si="223"/>
        <v/>
      </c>
      <c r="IR29" s="109" t="str">
        <f t="shared" si="224"/>
        <v/>
      </c>
      <c r="IS29" s="109" t="str">
        <f t="shared" si="225"/>
        <v/>
      </c>
      <c r="IT29" s="109" t="str">
        <f t="shared" si="226"/>
        <v/>
      </c>
      <c r="IU29" s="109" t="str">
        <f t="shared" si="227"/>
        <v/>
      </c>
      <c r="IV29" s="109" t="str">
        <f t="shared" si="228"/>
        <v/>
      </c>
      <c r="IW29" s="109" t="str">
        <f t="shared" si="229"/>
        <v/>
      </c>
      <c r="IX29" s="109" t="str">
        <f t="shared" si="230"/>
        <v/>
      </c>
      <c r="IY29" s="109" t="str">
        <f t="shared" si="231"/>
        <v/>
      </c>
      <c r="IZ29" s="109" t="str">
        <f t="shared" si="232"/>
        <v/>
      </c>
      <c r="JA29" s="109" t="str">
        <f t="shared" si="233"/>
        <v/>
      </c>
      <c r="JB29" s="109" t="str">
        <f t="shared" si="234"/>
        <v/>
      </c>
      <c r="JC29" s="109" t="str">
        <f t="shared" si="235"/>
        <v/>
      </c>
      <c r="JD29" s="109" t="str">
        <f t="shared" si="236"/>
        <v/>
      </c>
      <c r="JE29" s="109" t="str">
        <f t="shared" si="237"/>
        <v/>
      </c>
      <c r="JF29" s="109" t="str">
        <f t="shared" si="238"/>
        <v/>
      </c>
      <c r="JG29" s="109" t="str">
        <f t="shared" si="239"/>
        <v/>
      </c>
      <c r="JH29" s="109" t="str">
        <f t="shared" si="240"/>
        <v/>
      </c>
      <c r="JI29" s="109" t="str">
        <f t="shared" si="241"/>
        <v/>
      </c>
      <c r="JJ29" s="109" t="str">
        <f t="shared" si="242"/>
        <v/>
      </c>
      <c r="JK29" s="109" t="str">
        <f t="shared" si="243"/>
        <v/>
      </c>
      <c r="JL29" s="109" t="str">
        <f t="shared" si="244"/>
        <v/>
      </c>
      <c r="JM29" s="109" t="str">
        <f t="shared" si="245"/>
        <v/>
      </c>
      <c r="JN29" s="109" t="str">
        <f t="shared" si="246"/>
        <v/>
      </c>
      <c r="JO29" s="109" t="str">
        <f t="shared" si="247"/>
        <v/>
      </c>
      <c r="JP29" s="109" t="str">
        <f t="shared" si="248"/>
        <v/>
      </c>
      <c r="JQ29" s="109" t="str">
        <f t="shared" si="249"/>
        <v/>
      </c>
      <c r="JR29" s="109" t="str">
        <f t="shared" si="250"/>
        <v/>
      </c>
      <c r="JS29" s="109" t="str">
        <f t="shared" si="251"/>
        <v/>
      </c>
      <c r="JT29" s="109" t="str">
        <f t="shared" si="252"/>
        <v/>
      </c>
      <c r="JU29" s="109" t="str">
        <f t="shared" si="253"/>
        <v/>
      </c>
      <c r="JV29" s="109" t="str">
        <f t="shared" si="254"/>
        <v/>
      </c>
      <c r="JW29" s="109" t="str">
        <f t="shared" si="255"/>
        <v/>
      </c>
      <c r="JX29" s="109" t="str">
        <f t="shared" si="256"/>
        <v/>
      </c>
      <c r="JY29" s="109" t="str">
        <f t="shared" si="257"/>
        <v/>
      </c>
      <c r="JZ29" s="109" t="str">
        <f t="shared" si="258"/>
        <v/>
      </c>
      <c r="KA29" s="109" t="str">
        <f t="shared" si="259"/>
        <v/>
      </c>
      <c r="KB29" s="109" t="str">
        <f t="shared" si="260"/>
        <v/>
      </c>
      <c r="KC29" s="109" t="str">
        <f t="shared" si="261"/>
        <v/>
      </c>
      <c r="KD29" s="109" t="str">
        <f t="shared" si="262"/>
        <v/>
      </c>
      <c r="KE29" s="109" t="str">
        <f t="shared" si="263"/>
        <v/>
      </c>
      <c r="KF29" s="109" t="str">
        <f t="shared" si="264"/>
        <v/>
      </c>
      <c r="KG29" s="109" t="str">
        <f t="shared" si="265"/>
        <v/>
      </c>
      <c r="KH29" s="109" t="str">
        <f t="shared" si="266"/>
        <v/>
      </c>
      <c r="KI29" s="109" t="str">
        <f t="shared" si="267"/>
        <v/>
      </c>
      <c r="KJ29" s="109" t="str">
        <f t="shared" si="268"/>
        <v/>
      </c>
      <c r="KK29" s="109" t="str">
        <f t="shared" si="269"/>
        <v/>
      </c>
      <c r="KL29" s="109" t="str">
        <f t="shared" si="270"/>
        <v/>
      </c>
      <c r="KM29" s="109" t="str">
        <f t="shared" si="271"/>
        <v/>
      </c>
      <c r="KN29" s="109" t="str">
        <f t="shared" si="272"/>
        <v/>
      </c>
      <c r="KO29" s="109" t="str">
        <f t="shared" si="273"/>
        <v/>
      </c>
      <c r="KP29" s="109" t="str">
        <f t="shared" si="274"/>
        <v/>
      </c>
      <c r="KQ29" s="109" t="str">
        <f t="shared" si="275"/>
        <v/>
      </c>
      <c r="KR29" s="109" t="str">
        <f t="shared" si="276"/>
        <v/>
      </c>
      <c r="KS29" s="109" t="str">
        <f t="shared" si="277"/>
        <v/>
      </c>
      <c r="KT29" s="109" t="str">
        <f t="shared" si="278"/>
        <v/>
      </c>
      <c r="KU29" s="109" t="str">
        <f t="shared" si="279"/>
        <v/>
      </c>
      <c r="KV29" s="109" t="str">
        <f t="shared" si="280"/>
        <v/>
      </c>
      <c r="KW29" s="109" t="str">
        <f t="shared" si="281"/>
        <v/>
      </c>
      <c r="KX29" s="109" t="str">
        <f t="shared" si="282"/>
        <v/>
      </c>
      <c r="KY29" s="109" t="str">
        <f t="shared" si="283"/>
        <v/>
      </c>
      <c r="KZ29" s="109" t="str">
        <f t="shared" si="284"/>
        <v/>
      </c>
      <c r="LA29" s="109" t="str">
        <f t="shared" si="285"/>
        <v/>
      </c>
      <c r="LB29" s="109" t="str">
        <f t="shared" si="286"/>
        <v/>
      </c>
      <c r="LC29" s="109" t="str">
        <f t="shared" si="287"/>
        <v/>
      </c>
      <c r="LD29" s="110" t="str">
        <f t="shared" si="288"/>
        <v/>
      </c>
      <c r="LE29" s="110" t="str">
        <f t="shared" si="289"/>
        <v/>
      </c>
      <c r="LF29" s="110" t="str">
        <f t="shared" si="290"/>
        <v/>
      </c>
      <c r="LG29" s="110" t="str">
        <f t="shared" si="291"/>
        <v/>
      </c>
      <c r="LH29" s="110" t="str">
        <f t="shared" si="292"/>
        <v/>
      </c>
      <c r="LI29" s="75" t="str">
        <f t="shared" si="293"/>
        <v/>
      </c>
      <c r="LJ29" s="75" t="str">
        <f t="shared" si="294"/>
        <v/>
      </c>
      <c r="LK29" s="75" t="str">
        <f t="shared" si="295"/>
        <v/>
      </c>
      <c r="LL29" s="75" t="str">
        <f t="shared" si="296"/>
        <v/>
      </c>
      <c r="LM29" s="75" t="str">
        <f t="shared" si="297"/>
        <v/>
      </c>
      <c r="LN29" s="75" t="str">
        <f t="shared" si="298"/>
        <v/>
      </c>
      <c r="LO29" s="75" t="str">
        <f t="shared" si="299"/>
        <v/>
      </c>
      <c r="LP29" s="75" t="str">
        <f t="shared" si="300"/>
        <v/>
      </c>
      <c r="LQ29" s="75" t="str">
        <f t="shared" si="301"/>
        <v/>
      </c>
      <c r="LR29" s="75" t="str">
        <f t="shared" si="302"/>
        <v/>
      </c>
      <c r="LS29" s="75" t="str">
        <f t="shared" si="303"/>
        <v/>
      </c>
      <c r="LT29" s="75" t="str">
        <f t="shared" si="304"/>
        <v/>
      </c>
      <c r="LU29" s="75" t="str">
        <f t="shared" si="305"/>
        <v/>
      </c>
      <c r="LV29" s="75" t="str">
        <f t="shared" si="306"/>
        <v/>
      </c>
      <c r="LW29" s="75" t="str">
        <f t="shared" si="307"/>
        <v/>
      </c>
      <c r="LX29" s="75" t="str">
        <f t="shared" si="308"/>
        <v/>
      </c>
      <c r="LY29" s="75" t="str">
        <f t="shared" si="309"/>
        <v/>
      </c>
      <c r="LZ29" s="75" t="str">
        <f t="shared" si="310"/>
        <v/>
      </c>
      <c r="MA29" s="75" t="str">
        <f t="shared" si="311"/>
        <v/>
      </c>
      <c r="MB29" s="75" t="str">
        <f t="shared" si="312"/>
        <v/>
      </c>
      <c r="MC29" s="91">
        <f t="shared" si="323"/>
        <v>0</v>
      </c>
      <c r="MD29" s="91">
        <f t="shared" si="324"/>
        <v>0</v>
      </c>
      <c r="ME29" s="91">
        <f t="shared" si="325"/>
        <v>0</v>
      </c>
      <c r="MF29" s="91">
        <f t="shared" si="326"/>
        <v>0</v>
      </c>
      <c r="MG29" s="91">
        <f t="shared" si="327"/>
        <v>0</v>
      </c>
      <c r="MH29" s="91">
        <f t="shared" si="328"/>
        <v>0</v>
      </c>
      <c r="MI29" s="91">
        <f t="shared" si="329"/>
        <v>0</v>
      </c>
      <c r="MJ29" s="91">
        <f t="shared" si="330"/>
        <v>0</v>
      </c>
      <c r="MK29" s="91">
        <f t="shared" si="331"/>
        <v>0</v>
      </c>
      <c r="ML29" s="91">
        <f t="shared" si="332"/>
        <v>0</v>
      </c>
      <c r="MM29" s="91">
        <f t="shared" si="333"/>
        <v>0</v>
      </c>
      <c r="MN29" s="91">
        <f t="shared" si="334"/>
        <v>0</v>
      </c>
      <c r="MO29" s="91">
        <f t="shared" si="335"/>
        <v>0</v>
      </c>
      <c r="MP29" s="91">
        <f t="shared" si="336"/>
        <v>0</v>
      </c>
      <c r="MQ29" s="91">
        <f t="shared" si="337"/>
        <v>0</v>
      </c>
      <c r="MR29" s="70"/>
      <c r="MS29" s="70"/>
      <c r="MT29" s="75"/>
      <c r="MU29" s="75"/>
      <c r="NK29" s="71"/>
      <c r="NL29" s="71"/>
    </row>
    <row r="30" spans="1:376" ht="12" customHeight="1" x14ac:dyDescent="0.2">
      <c r="A30" s="98" t="str">
        <f t="shared" si="0"/>
        <v/>
      </c>
      <c r="B30" s="137">
        <v>60</v>
      </c>
      <c r="C30" s="112"/>
      <c r="D30" s="113"/>
      <c r="E30" s="114"/>
      <c r="F30" s="114"/>
      <c r="G30" s="114"/>
      <c r="H30" s="114"/>
      <c r="I30" s="352"/>
      <c r="J30" s="115"/>
      <c r="K30" s="116">
        <f t="shared" si="1"/>
        <v>0</v>
      </c>
      <c r="L30" s="116">
        <f t="shared" si="2"/>
        <v>0</v>
      </c>
      <c r="M30" s="117"/>
      <c r="N30" s="117"/>
      <c r="O30" s="117"/>
      <c r="P30" s="118"/>
      <c r="Q30" s="119"/>
      <c r="R30" s="120"/>
      <c r="S30" s="1089"/>
      <c r="T30" s="1090"/>
      <c r="U30" s="75" t="str">
        <f t="shared" si="3"/>
        <v/>
      </c>
      <c r="V30" s="75" t="str">
        <f t="shared" si="4"/>
        <v/>
      </c>
      <c r="W30" s="75" t="str">
        <f t="shared" si="5"/>
        <v/>
      </c>
      <c r="X30" s="75" t="str">
        <f t="shared" si="6"/>
        <v/>
      </c>
      <c r="Y30" s="75" t="str">
        <f t="shared" si="7"/>
        <v/>
      </c>
      <c r="Z30" s="75" t="str">
        <f t="shared" si="8"/>
        <v/>
      </c>
      <c r="AA30" s="75" t="str">
        <f t="shared" si="9"/>
        <v/>
      </c>
      <c r="AB30" s="75" t="str">
        <f t="shared" si="10"/>
        <v/>
      </c>
      <c r="AC30" s="75" t="str">
        <f t="shared" si="11"/>
        <v/>
      </c>
      <c r="AD30" s="75" t="str">
        <f t="shared" si="12"/>
        <v/>
      </c>
      <c r="AE30" s="75" t="str">
        <f t="shared" si="13"/>
        <v/>
      </c>
      <c r="AF30" s="75" t="str">
        <f t="shared" si="14"/>
        <v/>
      </c>
      <c r="AG30" s="75" t="str">
        <f t="shared" si="15"/>
        <v/>
      </c>
      <c r="AH30" s="75" t="str">
        <f t="shared" si="16"/>
        <v/>
      </c>
      <c r="AI30" s="75" t="str">
        <f t="shared" si="17"/>
        <v/>
      </c>
      <c r="AJ30" s="75" t="str">
        <f t="shared" si="18"/>
        <v/>
      </c>
      <c r="AK30" s="75" t="str">
        <f t="shared" si="19"/>
        <v/>
      </c>
      <c r="AL30" s="75" t="str">
        <f t="shared" si="20"/>
        <v/>
      </c>
      <c r="AM30" s="75" t="str">
        <f t="shared" si="21"/>
        <v/>
      </c>
      <c r="AN30" s="75" t="str">
        <f t="shared" si="22"/>
        <v/>
      </c>
      <c r="AO30" s="75" t="str">
        <f t="shared" si="23"/>
        <v/>
      </c>
      <c r="AP30" s="75" t="str">
        <f t="shared" si="24"/>
        <v/>
      </c>
      <c r="AQ30" s="75" t="str">
        <f t="shared" si="25"/>
        <v/>
      </c>
      <c r="AR30" s="75" t="str">
        <f t="shared" si="26"/>
        <v/>
      </c>
      <c r="AS30" s="75" t="str">
        <f t="shared" si="27"/>
        <v/>
      </c>
      <c r="AT30" s="75" t="str">
        <f t="shared" si="28"/>
        <v/>
      </c>
      <c r="AU30" s="75" t="str">
        <f t="shared" si="29"/>
        <v/>
      </c>
      <c r="AV30" s="75" t="str">
        <f t="shared" si="30"/>
        <v/>
      </c>
      <c r="AW30" s="75" t="str">
        <f t="shared" si="31"/>
        <v/>
      </c>
      <c r="AX30" s="75" t="str">
        <f t="shared" si="32"/>
        <v/>
      </c>
      <c r="AY30" s="75" t="str">
        <f t="shared" si="33"/>
        <v/>
      </c>
      <c r="AZ30" s="75" t="str">
        <f t="shared" si="34"/>
        <v/>
      </c>
      <c r="BA30" s="75" t="str">
        <f t="shared" si="35"/>
        <v/>
      </c>
      <c r="BB30" s="75" t="str">
        <f t="shared" si="36"/>
        <v/>
      </c>
      <c r="BC30" s="75" t="str">
        <f t="shared" si="37"/>
        <v/>
      </c>
      <c r="BD30" s="75" t="str">
        <f t="shared" si="38"/>
        <v/>
      </c>
      <c r="BE30" s="75" t="str">
        <f t="shared" si="39"/>
        <v/>
      </c>
      <c r="BF30" s="75" t="str">
        <f t="shared" si="40"/>
        <v/>
      </c>
      <c r="BG30" s="75" t="str">
        <f t="shared" si="41"/>
        <v/>
      </c>
      <c r="BH30" s="75" t="str">
        <f t="shared" si="42"/>
        <v/>
      </c>
      <c r="BI30" s="75" t="str">
        <f t="shared" si="43"/>
        <v/>
      </c>
      <c r="BJ30" s="75" t="str">
        <f t="shared" si="44"/>
        <v/>
      </c>
      <c r="BK30" s="75" t="str">
        <f t="shared" si="45"/>
        <v/>
      </c>
      <c r="BL30" s="75" t="str">
        <f t="shared" si="46"/>
        <v/>
      </c>
      <c r="BM30" s="75" t="str">
        <f t="shared" si="47"/>
        <v/>
      </c>
      <c r="BN30" s="75" t="str">
        <f t="shared" si="48"/>
        <v/>
      </c>
      <c r="BO30" s="75" t="str">
        <f t="shared" si="49"/>
        <v/>
      </c>
      <c r="BP30" s="75" t="str">
        <f t="shared" si="50"/>
        <v/>
      </c>
      <c r="BQ30" s="75" t="str">
        <f t="shared" si="51"/>
        <v/>
      </c>
      <c r="BR30" s="75" t="str">
        <f t="shared" si="52"/>
        <v/>
      </c>
      <c r="BS30" s="75" t="str">
        <f t="shared" si="53"/>
        <v/>
      </c>
      <c r="BT30" s="75" t="str">
        <f t="shared" si="54"/>
        <v/>
      </c>
      <c r="BU30" s="75" t="str">
        <f t="shared" si="55"/>
        <v/>
      </c>
      <c r="BV30" s="75" t="str">
        <f t="shared" si="56"/>
        <v/>
      </c>
      <c r="BW30" s="75" t="str">
        <f t="shared" si="57"/>
        <v/>
      </c>
      <c r="BX30" s="75" t="str">
        <f t="shared" si="58"/>
        <v/>
      </c>
      <c r="BY30" s="75" t="str">
        <f t="shared" si="59"/>
        <v/>
      </c>
      <c r="BZ30" s="75" t="str">
        <f t="shared" si="60"/>
        <v/>
      </c>
      <c r="CA30" s="75" t="str">
        <f t="shared" si="61"/>
        <v/>
      </c>
      <c r="CB30" s="75" t="str">
        <f t="shared" si="62"/>
        <v/>
      </c>
      <c r="CC30" s="75" t="str">
        <f t="shared" si="63"/>
        <v/>
      </c>
      <c r="CD30" s="75" t="str">
        <f t="shared" si="64"/>
        <v/>
      </c>
      <c r="CE30" s="75" t="str">
        <f t="shared" si="65"/>
        <v/>
      </c>
      <c r="CF30" s="75" t="str">
        <f t="shared" si="66"/>
        <v/>
      </c>
      <c r="CG30" s="75" t="str">
        <f t="shared" si="67"/>
        <v/>
      </c>
      <c r="CH30" s="75" t="str">
        <f t="shared" si="68"/>
        <v/>
      </c>
      <c r="CI30" s="75" t="str">
        <f t="shared" si="69"/>
        <v/>
      </c>
      <c r="CJ30" s="75" t="str">
        <f t="shared" si="70"/>
        <v/>
      </c>
      <c r="CK30" s="75" t="str">
        <f t="shared" si="71"/>
        <v/>
      </c>
      <c r="CL30" s="75" t="str">
        <f t="shared" si="72"/>
        <v/>
      </c>
      <c r="CM30" s="75" t="str">
        <f t="shared" si="73"/>
        <v/>
      </c>
      <c r="CN30" s="75" t="str">
        <f t="shared" si="74"/>
        <v/>
      </c>
      <c r="CO30" s="75" t="str">
        <f t="shared" si="75"/>
        <v/>
      </c>
      <c r="CP30" s="75" t="str">
        <f t="shared" si="76"/>
        <v/>
      </c>
      <c r="CQ30" s="75" t="str">
        <f t="shared" si="77"/>
        <v/>
      </c>
      <c r="CR30" s="75" t="str">
        <f t="shared" si="78"/>
        <v/>
      </c>
      <c r="CS30" s="75" t="str">
        <f t="shared" si="79"/>
        <v/>
      </c>
      <c r="CT30" s="75" t="str">
        <f t="shared" si="80"/>
        <v/>
      </c>
      <c r="CU30" s="75" t="str">
        <f t="shared" si="81"/>
        <v/>
      </c>
      <c r="CV30" s="75" t="str">
        <f t="shared" si="82"/>
        <v/>
      </c>
      <c r="CW30" s="75" t="str">
        <f t="shared" si="83"/>
        <v/>
      </c>
      <c r="CX30" s="75" t="str">
        <f t="shared" si="84"/>
        <v/>
      </c>
      <c r="CY30" s="75" t="str">
        <f t="shared" si="85"/>
        <v/>
      </c>
      <c r="CZ30" s="75" t="str">
        <f t="shared" si="86"/>
        <v/>
      </c>
      <c r="DA30" s="75" t="str">
        <f t="shared" si="87"/>
        <v/>
      </c>
      <c r="DB30" s="75" t="str">
        <f t="shared" si="88"/>
        <v/>
      </c>
      <c r="DC30" s="75" t="str">
        <f t="shared" si="89"/>
        <v/>
      </c>
      <c r="DD30" s="75" t="str">
        <f t="shared" si="90"/>
        <v/>
      </c>
      <c r="DE30" s="75" t="str">
        <f t="shared" si="91"/>
        <v/>
      </c>
      <c r="DF30" s="75" t="str">
        <f t="shared" si="92"/>
        <v/>
      </c>
      <c r="DG30" s="75" t="str">
        <f t="shared" si="93"/>
        <v/>
      </c>
      <c r="DH30" s="75" t="str">
        <f t="shared" si="94"/>
        <v/>
      </c>
      <c r="DI30" s="75" t="str">
        <f t="shared" si="95"/>
        <v/>
      </c>
      <c r="DJ30" s="75" t="str">
        <f t="shared" si="96"/>
        <v/>
      </c>
      <c r="DK30" s="75" t="str">
        <f t="shared" si="97"/>
        <v/>
      </c>
      <c r="DL30" s="75" t="str">
        <f t="shared" si="98"/>
        <v/>
      </c>
      <c r="DM30" s="75" t="str">
        <f t="shared" si="99"/>
        <v/>
      </c>
      <c r="DN30" s="75" t="str">
        <f t="shared" si="100"/>
        <v/>
      </c>
      <c r="DO30" s="75" t="str">
        <f t="shared" si="101"/>
        <v/>
      </c>
      <c r="DP30" s="75" t="str">
        <f t="shared" si="102"/>
        <v/>
      </c>
      <c r="DQ30" s="75" t="str">
        <f t="shared" si="103"/>
        <v/>
      </c>
      <c r="DR30" s="75" t="str">
        <f t="shared" si="104"/>
        <v/>
      </c>
      <c r="DS30" s="75" t="str">
        <f t="shared" si="105"/>
        <v/>
      </c>
      <c r="DT30" s="75" t="str">
        <f t="shared" si="106"/>
        <v/>
      </c>
      <c r="DU30" s="75" t="str">
        <f t="shared" si="107"/>
        <v/>
      </c>
      <c r="DV30" s="75" t="str">
        <f t="shared" si="108"/>
        <v/>
      </c>
      <c r="DW30" s="75" t="str">
        <f t="shared" si="109"/>
        <v/>
      </c>
      <c r="DX30" s="75" t="str">
        <f t="shared" si="110"/>
        <v/>
      </c>
      <c r="DY30" s="75" t="str">
        <f t="shared" si="111"/>
        <v/>
      </c>
      <c r="DZ30" s="75" t="str">
        <f t="shared" si="112"/>
        <v/>
      </c>
      <c r="EA30" s="75" t="str">
        <f t="shared" si="113"/>
        <v/>
      </c>
      <c r="EB30" s="75" t="str">
        <f t="shared" si="114"/>
        <v/>
      </c>
      <c r="EC30" s="75" t="str">
        <f t="shared" si="115"/>
        <v/>
      </c>
      <c r="ED30" s="75" t="str">
        <f t="shared" si="116"/>
        <v/>
      </c>
      <c r="EE30" s="75" t="str">
        <f t="shared" si="117"/>
        <v/>
      </c>
      <c r="EF30" s="75" t="str">
        <f t="shared" si="118"/>
        <v/>
      </c>
      <c r="EG30" s="75" t="str">
        <f t="shared" si="119"/>
        <v/>
      </c>
      <c r="EH30" s="75" t="str">
        <f t="shared" si="120"/>
        <v/>
      </c>
      <c r="EI30" s="75" t="str">
        <f t="shared" si="121"/>
        <v/>
      </c>
      <c r="EJ30" s="75" t="str">
        <f t="shared" si="122"/>
        <v/>
      </c>
      <c r="EK30" s="75" t="str">
        <f t="shared" si="123"/>
        <v/>
      </c>
      <c r="EL30" s="75" t="str">
        <f t="shared" si="124"/>
        <v/>
      </c>
      <c r="EM30" s="75" t="str">
        <f t="shared" si="125"/>
        <v/>
      </c>
      <c r="EN30" s="75" t="str">
        <f t="shared" si="126"/>
        <v/>
      </c>
      <c r="EO30" s="75" t="str">
        <f t="shared" si="127"/>
        <v/>
      </c>
      <c r="EP30" s="75" t="str">
        <f t="shared" si="128"/>
        <v/>
      </c>
      <c r="EQ30" s="75" t="str">
        <f t="shared" si="129"/>
        <v/>
      </c>
      <c r="ER30" s="75" t="str">
        <f t="shared" si="130"/>
        <v/>
      </c>
      <c r="ES30" s="75" t="str">
        <f t="shared" si="131"/>
        <v/>
      </c>
      <c r="ET30" s="75" t="str">
        <f t="shared" si="132"/>
        <v/>
      </c>
      <c r="EU30" s="75" t="str">
        <f t="shared" si="313"/>
        <v/>
      </c>
      <c r="EV30" s="75" t="str">
        <f t="shared" si="314"/>
        <v/>
      </c>
      <c r="EW30" s="75" t="str">
        <f t="shared" si="315"/>
        <v/>
      </c>
      <c r="EX30" s="75" t="str">
        <f t="shared" si="316"/>
        <v/>
      </c>
      <c r="EY30" s="75" t="str">
        <f t="shared" si="317"/>
        <v/>
      </c>
      <c r="EZ30" s="75" t="str">
        <f t="shared" si="133"/>
        <v/>
      </c>
      <c r="FA30" s="75" t="str">
        <f t="shared" si="134"/>
        <v/>
      </c>
      <c r="FB30" s="75" t="str">
        <f t="shared" si="135"/>
        <v/>
      </c>
      <c r="FC30" s="75" t="str">
        <f t="shared" si="136"/>
        <v/>
      </c>
      <c r="FD30" s="75" t="str">
        <f t="shared" si="137"/>
        <v/>
      </c>
      <c r="FE30" s="75" t="str">
        <f t="shared" si="318"/>
        <v/>
      </c>
      <c r="FF30" s="75" t="str">
        <f t="shared" si="319"/>
        <v/>
      </c>
      <c r="FG30" s="75" t="str">
        <f t="shared" si="320"/>
        <v/>
      </c>
      <c r="FH30" s="75" t="str">
        <f t="shared" si="321"/>
        <v/>
      </c>
      <c r="FI30" s="75" t="str">
        <f t="shared" si="322"/>
        <v/>
      </c>
      <c r="FJ30" s="75" t="str">
        <f t="shared" si="138"/>
        <v/>
      </c>
      <c r="FK30" s="75" t="str">
        <f t="shared" si="139"/>
        <v/>
      </c>
      <c r="FL30" s="75" t="str">
        <f t="shared" si="140"/>
        <v/>
      </c>
      <c r="FM30" s="75" t="str">
        <f t="shared" si="141"/>
        <v/>
      </c>
      <c r="FN30" s="75" t="str">
        <f t="shared" si="142"/>
        <v/>
      </c>
      <c r="FO30" s="75" t="str">
        <f t="shared" si="143"/>
        <v/>
      </c>
      <c r="FP30" s="75" t="str">
        <f t="shared" si="144"/>
        <v/>
      </c>
      <c r="FQ30" s="75" t="str">
        <f t="shared" si="145"/>
        <v/>
      </c>
      <c r="FR30" s="75" t="str">
        <f t="shared" si="146"/>
        <v/>
      </c>
      <c r="FS30" s="75" t="str">
        <f t="shared" si="147"/>
        <v/>
      </c>
      <c r="FT30" s="75" t="str">
        <f t="shared" si="148"/>
        <v/>
      </c>
      <c r="FU30" s="75" t="str">
        <f t="shared" si="149"/>
        <v/>
      </c>
      <c r="FV30" s="75" t="str">
        <f t="shared" si="150"/>
        <v/>
      </c>
      <c r="FW30" s="75" t="str">
        <f t="shared" si="151"/>
        <v/>
      </c>
      <c r="FX30" s="75" t="str">
        <f t="shared" si="152"/>
        <v/>
      </c>
      <c r="FY30" s="75" t="str">
        <f t="shared" si="153"/>
        <v/>
      </c>
      <c r="FZ30" s="75" t="str">
        <f t="shared" si="154"/>
        <v/>
      </c>
      <c r="GA30" s="75" t="str">
        <f t="shared" si="155"/>
        <v/>
      </c>
      <c r="GB30" s="75" t="str">
        <f t="shared" si="156"/>
        <v/>
      </c>
      <c r="GC30" s="75" t="str">
        <f t="shared" si="157"/>
        <v/>
      </c>
      <c r="GD30" s="75" t="str">
        <f t="shared" si="158"/>
        <v/>
      </c>
      <c r="GE30" s="75" t="str">
        <f t="shared" si="159"/>
        <v/>
      </c>
      <c r="GF30" s="75" t="str">
        <f t="shared" si="160"/>
        <v/>
      </c>
      <c r="GG30" s="75" t="str">
        <f t="shared" si="161"/>
        <v/>
      </c>
      <c r="GH30" s="75" t="str">
        <f t="shared" si="162"/>
        <v/>
      </c>
      <c r="GI30" s="75" t="str">
        <f t="shared" si="163"/>
        <v/>
      </c>
      <c r="GJ30" s="75" t="str">
        <f t="shared" si="164"/>
        <v/>
      </c>
      <c r="GK30" s="75" t="str">
        <f t="shared" si="165"/>
        <v/>
      </c>
      <c r="GL30" s="75" t="str">
        <f t="shared" si="166"/>
        <v/>
      </c>
      <c r="GM30" s="75" t="str">
        <f t="shared" si="167"/>
        <v/>
      </c>
      <c r="GN30" s="75" t="str">
        <f t="shared" si="168"/>
        <v/>
      </c>
      <c r="GO30" s="75" t="str">
        <f t="shared" si="169"/>
        <v/>
      </c>
      <c r="GP30" s="75" t="str">
        <f t="shared" si="170"/>
        <v/>
      </c>
      <c r="GQ30" s="75" t="str">
        <f t="shared" si="171"/>
        <v/>
      </c>
      <c r="GR30" s="75" t="str">
        <f t="shared" si="172"/>
        <v/>
      </c>
      <c r="GS30" s="75" t="str">
        <f t="shared" si="173"/>
        <v/>
      </c>
      <c r="GT30" s="75" t="str">
        <f t="shared" si="174"/>
        <v/>
      </c>
      <c r="GU30" s="75" t="str">
        <f t="shared" si="175"/>
        <v/>
      </c>
      <c r="GV30" s="75" t="str">
        <f t="shared" si="176"/>
        <v/>
      </c>
      <c r="GW30" s="75" t="str">
        <f t="shared" si="177"/>
        <v/>
      </c>
      <c r="GX30" s="75" t="str">
        <f t="shared" si="178"/>
        <v/>
      </c>
      <c r="GY30" s="75" t="str">
        <f t="shared" si="179"/>
        <v/>
      </c>
      <c r="GZ30" s="75" t="str">
        <f t="shared" si="180"/>
        <v/>
      </c>
      <c r="HA30" s="75" t="str">
        <f t="shared" si="181"/>
        <v/>
      </c>
      <c r="HB30" s="75" t="str">
        <f t="shared" si="182"/>
        <v/>
      </c>
      <c r="HC30" s="75" t="str">
        <f t="shared" si="183"/>
        <v/>
      </c>
      <c r="HD30" s="75" t="str">
        <f t="shared" si="184"/>
        <v/>
      </c>
      <c r="HE30" s="75" t="str">
        <f t="shared" si="185"/>
        <v/>
      </c>
      <c r="HF30" s="75" t="str">
        <f t="shared" si="186"/>
        <v/>
      </c>
      <c r="HG30" s="75" t="str">
        <f t="shared" si="187"/>
        <v/>
      </c>
      <c r="HH30" s="75" t="str">
        <f t="shared" si="188"/>
        <v/>
      </c>
      <c r="HI30" s="75" t="str">
        <f t="shared" si="189"/>
        <v/>
      </c>
      <c r="HJ30" s="75" t="str">
        <f t="shared" si="190"/>
        <v/>
      </c>
      <c r="HK30" s="75" t="str">
        <f t="shared" si="191"/>
        <v/>
      </c>
      <c r="HL30" s="75" t="str">
        <f t="shared" si="192"/>
        <v/>
      </c>
      <c r="HM30" s="75" t="str">
        <f t="shared" si="193"/>
        <v/>
      </c>
      <c r="HN30" s="75" t="str">
        <f t="shared" si="194"/>
        <v/>
      </c>
      <c r="HO30" s="75" t="str">
        <f t="shared" si="195"/>
        <v/>
      </c>
      <c r="HP30" s="75" t="str">
        <f t="shared" si="196"/>
        <v/>
      </c>
      <c r="HQ30" s="75" t="str">
        <f t="shared" si="197"/>
        <v/>
      </c>
      <c r="HR30" s="75" t="str">
        <f t="shared" si="198"/>
        <v/>
      </c>
      <c r="HS30" s="75" t="str">
        <f t="shared" si="199"/>
        <v/>
      </c>
      <c r="HT30" s="75" t="str">
        <f t="shared" si="200"/>
        <v/>
      </c>
      <c r="HU30" s="75" t="str">
        <f t="shared" si="201"/>
        <v/>
      </c>
      <c r="HV30" s="75" t="str">
        <f t="shared" si="202"/>
        <v/>
      </c>
      <c r="HW30" s="109" t="str">
        <f t="shared" si="203"/>
        <v/>
      </c>
      <c r="HX30" s="109" t="str">
        <f t="shared" si="204"/>
        <v/>
      </c>
      <c r="HY30" s="109" t="str">
        <f t="shared" si="205"/>
        <v/>
      </c>
      <c r="HZ30" s="109" t="str">
        <f t="shared" si="206"/>
        <v/>
      </c>
      <c r="IA30" s="109" t="str">
        <f t="shared" si="207"/>
        <v/>
      </c>
      <c r="IB30" s="109" t="str">
        <f t="shared" si="208"/>
        <v/>
      </c>
      <c r="IC30" s="109" t="str">
        <f t="shared" si="209"/>
        <v/>
      </c>
      <c r="ID30" s="109" t="str">
        <f t="shared" si="210"/>
        <v/>
      </c>
      <c r="IE30" s="109" t="str">
        <f t="shared" si="211"/>
        <v/>
      </c>
      <c r="IF30" s="109" t="str">
        <f t="shared" si="212"/>
        <v/>
      </c>
      <c r="IG30" s="109" t="str">
        <f t="shared" si="213"/>
        <v/>
      </c>
      <c r="IH30" s="109" t="str">
        <f t="shared" si="214"/>
        <v/>
      </c>
      <c r="II30" s="109" t="str">
        <f t="shared" si="215"/>
        <v/>
      </c>
      <c r="IJ30" s="109" t="str">
        <f t="shared" si="216"/>
        <v/>
      </c>
      <c r="IK30" s="109" t="str">
        <f t="shared" si="217"/>
        <v/>
      </c>
      <c r="IL30" s="109" t="str">
        <f t="shared" si="218"/>
        <v/>
      </c>
      <c r="IM30" s="109" t="str">
        <f t="shared" si="219"/>
        <v/>
      </c>
      <c r="IN30" s="109" t="str">
        <f t="shared" si="220"/>
        <v/>
      </c>
      <c r="IO30" s="109" t="str">
        <f t="shared" si="221"/>
        <v/>
      </c>
      <c r="IP30" s="109" t="str">
        <f t="shared" si="222"/>
        <v/>
      </c>
      <c r="IQ30" s="109" t="str">
        <f t="shared" si="223"/>
        <v/>
      </c>
      <c r="IR30" s="109" t="str">
        <f t="shared" si="224"/>
        <v/>
      </c>
      <c r="IS30" s="109" t="str">
        <f t="shared" si="225"/>
        <v/>
      </c>
      <c r="IT30" s="109" t="str">
        <f t="shared" si="226"/>
        <v/>
      </c>
      <c r="IU30" s="109" t="str">
        <f t="shared" si="227"/>
        <v/>
      </c>
      <c r="IV30" s="109" t="str">
        <f t="shared" si="228"/>
        <v/>
      </c>
      <c r="IW30" s="109" t="str">
        <f t="shared" si="229"/>
        <v/>
      </c>
      <c r="IX30" s="109" t="str">
        <f t="shared" si="230"/>
        <v/>
      </c>
      <c r="IY30" s="109" t="str">
        <f t="shared" si="231"/>
        <v/>
      </c>
      <c r="IZ30" s="109" t="str">
        <f t="shared" si="232"/>
        <v/>
      </c>
      <c r="JA30" s="109" t="str">
        <f t="shared" si="233"/>
        <v/>
      </c>
      <c r="JB30" s="109" t="str">
        <f t="shared" si="234"/>
        <v/>
      </c>
      <c r="JC30" s="109" t="str">
        <f t="shared" si="235"/>
        <v/>
      </c>
      <c r="JD30" s="109" t="str">
        <f t="shared" si="236"/>
        <v/>
      </c>
      <c r="JE30" s="109" t="str">
        <f t="shared" si="237"/>
        <v/>
      </c>
      <c r="JF30" s="109" t="str">
        <f t="shared" si="238"/>
        <v/>
      </c>
      <c r="JG30" s="109" t="str">
        <f t="shared" si="239"/>
        <v/>
      </c>
      <c r="JH30" s="109" t="str">
        <f t="shared" si="240"/>
        <v/>
      </c>
      <c r="JI30" s="109" t="str">
        <f t="shared" si="241"/>
        <v/>
      </c>
      <c r="JJ30" s="109" t="str">
        <f t="shared" si="242"/>
        <v/>
      </c>
      <c r="JK30" s="109" t="str">
        <f t="shared" si="243"/>
        <v/>
      </c>
      <c r="JL30" s="109" t="str">
        <f t="shared" si="244"/>
        <v/>
      </c>
      <c r="JM30" s="109" t="str">
        <f t="shared" si="245"/>
        <v/>
      </c>
      <c r="JN30" s="109" t="str">
        <f t="shared" si="246"/>
        <v/>
      </c>
      <c r="JO30" s="109" t="str">
        <f t="shared" si="247"/>
        <v/>
      </c>
      <c r="JP30" s="109" t="str">
        <f t="shared" si="248"/>
        <v/>
      </c>
      <c r="JQ30" s="109" t="str">
        <f t="shared" si="249"/>
        <v/>
      </c>
      <c r="JR30" s="109" t="str">
        <f t="shared" si="250"/>
        <v/>
      </c>
      <c r="JS30" s="109" t="str">
        <f t="shared" si="251"/>
        <v/>
      </c>
      <c r="JT30" s="109" t="str">
        <f t="shared" si="252"/>
        <v/>
      </c>
      <c r="JU30" s="109" t="str">
        <f t="shared" si="253"/>
        <v/>
      </c>
      <c r="JV30" s="109" t="str">
        <f t="shared" si="254"/>
        <v/>
      </c>
      <c r="JW30" s="109" t="str">
        <f t="shared" si="255"/>
        <v/>
      </c>
      <c r="JX30" s="109" t="str">
        <f t="shared" si="256"/>
        <v/>
      </c>
      <c r="JY30" s="109" t="str">
        <f t="shared" si="257"/>
        <v/>
      </c>
      <c r="JZ30" s="109" t="str">
        <f t="shared" si="258"/>
        <v/>
      </c>
      <c r="KA30" s="109" t="str">
        <f t="shared" si="259"/>
        <v/>
      </c>
      <c r="KB30" s="109" t="str">
        <f t="shared" si="260"/>
        <v/>
      </c>
      <c r="KC30" s="109" t="str">
        <f t="shared" si="261"/>
        <v/>
      </c>
      <c r="KD30" s="109" t="str">
        <f t="shared" si="262"/>
        <v/>
      </c>
      <c r="KE30" s="109" t="str">
        <f t="shared" si="263"/>
        <v/>
      </c>
      <c r="KF30" s="109" t="str">
        <f t="shared" si="264"/>
        <v/>
      </c>
      <c r="KG30" s="109" t="str">
        <f t="shared" si="265"/>
        <v/>
      </c>
      <c r="KH30" s="109" t="str">
        <f t="shared" si="266"/>
        <v/>
      </c>
      <c r="KI30" s="109" t="str">
        <f t="shared" si="267"/>
        <v/>
      </c>
      <c r="KJ30" s="109" t="str">
        <f t="shared" si="268"/>
        <v/>
      </c>
      <c r="KK30" s="109" t="str">
        <f t="shared" si="269"/>
        <v/>
      </c>
      <c r="KL30" s="109" t="str">
        <f t="shared" si="270"/>
        <v/>
      </c>
      <c r="KM30" s="109" t="str">
        <f t="shared" si="271"/>
        <v/>
      </c>
      <c r="KN30" s="109" t="str">
        <f t="shared" si="272"/>
        <v/>
      </c>
      <c r="KO30" s="109" t="str">
        <f t="shared" si="273"/>
        <v/>
      </c>
      <c r="KP30" s="109" t="str">
        <f t="shared" si="274"/>
        <v/>
      </c>
      <c r="KQ30" s="109" t="str">
        <f t="shared" si="275"/>
        <v/>
      </c>
      <c r="KR30" s="109" t="str">
        <f t="shared" si="276"/>
        <v/>
      </c>
      <c r="KS30" s="109" t="str">
        <f t="shared" si="277"/>
        <v/>
      </c>
      <c r="KT30" s="109" t="str">
        <f t="shared" si="278"/>
        <v/>
      </c>
      <c r="KU30" s="109" t="str">
        <f t="shared" si="279"/>
        <v/>
      </c>
      <c r="KV30" s="109" t="str">
        <f t="shared" si="280"/>
        <v/>
      </c>
      <c r="KW30" s="109" t="str">
        <f t="shared" si="281"/>
        <v/>
      </c>
      <c r="KX30" s="109" t="str">
        <f t="shared" si="282"/>
        <v/>
      </c>
      <c r="KY30" s="109" t="str">
        <f t="shared" si="283"/>
        <v/>
      </c>
      <c r="KZ30" s="109" t="str">
        <f t="shared" si="284"/>
        <v/>
      </c>
      <c r="LA30" s="109" t="str">
        <f t="shared" si="285"/>
        <v/>
      </c>
      <c r="LB30" s="109" t="str">
        <f t="shared" si="286"/>
        <v/>
      </c>
      <c r="LC30" s="109" t="str">
        <f t="shared" si="287"/>
        <v/>
      </c>
      <c r="LD30" s="110" t="str">
        <f t="shared" si="288"/>
        <v/>
      </c>
      <c r="LE30" s="110" t="str">
        <f t="shared" si="289"/>
        <v/>
      </c>
      <c r="LF30" s="110" t="str">
        <f t="shared" si="290"/>
        <v/>
      </c>
      <c r="LG30" s="110" t="str">
        <f t="shared" si="291"/>
        <v/>
      </c>
      <c r="LH30" s="110" t="str">
        <f t="shared" si="292"/>
        <v/>
      </c>
      <c r="LI30" s="75" t="str">
        <f t="shared" si="293"/>
        <v/>
      </c>
      <c r="LJ30" s="75" t="str">
        <f t="shared" si="294"/>
        <v/>
      </c>
      <c r="LK30" s="75" t="str">
        <f t="shared" si="295"/>
        <v/>
      </c>
      <c r="LL30" s="75" t="str">
        <f t="shared" si="296"/>
        <v/>
      </c>
      <c r="LM30" s="75" t="str">
        <f t="shared" si="297"/>
        <v/>
      </c>
      <c r="LN30" s="75" t="str">
        <f t="shared" si="298"/>
        <v/>
      </c>
      <c r="LO30" s="75" t="str">
        <f t="shared" si="299"/>
        <v/>
      </c>
      <c r="LP30" s="75" t="str">
        <f t="shared" si="300"/>
        <v/>
      </c>
      <c r="LQ30" s="75" t="str">
        <f t="shared" si="301"/>
        <v/>
      </c>
      <c r="LR30" s="75" t="str">
        <f t="shared" si="302"/>
        <v/>
      </c>
      <c r="LS30" s="75" t="str">
        <f t="shared" si="303"/>
        <v/>
      </c>
      <c r="LT30" s="75" t="str">
        <f t="shared" si="304"/>
        <v/>
      </c>
      <c r="LU30" s="75" t="str">
        <f t="shared" si="305"/>
        <v/>
      </c>
      <c r="LV30" s="75" t="str">
        <f t="shared" si="306"/>
        <v/>
      </c>
      <c r="LW30" s="75" t="str">
        <f t="shared" si="307"/>
        <v/>
      </c>
      <c r="LX30" s="75" t="str">
        <f t="shared" si="308"/>
        <v/>
      </c>
      <c r="LY30" s="75" t="str">
        <f t="shared" si="309"/>
        <v/>
      </c>
      <c r="LZ30" s="75" t="str">
        <f t="shared" si="310"/>
        <v/>
      </c>
      <c r="MA30" s="75" t="str">
        <f t="shared" si="311"/>
        <v/>
      </c>
      <c r="MB30" s="75" t="str">
        <f t="shared" si="312"/>
        <v/>
      </c>
      <c r="MC30" s="91">
        <f t="shared" si="323"/>
        <v>0</v>
      </c>
      <c r="MD30" s="91">
        <f t="shared" si="324"/>
        <v>0</v>
      </c>
      <c r="ME30" s="91">
        <f t="shared" si="325"/>
        <v>0</v>
      </c>
      <c r="MF30" s="91">
        <f t="shared" si="326"/>
        <v>0</v>
      </c>
      <c r="MG30" s="91">
        <f t="shared" si="327"/>
        <v>0</v>
      </c>
      <c r="MH30" s="91">
        <f t="shared" si="328"/>
        <v>0</v>
      </c>
      <c r="MI30" s="91">
        <f t="shared" si="329"/>
        <v>0</v>
      </c>
      <c r="MJ30" s="91">
        <f t="shared" si="330"/>
        <v>0</v>
      </c>
      <c r="MK30" s="91">
        <f t="shared" si="331"/>
        <v>0</v>
      </c>
      <c r="ML30" s="91">
        <f t="shared" si="332"/>
        <v>0</v>
      </c>
      <c r="MM30" s="91">
        <f t="shared" si="333"/>
        <v>0</v>
      </c>
      <c r="MN30" s="91">
        <f t="shared" si="334"/>
        <v>0</v>
      </c>
      <c r="MO30" s="91">
        <f t="shared" si="335"/>
        <v>0</v>
      </c>
      <c r="MP30" s="91">
        <f t="shared" si="336"/>
        <v>0</v>
      </c>
      <c r="MQ30" s="91">
        <f t="shared" si="337"/>
        <v>0</v>
      </c>
      <c r="MR30" s="70"/>
      <c r="MS30" s="70"/>
      <c r="MT30" s="75"/>
      <c r="MU30" s="75"/>
      <c r="NK30" s="71"/>
      <c r="NL30" s="71"/>
    </row>
    <row r="31" spans="1:376" ht="12" customHeight="1" x14ac:dyDescent="0.2">
      <c r="A31" s="98" t="str">
        <f t="shared" si="0"/>
        <v/>
      </c>
      <c r="B31" s="137">
        <v>60</v>
      </c>
      <c r="C31" s="112"/>
      <c r="D31" s="113"/>
      <c r="E31" s="114"/>
      <c r="F31" s="114"/>
      <c r="G31" s="114"/>
      <c r="H31" s="114"/>
      <c r="I31" s="352"/>
      <c r="J31" s="115"/>
      <c r="K31" s="116">
        <f t="shared" si="1"/>
        <v>0</v>
      </c>
      <c r="L31" s="116">
        <f t="shared" si="2"/>
        <v>0</v>
      </c>
      <c r="M31" s="117"/>
      <c r="N31" s="117"/>
      <c r="O31" s="117"/>
      <c r="P31" s="118"/>
      <c r="Q31" s="119"/>
      <c r="R31" s="120"/>
      <c r="S31" s="1089"/>
      <c r="T31" s="1090"/>
      <c r="U31" s="75" t="str">
        <f t="shared" si="3"/>
        <v/>
      </c>
      <c r="V31" s="75" t="str">
        <f t="shared" si="4"/>
        <v/>
      </c>
      <c r="W31" s="75" t="str">
        <f t="shared" si="5"/>
        <v/>
      </c>
      <c r="X31" s="75" t="str">
        <f t="shared" si="6"/>
        <v/>
      </c>
      <c r="Y31" s="75" t="str">
        <f t="shared" si="7"/>
        <v/>
      </c>
      <c r="Z31" s="75" t="str">
        <f t="shared" si="8"/>
        <v/>
      </c>
      <c r="AA31" s="75" t="str">
        <f t="shared" si="9"/>
        <v/>
      </c>
      <c r="AB31" s="75" t="str">
        <f t="shared" si="10"/>
        <v/>
      </c>
      <c r="AC31" s="75" t="str">
        <f t="shared" si="11"/>
        <v/>
      </c>
      <c r="AD31" s="75" t="str">
        <f t="shared" si="12"/>
        <v/>
      </c>
      <c r="AE31" s="75" t="str">
        <f t="shared" si="13"/>
        <v/>
      </c>
      <c r="AF31" s="75" t="str">
        <f t="shared" si="14"/>
        <v/>
      </c>
      <c r="AG31" s="75" t="str">
        <f t="shared" si="15"/>
        <v/>
      </c>
      <c r="AH31" s="75" t="str">
        <f t="shared" si="16"/>
        <v/>
      </c>
      <c r="AI31" s="75" t="str">
        <f t="shared" si="17"/>
        <v/>
      </c>
      <c r="AJ31" s="75" t="str">
        <f t="shared" si="18"/>
        <v/>
      </c>
      <c r="AK31" s="75" t="str">
        <f t="shared" si="19"/>
        <v/>
      </c>
      <c r="AL31" s="75" t="str">
        <f t="shared" si="20"/>
        <v/>
      </c>
      <c r="AM31" s="75" t="str">
        <f t="shared" si="21"/>
        <v/>
      </c>
      <c r="AN31" s="75" t="str">
        <f t="shared" si="22"/>
        <v/>
      </c>
      <c r="AO31" s="75" t="str">
        <f t="shared" si="23"/>
        <v/>
      </c>
      <c r="AP31" s="75" t="str">
        <f t="shared" si="24"/>
        <v/>
      </c>
      <c r="AQ31" s="75" t="str">
        <f t="shared" si="25"/>
        <v/>
      </c>
      <c r="AR31" s="75" t="str">
        <f t="shared" si="26"/>
        <v/>
      </c>
      <c r="AS31" s="75" t="str">
        <f t="shared" si="27"/>
        <v/>
      </c>
      <c r="AT31" s="75" t="str">
        <f t="shared" si="28"/>
        <v/>
      </c>
      <c r="AU31" s="75" t="str">
        <f t="shared" si="29"/>
        <v/>
      </c>
      <c r="AV31" s="75" t="str">
        <f t="shared" si="30"/>
        <v/>
      </c>
      <c r="AW31" s="75" t="str">
        <f t="shared" si="31"/>
        <v/>
      </c>
      <c r="AX31" s="75" t="str">
        <f t="shared" si="32"/>
        <v/>
      </c>
      <c r="AY31" s="75" t="str">
        <f t="shared" si="33"/>
        <v/>
      </c>
      <c r="AZ31" s="75" t="str">
        <f t="shared" si="34"/>
        <v/>
      </c>
      <c r="BA31" s="75" t="str">
        <f t="shared" si="35"/>
        <v/>
      </c>
      <c r="BB31" s="75" t="str">
        <f t="shared" si="36"/>
        <v/>
      </c>
      <c r="BC31" s="75" t="str">
        <f t="shared" si="37"/>
        <v/>
      </c>
      <c r="BD31" s="75" t="str">
        <f t="shared" si="38"/>
        <v/>
      </c>
      <c r="BE31" s="75" t="str">
        <f t="shared" si="39"/>
        <v/>
      </c>
      <c r="BF31" s="75" t="str">
        <f t="shared" si="40"/>
        <v/>
      </c>
      <c r="BG31" s="75" t="str">
        <f t="shared" si="41"/>
        <v/>
      </c>
      <c r="BH31" s="75" t="str">
        <f t="shared" si="42"/>
        <v/>
      </c>
      <c r="BI31" s="75" t="str">
        <f t="shared" si="43"/>
        <v/>
      </c>
      <c r="BJ31" s="75" t="str">
        <f t="shared" si="44"/>
        <v/>
      </c>
      <c r="BK31" s="75" t="str">
        <f t="shared" si="45"/>
        <v/>
      </c>
      <c r="BL31" s="75" t="str">
        <f t="shared" si="46"/>
        <v/>
      </c>
      <c r="BM31" s="75" t="str">
        <f t="shared" si="47"/>
        <v/>
      </c>
      <c r="BN31" s="75" t="str">
        <f t="shared" si="48"/>
        <v/>
      </c>
      <c r="BO31" s="75" t="str">
        <f t="shared" si="49"/>
        <v/>
      </c>
      <c r="BP31" s="75" t="str">
        <f t="shared" si="50"/>
        <v/>
      </c>
      <c r="BQ31" s="75" t="str">
        <f t="shared" si="51"/>
        <v/>
      </c>
      <c r="BR31" s="75" t="str">
        <f t="shared" si="52"/>
        <v/>
      </c>
      <c r="BS31" s="75" t="str">
        <f t="shared" si="53"/>
        <v/>
      </c>
      <c r="BT31" s="75" t="str">
        <f t="shared" si="54"/>
        <v/>
      </c>
      <c r="BU31" s="75" t="str">
        <f t="shared" si="55"/>
        <v/>
      </c>
      <c r="BV31" s="75" t="str">
        <f t="shared" si="56"/>
        <v/>
      </c>
      <c r="BW31" s="75" t="str">
        <f t="shared" si="57"/>
        <v/>
      </c>
      <c r="BX31" s="75" t="str">
        <f t="shared" si="58"/>
        <v/>
      </c>
      <c r="BY31" s="75" t="str">
        <f t="shared" si="59"/>
        <v/>
      </c>
      <c r="BZ31" s="75" t="str">
        <f t="shared" si="60"/>
        <v/>
      </c>
      <c r="CA31" s="75" t="str">
        <f t="shared" si="61"/>
        <v/>
      </c>
      <c r="CB31" s="75" t="str">
        <f t="shared" si="62"/>
        <v/>
      </c>
      <c r="CC31" s="75" t="str">
        <f t="shared" si="63"/>
        <v/>
      </c>
      <c r="CD31" s="75" t="str">
        <f t="shared" si="64"/>
        <v/>
      </c>
      <c r="CE31" s="75" t="str">
        <f t="shared" si="65"/>
        <v/>
      </c>
      <c r="CF31" s="75" t="str">
        <f t="shared" si="66"/>
        <v/>
      </c>
      <c r="CG31" s="75" t="str">
        <f t="shared" si="67"/>
        <v/>
      </c>
      <c r="CH31" s="75" t="str">
        <f t="shared" si="68"/>
        <v/>
      </c>
      <c r="CI31" s="75" t="str">
        <f t="shared" si="69"/>
        <v/>
      </c>
      <c r="CJ31" s="75" t="str">
        <f t="shared" si="70"/>
        <v/>
      </c>
      <c r="CK31" s="75" t="str">
        <f t="shared" si="71"/>
        <v/>
      </c>
      <c r="CL31" s="75" t="str">
        <f t="shared" si="72"/>
        <v/>
      </c>
      <c r="CM31" s="75" t="str">
        <f t="shared" si="73"/>
        <v/>
      </c>
      <c r="CN31" s="75" t="str">
        <f t="shared" si="74"/>
        <v/>
      </c>
      <c r="CO31" s="75" t="str">
        <f t="shared" si="75"/>
        <v/>
      </c>
      <c r="CP31" s="75" t="str">
        <f t="shared" si="76"/>
        <v/>
      </c>
      <c r="CQ31" s="75" t="str">
        <f t="shared" si="77"/>
        <v/>
      </c>
      <c r="CR31" s="75" t="str">
        <f t="shared" si="78"/>
        <v/>
      </c>
      <c r="CS31" s="75" t="str">
        <f t="shared" si="79"/>
        <v/>
      </c>
      <c r="CT31" s="75" t="str">
        <f t="shared" si="80"/>
        <v/>
      </c>
      <c r="CU31" s="75" t="str">
        <f t="shared" si="81"/>
        <v/>
      </c>
      <c r="CV31" s="75" t="str">
        <f t="shared" si="82"/>
        <v/>
      </c>
      <c r="CW31" s="75" t="str">
        <f t="shared" si="83"/>
        <v/>
      </c>
      <c r="CX31" s="75" t="str">
        <f t="shared" si="84"/>
        <v/>
      </c>
      <c r="CY31" s="75" t="str">
        <f t="shared" si="85"/>
        <v/>
      </c>
      <c r="CZ31" s="75" t="str">
        <f t="shared" si="86"/>
        <v/>
      </c>
      <c r="DA31" s="75" t="str">
        <f t="shared" si="87"/>
        <v/>
      </c>
      <c r="DB31" s="75" t="str">
        <f t="shared" si="88"/>
        <v/>
      </c>
      <c r="DC31" s="75" t="str">
        <f t="shared" si="89"/>
        <v/>
      </c>
      <c r="DD31" s="75" t="str">
        <f t="shared" si="90"/>
        <v/>
      </c>
      <c r="DE31" s="75" t="str">
        <f t="shared" si="91"/>
        <v/>
      </c>
      <c r="DF31" s="75" t="str">
        <f t="shared" si="92"/>
        <v/>
      </c>
      <c r="DG31" s="75" t="str">
        <f t="shared" si="93"/>
        <v/>
      </c>
      <c r="DH31" s="75" t="str">
        <f t="shared" si="94"/>
        <v/>
      </c>
      <c r="DI31" s="75" t="str">
        <f t="shared" si="95"/>
        <v/>
      </c>
      <c r="DJ31" s="75" t="str">
        <f t="shared" si="96"/>
        <v/>
      </c>
      <c r="DK31" s="75" t="str">
        <f t="shared" si="97"/>
        <v/>
      </c>
      <c r="DL31" s="75" t="str">
        <f t="shared" si="98"/>
        <v/>
      </c>
      <c r="DM31" s="75" t="str">
        <f t="shared" si="99"/>
        <v/>
      </c>
      <c r="DN31" s="75" t="str">
        <f t="shared" si="100"/>
        <v/>
      </c>
      <c r="DO31" s="75" t="str">
        <f t="shared" si="101"/>
        <v/>
      </c>
      <c r="DP31" s="75" t="str">
        <f t="shared" si="102"/>
        <v/>
      </c>
      <c r="DQ31" s="75" t="str">
        <f t="shared" si="103"/>
        <v/>
      </c>
      <c r="DR31" s="75" t="str">
        <f t="shared" si="104"/>
        <v/>
      </c>
      <c r="DS31" s="75" t="str">
        <f t="shared" si="105"/>
        <v/>
      </c>
      <c r="DT31" s="75" t="str">
        <f t="shared" si="106"/>
        <v/>
      </c>
      <c r="DU31" s="75" t="str">
        <f t="shared" si="107"/>
        <v/>
      </c>
      <c r="DV31" s="75" t="str">
        <f t="shared" si="108"/>
        <v/>
      </c>
      <c r="DW31" s="75" t="str">
        <f t="shared" si="109"/>
        <v/>
      </c>
      <c r="DX31" s="75" t="str">
        <f t="shared" si="110"/>
        <v/>
      </c>
      <c r="DY31" s="75" t="str">
        <f t="shared" si="111"/>
        <v/>
      </c>
      <c r="DZ31" s="75" t="str">
        <f t="shared" si="112"/>
        <v/>
      </c>
      <c r="EA31" s="75" t="str">
        <f t="shared" si="113"/>
        <v/>
      </c>
      <c r="EB31" s="75" t="str">
        <f t="shared" si="114"/>
        <v/>
      </c>
      <c r="EC31" s="75" t="str">
        <f t="shared" si="115"/>
        <v/>
      </c>
      <c r="ED31" s="75" t="str">
        <f t="shared" si="116"/>
        <v/>
      </c>
      <c r="EE31" s="75" t="str">
        <f t="shared" si="117"/>
        <v/>
      </c>
      <c r="EF31" s="75" t="str">
        <f t="shared" si="118"/>
        <v/>
      </c>
      <c r="EG31" s="75" t="str">
        <f t="shared" si="119"/>
        <v/>
      </c>
      <c r="EH31" s="75" t="str">
        <f t="shared" si="120"/>
        <v/>
      </c>
      <c r="EI31" s="75" t="str">
        <f t="shared" si="121"/>
        <v/>
      </c>
      <c r="EJ31" s="75" t="str">
        <f t="shared" si="122"/>
        <v/>
      </c>
      <c r="EK31" s="75" t="str">
        <f t="shared" si="123"/>
        <v/>
      </c>
      <c r="EL31" s="75" t="str">
        <f t="shared" si="124"/>
        <v/>
      </c>
      <c r="EM31" s="75" t="str">
        <f t="shared" si="125"/>
        <v/>
      </c>
      <c r="EN31" s="75" t="str">
        <f t="shared" si="126"/>
        <v/>
      </c>
      <c r="EO31" s="75" t="str">
        <f t="shared" si="127"/>
        <v/>
      </c>
      <c r="EP31" s="75" t="str">
        <f t="shared" si="128"/>
        <v/>
      </c>
      <c r="EQ31" s="75" t="str">
        <f t="shared" si="129"/>
        <v/>
      </c>
      <c r="ER31" s="75" t="str">
        <f t="shared" si="130"/>
        <v/>
      </c>
      <c r="ES31" s="75" t="str">
        <f t="shared" si="131"/>
        <v/>
      </c>
      <c r="ET31" s="75" t="str">
        <f t="shared" si="132"/>
        <v/>
      </c>
      <c r="EU31" s="75" t="str">
        <f t="shared" si="313"/>
        <v/>
      </c>
      <c r="EV31" s="75" t="str">
        <f t="shared" si="314"/>
        <v/>
      </c>
      <c r="EW31" s="75" t="str">
        <f t="shared" si="315"/>
        <v/>
      </c>
      <c r="EX31" s="75" t="str">
        <f t="shared" si="316"/>
        <v/>
      </c>
      <c r="EY31" s="75" t="str">
        <f t="shared" si="317"/>
        <v/>
      </c>
      <c r="EZ31" s="75" t="str">
        <f t="shared" si="133"/>
        <v/>
      </c>
      <c r="FA31" s="75" t="str">
        <f t="shared" si="134"/>
        <v/>
      </c>
      <c r="FB31" s="75" t="str">
        <f t="shared" si="135"/>
        <v/>
      </c>
      <c r="FC31" s="75" t="str">
        <f t="shared" si="136"/>
        <v/>
      </c>
      <c r="FD31" s="75" t="str">
        <f t="shared" si="137"/>
        <v/>
      </c>
      <c r="FE31" s="75" t="str">
        <f t="shared" si="318"/>
        <v/>
      </c>
      <c r="FF31" s="75" t="str">
        <f t="shared" si="319"/>
        <v/>
      </c>
      <c r="FG31" s="75" t="str">
        <f t="shared" si="320"/>
        <v/>
      </c>
      <c r="FH31" s="75" t="str">
        <f t="shared" si="321"/>
        <v/>
      </c>
      <c r="FI31" s="75" t="str">
        <f t="shared" si="322"/>
        <v/>
      </c>
      <c r="FJ31" s="75" t="str">
        <f t="shared" si="138"/>
        <v/>
      </c>
      <c r="FK31" s="75" t="str">
        <f t="shared" si="139"/>
        <v/>
      </c>
      <c r="FL31" s="75" t="str">
        <f t="shared" si="140"/>
        <v/>
      </c>
      <c r="FM31" s="75" t="str">
        <f t="shared" si="141"/>
        <v/>
      </c>
      <c r="FN31" s="75" t="str">
        <f t="shared" si="142"/>
        <v/>
      </c>
      <c r="FO31" s="75" t="str">
        <f t="shared" si="143"/>
        <v/>
      </c>
      <c r="FP31" s="75" t="str">
        <f t="shared" si="144"/>
        <v/>
      </c>
      <c r="FQ31" s="75" t="str">
        <f t="shared" si="145"/>
        <v/>
      </c>
      <c r="FR31" s="75" t="str">
        <f t="shared" si="146"/>
        <v/>
      </c>
      <c r="FS31" s="75" t="str">
        <f t="shared" si="147"/>
        <v/>
      </c>
      <c r="FT31" s="75" t="str">
        <f t="shared" si="148"/>
        <v/>
      </c>
      <c r="FU31" s="75" t="str">
        <f t="shared" si="149"/>
        <v/>
      </c>
      <c r="FV31" s="75" t="str">
        <f t="shared" si="150"/>
        <v/>
      </c>
      <c r="FW31" s="75" t="str">
        <f t="shared" si="151"/>
        <v/>
      </c>
      <c r="FX31" s="75" t="str">
        <f t="shared" si="152"/>
        <v/>
      </c>
      <c r="FY31" s="75" t="str">
        <f t="shared" si="153"/>
        <v/>
      </c>
      <c r="FZ31" s="75" t="str">
        <f t="shared" si="154"/>
        <v/>
      </c>
      <c r="GA31" s="75" t="str">
        <f t="shared" si="155"/>
        <v/>
      </c>
      <c r="GB31" s="75" t="str">
        <f t="shared" si="156"/>
        <v/>
      </c>
      <c r="GC31" s="75" t="str">
        <f t="shared" si="157"/>
        <v/>
      </c>
      <c r="GD31" s="75" t="str">
        <f t="shared" si="158"/>
        <v/>
      </c>
      <c r="GE31" s="75" t="str">
        <f t="shared" si="159"/>
        <v/>
      </c>
      <c r="GF31" s="75" t="str">
        <f t="shared" si="160"/>
        <v/>
      </c>
      <c r="GG31" s="75" t="str">
        <f t="shared" si="161"/>
        <v/>
      </c>
      <c r="GH31" s="75" t="str">
        <f t="shared" si="162"/>
        <v/>
      </c>
      <c r="GI31" s="75" t="str">
        <f t="shared" si="163"/>
        <v/>
      </c>
      <c r="GJ31" s="75" t="str">
        <f t="shared" si="164"/>
        <v/>
      </c>
      <c r="GK31" s="75" t="str">
        <f t="shared" si="165"/>
        <v/>
      </c>
      <c r="GL31" s="75" t="str">
        <f t="shared" si="166"/>
        <v/>
      </c>
      <c r="GM31" s="75" t="str">
        <f t="shared" si="167"/>
        <v/>
      </c>
      <c r="GN31" s="75" t="str">
        <f t="shared" si="168"/>
        <v/>
      </c>
      <c r="GO31" s="75" t="str">
        <f t="shared" si="169"/>
        <v/>
      </c>
      <c r="GP31" s="75" t="str">
        <f t="shared" si="170"/>
        <v/>
      </c>
      <c r="GQ31" s="75" t="str">
        <f t="shared" si="171"/>
        <v/>
      </c>
      <c r="GR31" s="75" t="str">
        <f t="shared" si="172"/>
        <v/>
      </c>
      <c r="GS31" s="75" t="str">
        <f t="shared" si="173"/>
        <v/>
      </c>
      <c r="GT31" s="75" t="str">
        <f t="shared" si="174"/>
        <v/>
      </c>
      <c r="GU31" s="75" t="str">
        <f t="shared" si="175"/>
        <v/>
      </c>
      <c r="GV31" s="75" t="str">
        <f t="shared" si="176"/>
        <v/>
      </c>
      <c r="GW31" s="75" t="str">
        <f t="shared" si="177"/>
        <v/>
      </c>
      <c r="GX31" s="75" t="str">
        <f t="shared" si="178"/>
        <v/>
      </c>
      <c r="GY31" s="75" t="str">
        <f t="shared" si="179"/>
        <v/>
      </c>
      <c r="GZ31" s="75" t="str">
        <f t="shared" si="180"/>
        <v/>
      </c>
      <c r="HA31" s="75" t="str">
        <f t="shared" si="181"/>
        <v/>
      </c>
      <c r="HB31" s="75" t="str">
        <f t="shared" si="182"/>
        <v/>
      </c>
      <c r="HC31" s="75" t="str">
        <f t="shared" si="183"/>
        <v/>
      </c>
      <c r="HD31" s="75" t="str">
        <f t="shared" si="184"/>
        <v/>
      </c>
      <c r="HE31" s="75" t="str">
        <f t="shared" si="185"/>
        <v/>
      </c>
      <c r="HF31" s="75" t="str">
        <f t="shared" si="186"/>
        <v/>
      </c>
      <c r="HG31" s="75" t="str">
        <f t="shared" si="187"/>
        <v/>
      </c>
      <c r="HH31" s="75" t="str">
        <f t="shared" si="188"/>
        <v/>
      </c>
      <c r="HI31" s="75" t="str">
        <f t="shared" si="189"/>
        <v/>
      </c>
      <c r="HJ31" s="75" t="str">
        <f t="shared" si="190"/>
        <v/>
      </c>
      <c r="HK31" s="75" t="str">
        <f t="shared" si="191"/>
        <v/>
      </c>
      <c r="HL31" s="75" t="str">
        <f t="shared" si="192"/>
        <v/>
      </c>
      <c r="HM31" s="75" t="str">
        <f t="shared" si="193"/>
        <v/>
      </c>
      <c r="HN31" s="75" t="str">
        <f t="shared" si="194"/>
        <v/>
      </c>
      <c r="HO31" s="75" t="str">
        <f t="shared" si="195"/>
        <v/>
      </c>
      <c r="HP31" s="75" t="str">
        <f t="shared" si="196"/>
        <v/>
      </c>
      <c r="HQ31" s="75" t="str">
        <f t="shared" si="197"/>
        <v/>
      </c>
      <c r="HR31" s="75" t="str">
        <f t="shared" si="198"/>
        <v/>
      </c>
      <c r="HS31" s="75" t="str">
        <f t="shared" si="199"/>
        <v/>
      </c>
      <c r="HT31" s="75" t="str">
        <f t="shared" si="200"/>
        <v/>
      </c>
      <c r="HU31" s="75" t="str">
        <f t="shared" si="201"/>
        <v/>
      </c>
      <c r="HV31" s="75" t="str">
        <f t="shared" si="202"/>
        <v/>
      </c>
      <c r="HW31" s="109" t="str">
        <f t="shared" si="203"/>
        <v/>
      </c>
      <c r="HX31" s="109" t="str">
        <f t="shared" si="204"/>
        <v/>
      </c>
      <c r="HY31" s="109" t="str">
        <f t="shared" si="205"/>
        <v/>
      </c>
      <c r="HZ31" s="109" t="str">
        <f t="shared" si="206"/>
        <v/>
      </c>
      <c r="IA31" s="109" t="str">
        <f t="shared" si="207"/>
        <v/>
      </c>
      <c r="IB31" s="109" t="str">
        <f t="shared" si="208"/>
        <v/>
      </c>
      <c r="IC31" s="109" t="str">
        <f t="shared" si="209"/>
        <v/>
      </c>
      <c r="ID31" s="109" t="str">
        <f t="shared" si="210"/>
        <v/>
      </c>
      <c r="IE31" s="109" t="str">
        <f t="shared" si="211"/>
        <v/>
      </c>
      <c r="IF31" s="109" t="str">
        <f t="shared" si="212"/>
        <v/>
      </c>
      <c r="IG31" s="109" t="str">
        <f t="shared" si="213"/>
        <v/>
      </c>
      <c r="IH31" s="109" t="str">
        <f t="shared" si="214"/>
        <v/>
      </c>
      <c r="II31" s="109" t="str">
        <f t="shared" si="215"/>
        <v/>
      </c>
      <c r="IJ31" s="109" t="str">
        <f t="shared" si="216"/>
        <v/>
      </c>
      <c r="IK31" s="109" t="str">
        <f t="shared" si="217"/>
        <v/>
      </c>
      <c r="IL31" s="109" t="str">
        <f t="shared" si="218"/>
        <v/>
      </c>
      <c r="IM31" s="109" t="str">
        <f t="shared" si="219"/>
        <v/>
      </c>
      <c r="IN31" s="109" t="str">
        <f t="shared" si="220"/>
        <v/>
      </c>
      <c r="IO31" s="109" t="str">
        <f t="shared" si="221"/>
        <v/>
      </c>
      <c r="IP31" s="109" t="str">
        <f t="shared" si="222"/>
        <v/>
      </c>
      <c r="IQ31" s="109" t="str">
        <f t="shared" si="223"/>
        <v/>
      </c>
      <c r="IR31" s="109" t="str">
        <f t="shared" si="224"/>
        <v/>
      </c>
      <c r="IS31" s="109" t="str">
        <f t="shared" si="225"/>
        <v/>
      </c>
      <c r="IT31" s="109" t="str">
        <f t="shared" si="226"/>
        <v/>
      </c>
      <c r="IU31" s="109" t="str">
        <f t="shared" si="227"/>
        <v/>
      </c>
      <c r="IV31" s="109" t="str">
        <f t="shared" si="228"/>
        <v/>
      </c>
      <c r="IW31" s="109" t="str">
        <f t="shared" si="229"/>
        <v/>
      </c>
      <c r="IX31" s="109" t="str">
        <f t="shared" si="230"/>
        <v/>
      </c>
      <c r="IY31" s="109" t="str">
        <f t="shared" si="231"/>
        <v/>
      </c>
      <c r="IZ31" s="109" t="str">
        <f t="shared" si="232"/>
        <v/>
      </c>
      <c r="JA31" s="109" t="str">
        <f t="shared" si="233"/>
        <v/>
      </c>
      <c r="JB31" s="109" t="str">
        <f t="shared" si="234"/>
        <v/>
      </c>
      <c r="JC31" s="109" t="str">
        <f t="shared" si="235"/>
        <v/>
      </c>
      <c r="JD31" s="109" t="str">
        <f t="shared" si="236"/>
        <v/>
      </c>
      <c r="JE31" s="109" t="str">
        <f t="shared" si="237"/>
        <v/>
      </c>
      <c r="JF31" s="109" t="str">
        <f t="shared" si="238"/>
        <v/>
      </c>
      <c r="JG31" s="109" t="str">
        <f t="shared" si="239"/>
        <v/>
      </c>
      <c r="JH31" s="109" t="str">
        <f t="shared" si="240"/>
        <v/>
      </c>
      <c r="JI31" s="109" t="str">
        <f t="shared" si="241"/>
        <v/>
      </c>
      <c r="JJ31" s="109" t="str">
        <f t="shared" si="242"/>
        <v/>
      </c>
      <c r="JK31" s="109" t="str">
        <f t="shared" si="243"/>
        <v/>
      </c>
      <c r="JL31" s="109" t="str">
        <f t="shared" si="244"/>
        <v/>
      </c>
      <c r="JM31" s="109" t="str">
        <f t="shared" si="245"/>
        <v/>
      </c>
      <c r="JN31" s="109" t="str">
        <f t="shared" si="246"/>
        <v/>
      </c>
      <c r="JO31" s="109" t="str">
        <f t="shared" si="247"/>
        <v/>
      </c>
      <c r="JP31" s="109" t="str">
        <f t="shared" si="248"/>
        <v/>
      </c>
      <c r="JQ31" s="109" t="str">
        <f t="shared" si="249"/>
        <v/>
      </c>
      <c r="JR31" s="109" t="str">
        <f t="shared" si="250"/>
        <v/>
      </c>
      <c r="JS31" s="109" t="str">
        <f t="shared" si="251"/>
        <v/>
      </c>
      <c r="JT31" s="109" t="str">
        <f t="shared" si="252"/>
        <v/>
      </c>
      <c r="JU31" s="109" t="str">
        <f t="shared" si="253"/>
        <v/>
      </c>
      <c r="JV31" s="109" t="str">
        <f t="shared" si="254"/>
        <v/>
      </c>
      <c r="JW31" s="109" t="str">
        <f t="shared" si="255"/>
        <v/>
      </c>
      <c r="JX31" s="109" t="str">
        <f t="shared" si="256"/>
        <v/>
      </c>
      <c r="JY31" s="109" t="str">
        <f t="shared" si="257"/>
        <v/>
      </c>
      <c r="JZ31" s="109" t="str">
        <f t="shared" si="258"/>
        <v/>
      </c>
      <c r="KA31" s="109" t="str">
        <f t="shared" si="259"/>
        <v/>
      </c>
      <c r="KB31" s="109" t="str">
        <f t="shared" si="260"/>
        <v/>
      </c>
      <c r="KC31" s="109" t="str">
        <f t="shared" si="261"/>
        <v/>
      </c>
      <c r="KD31" s="109" t="str">
        <f t="shared" si="262"/>
        <v/>
      </c>
      <c r="KE31" s="109" t="str">
        <f t="shared" si="263"/>
        <v/>
      </c>
      <c r="KF31" s="109" t="str">
        <f t="shared" si="264"/>
        <v/>
      </c>
      <c r="KG31" s="109" t="str">
        <f t="shared" si="265"/>
        <v/>
      </c>
      <c r="KH31" s="109" t="str">
        <f t="shared" si="266"/>
        <v/>
      </c>
      <c r="KI31" s="109" t="str">
        <f t="shared" si="267"/>
        <v/>
      </c>
      <c r="KJ31" s="109" t="str">
        <f t="shared" si="268"/>
        <v/>
      </c>
      <c r="KK31" s="109" t="str">
        <f t="shared" si="269"/>
        <v/>
      </c>
      <c r="KL31" s="109" t="str">
        <f t="shared" si="270"/>
        <v/>
      </c>
      <c r="KM31" s="109" t="str">
        <f t="shared" si="271"/>
        <v/>
      </c>
      <c r="KN31" s="109" t="str">
        <f t="shared" si="272"/>
        <v/>
      </c>
      <c r="KO31" s="109" t="str">
        <f t="shared" si="273"/>
        <v/>
      </c>
      <c r="KP31" s="109" t="str">
        <f t="shared" si="274"/>
        <v/>
      </c>
      <c r="KQ31" s="109" t="str">
        <f t="shared" si="275"/>
        <v/>
      </c>
      <c r="KR31" s="109" t="str">
        <f t="shared" si="276"/>
        <v/>
      </c>
      <c r="KS31" s="109" t="str">
        <f t="shared" si="277"/>
        <v/>
      </c>
      <c r="KT31" s="109" t="str">
        <f t="shared" si="278"/>
        <v/>
      </c>
      <c r="KU31" s="109" t="str">
        <f t="shared" si="279"/>
        <v/>
      </c>
      <c r="KV31" s="109" t="str">
        <f t="shared" si="280"/>
        <v/>
      </c>
      <c r="KW31" s="109" t="str">
        <f t="shared" si="281"/>
        <v/>
      </c>
      <c r="KX31" s="109" t="str">
        <f t="shared" si="282"/>
        <v/>
      </c>
      <c r="KY31" s="109" t="str">
        <f t="shared" si="283"/>
        <v/>
      </c>
      <c r="KZ31" s="109" t="str">
        <f t="shared" si="284"/>
        <v/>
      </c>
      <c r="LA31" s="109" t="str">
        <f t="shared" si="285"/>
        <v/>
      </c>
      <c r="LB31" s="109" t="str">
        <f t="shared" si="286"/>
        <v/>
      </c>
      <c r="LC31" s="109" t="str">
        <f t="shared" si="287"/>
        <v/>
      </c>
      <c r="LD31" s="110" t="str">
        <f t="shared" si="288"/>
        <v/>
      </c>
      <c r="LE31" s="110" t="str">
        <f t="shared" si="289"/>
        <v/>
      </c>
      <c r="LF31" s="110" t="str">
        <f t="shared" si="290"/>
        <v/>
      </c>
      <c r="LG31" s="110" t="str">
        <f t="shared" si="291"/>
        <v/>
      </c>
      <c r="LH31" s="110" t="str">
        <f t="shared" si="292"/>
        <v/>
      </c>
      <c r="LI31" s="75" t="str">
        <f t="shared" si="293"/>
        <v/>
      </c>
      <c r="LJ31" s="75" t="str">
        <f t="shared" si="294"/>
        <v/>
      </c>
      <c r="LK31" s="75" t="str">
        <f t="shared" si="295"/>
        <v/>
      </c>
      <c r="LL31" s="75" t="str">
        <f t="shared" si="296"/>
        <v/>
      </c>
      <c r="LM31" s="75" t="str">
        <f t="shared" si="297"/>
        <v/>
      </c>
      <c r="LN31" s="75" t="str">
        <f t="shared" si="298"/>
        <v/>
      </c>
      <c r="LO31" s="75" t="str">
        <f t="shared" si="299"/>
        <v/>
      </c>
      <c r="LP31" s="75" t="str">
        <f t="shared" si="300"/>
        <v/>
      </c>
      <c r="LQ31" s="75" t="str">
        <f t="shared" si="301"/>
        <v/>
      </c>
      <c r="LR31" s="75" t="str">
        <f t="shared" si="302"/>
        <v/>
      </c>
      <c r="LS31" s="75" t="str">
        <f t="shared" si="303"/>
        <v/>
      </c>
      <c r="LT31" s="75" t="str">
        <f t="shared" si="304"/>
        <v/>
      </c>
      <c r="LU31" s="75" t="str">
        <f t="shared" si="305"/>
        <v/>
      </c>
      <c r="LV31" s="75" t="str">
        <f t="shared" si="306"/>
        <v/>
      </c>
      <c r="LW31" s="75" t="str">
        <f t="shared" si="307"/>
        <v/>
      </c>
      <c r="LX31" s="75" t="str">
        <f t="shared" si="308"/>
        <v/>
      </c>
      <c r="LY31" s="75" t="str">
        <f t="shared" si="309"/>
        <v/>
      </c>
      <c r="LZ31" s="75" t="str">
        <f t="shared" si="310"/>
        <v/>
      </c>
      <c r="MA31" s="75" t="str">
        <f t="shared" si="311"/>
        <v/>
      </c>
      <c r="MB31" s="75" t="str">
        <f t="shared" si="312"/>
        <v/>
      </c>
      <c r="MC31" s="91">
        <f t="shared" si="323"/>
        <v>0</v>
      </c>
      <c r="MD31" s="91">
        <f t="shared" si="324"/>
        <v>0</v>
      </c>
      <c r="ME31" s="91">
        <f t="shared" si="325"/>
        <v>0</v>
      </c>
      <c r="MF31" s="91">
        <f t="shared" si="326"/>
        <v>0</v>
      </c>
      <c r="MG31" s="91">
        <f t="shared" si="327"/>
        <v>0</v>
      </c>
      <c r="MH31" s="91">
        <f t="shared" si="328"/>
        <v>0</v>
      </c>
      <c r="MI31" s="91">
        <f t="shared" si="329"/>
        <v>0</v>
      </c>
      <c r="MJ31" s="91">
        <f t="shared" si="330"/>
        <v>0</v>
      </c>
      <c r="MK31" s="91">
        <f t="shared" si="331"/>
        <v>0</v>
      </c>
      <c r="ML31" s="91">
        <f t="shared" si="332"/>
        <v>0</v>
      </c>
      <c r="MM31" s="91">
        <f t="shared" si="333"/>
        <v>0</v>
      </c>
      <c r="MN31" s="91">
        <f t="shared" si="334"/>
        <v>0</v>
      </c>
      <c r="MO31" s="91">
        <f t="shared" si="335"/>
        <v>0</v>
      </c>
      <c r="MP31" s="91">
        <f t="shared" si="336"/>
        <v>0</v>
      </c>
      <c r="MQ31" s="91">
        <f t="shared" si="337"/>
        <v>0</v>
      </c>
      <c r="MR31" s="70"/>
      <c r="MS31" s="70"/>
      <c r="MT31" s="75"/>
      <c r="MU31" s="75"/>
      <c r="NK31" s="71"/>
      <c r="NL31" s="71"/>
    </row>
    <row r="32" spans="1:376" ht="12" customHeight="1" x14ac:dyDescent="0.2">
      <c r="A32" s="98" t="str">
        <f t="shared" si="0"/>
        <v/>
      </c>
      <c r="B32" s="137">
        <v>60</v>
      </c>
      <c r="C32" s="112"/>
      <c r="D32" s="113"/>
      <c r="E32" s="114"/>
      <c r="F32" s="114"/>
      <c r="G32" s="114"/>
      <c r="H32" s="114"/>
      <c r="I32" s="352"/>
      <c r="J32" s="115"/>
      <c r="K32" s="116">
        <f t="shared" si="1"/>
        <v>0</v>
      </c>
      <c r="L32" s="116">
        <f t="shared" si="2"/>
        <v>0</v>
      </c>
      <c r="M32" s="117"/>
      <c r="N32" s="117"/>
      <c r="O32" s="117"/>
      <c r="P32" s="118"/>
      <c r="Q32" s="119"/>
      <c r="R32" s="120"/>
      <c r="S32" s="1089"/>
      <c r="T32" s="1090"/>
      <c r="U32" s="75" t="str">
        <f t="shared" si="3"/>
        <v/>
      </c>
      <c r="V32" s="75" t="str">
        <f t="shared" si="4"/>
        <v/>
      </c>
      <c r="W32" s="75" t="str">
        <f t="shared" si="5"/>
        <v/>
      </c>
      <c r="X32" s="75" t="str">
        <f t="shared" si="6"/>
        <v/>
      </c>
      <c r="Y32" s="75" t="str">
        <f t="shared" si="7"/>
        <v/>
      </c>
      <c r="Z32" s="75" t="str">
        <f t="shared" si="8"/>
        <v/>
      </c>
      <c r="AA32" s="75" t="str">
        <f t="shared" si="9"/>
        <v/>
      </c>
      <c r="AB32" s="75" t="str">
        <f t="shared" si="10"/>
        <v/>
      </c>
      <c r="AC32" s="75" t="str">
        <f t="shared" si="11"/>
        <v/>
      </c>
      <c r="AD32" s="75" t="str">
        <f t="shared" si="12"/>
        <v/>
      </c>
      <c r="AE32" s="75" t="str">
        <f t="shared" si="13"/>
        <v/>
      </c>
      <c r="AF32" s="75" t="str">
        <f t="shared" si="14"/>
        <v/>
      </c>
      <c r="AG32" s="75" t="str">
        <f t="shared" si="15"/>
        <v/>
      </c>
      <c r="AH32" s="75" t="str">
        <f t="shared" si="16"/>
        <v/>
      </c>
      <c r="AI32" s="75" t="str">
        <f t="shared" si="17"/>
        <v/>
      </c>
      <c r="AJ32" s="75" t="str">
        <f t="shared" si="18"/>
        <v/>
      </c>
      <c r="AK32" s="75" t="str">
        <f t="shared" si="19"/>
        <v/>
      </c>
      <c r="AL32" s="75" t="str">
        <f t="shared" si="20"/>
        <v/>
      </c>
      <c r="AM32" s="75" t="str">
        <f t="shared" si="21"/>
        <v/>
      </c>
      <c r="AN32" s="75" t="str">
        <f t="shared" si="22"/>
        <v/>
      </c>
      <c r="AO32" s="75" t="str">
        <f t="shared" si="23"/>
        <v/>
      </c>
      <c r="AP32" s="75" t="str">
        <f t="shared" si="24"/>
        <v/>
      </c>
      <c r="AQ32" s="75" t="str">
        <f t="shared" si="25"/>
        <v/>
      </c>
      <c r="AR32" s="75" t="str">
        <f t="shared" si="26"/>
        <v/>
      </c>
      <c r="AS32" s="75" t="str">
        <f t="shared" si="27"/>
        <v/>
      </c>
      <c r="AT32" s="75" t="str">
        <f t="shared" si="28"/>
        <v/>
      </c>
      <c r="AU32" s="75" t="str">
        <f t="shared" si="29"/>
        <v/>
      </c>
      <c r="AV32" s="75" t="str">
        <f t="shared" si="30"/>
        <v/>
      </c>
      <c r="AW32" s="75" t="str">
        <f t="shared" si="31"/>
        <v/>
      </c>
      <c r="AX32" s="75" t="str">
        <f t="shared" si="32"/>
        <v/>
      </c>
      <c r="AY32" s="75" t="str">
        <f t="shared" si="33"/>
        <v/>
      </c>
      <c r="AZ32" s="75" t="str">
        <f t="shared" si="34"/>
        <v/>
      </c>
      <c r="BA32" s="75" t="str">
        <f t="shared" si="35"/>
        <v/>
      </c>
      <c r="BB32" s="75" t="str">
        <f t="shared" si="36"/>
        <v/>
      </c>
      <c r="BC32" s="75" t="str">
        <f t="shared" si="37"/>
        <v/>
      </c>
      <c r="BD32" s="75" t="str">
        <f t="shared" si="38"/>
        <v/>
      </c>
      <c r="BE32" s="75" t="str">
        <f t="shared" si="39"/>
        <v/>
      </c>
      <c r="BF32" s="75" t="str">
        <f t="shared" si="40"/>
        <v/>
      </c>
      <c r="BG32" s="75" t="str">
        <f t="shared" si="41"/>
        <v/>
      </c>
      <c r="BH32" s="75" t="str">
        <f t="shared" si="42"/>
        <v/>
      </c>
      <c r="BI32" s="75" t="str">
        <f t="shared" si="43"/>
        <v/>
      </c>
      <c r="BJ32" s="75" t="str">
        <f t="shared" si="44"/>
        <v/>
      </c>
      <c r="BK32" s="75" t="str">
        <f t="shared" si="45"/>
        <v/>
      </c>
      <c r="BL32" s="75" t="str">
        <f t="shared" si="46"/>
        <v/>
      </c>
      <c r="BM32" s="75" t="str">
        <f t="shared" si="47"/>
        <v/>
      </c>
      <c r="BN32" s="75" t="str">
        <f t="shared" si="48"/>
        <v/>
      </c>
      <c r="BO32" s="75" t="str">
        <f t="shared" si="49"/>
        <v/>
      </c>
      <c r="BP32" s="75" t="str">
        <f t="shared" si="50"/>
        <v/>
      </c>
      <c r="BQ32" s="75" t="str">
        <f t="shared" si="51"/>
        <v/>
      </c>
      <c r="BR32" s="75" t="str">
        <f t="shared" si="52"/>
        <v/>
      </c>
      <c r="BS32" s="75" t="str">
        <f t="shared" si="53"/>
        <v/>
      </c>
      <c r="BT32" s="75" t="str">
        <f t="shared" si="54"/>
        <v/>
      </c>
      <c r="BU32" s="75" t="str">
        <f t="shared" si="55"/>
        <v/>
      </c>
      <c r="BV32" s="75" t="str">
        <f t="shared" si="56"/>
        <v/>
      </c>
      <c r="BW32" s="75" t="str">
        <f t="shared" si="57"/>
        <v/>
      </c>
      <c r="BX32" s="75" t="str">
        <f t="shared" si="58"/>
        <v/>
      </c>
      <c r="BY32" s="75" t="str">
        <f t="shared" si="59"/>
        <v/>
      </c>
      <c r="BZ32" s="75" t="str">
        <f t="shared" si="60"/>
        <v/>
      </c>
      <c r="CA32" s="75" t="str">
        <f t="shared" si="61"/>
        <v/>
      </c>
      <c r="CB32" s="75" t="str">
        <f t="shared" si="62"/>
        <v/>
      </c>
      <c r="CC32" s="75" t="str">
        <f t="shared" si="63"/>
        <v/>
      </c>
      <c r="CD32" s="75" t="str">
        <f t="shared" si="64"/>
        <v/>
      </c>
      <c r="CE32" s="75" t="str">
        <f t="shared" si="65"/>
        <v/>
      </c>
      <c r="CF32" s="75" t="str">
        <f t="shared" si="66"/>
        <v/>
      </c>
      <c r="CG32" s="75" t="str">
        <f t="shared" si="67"/>
        <v/>
      </c>
      <c r="CH32" s="75" t="str">
        <f t="shared" si="68"/>
        <v/>
      </c>
      <c r="CI32" s="75" t="str">
        <f t="shared" si="69"/>
        <v/>
      </c>
      <c r="CJ32" s="75" t="str">
        <f t="shared" si="70"/>
        <v/>
      </c>
      <c r="CK32" s="75" t="str">
        <f t="shared" si="71"/>
        <v/>
      </c>
      <c r="CL32" s="75" t="str">
        <f t="shared" si="72"/>
        <v/>
      </c>
      <c r="CM32" s="75" t="str">
        <f t="shared" si="73"/>
        <v/>
      </c>
      <c r="CN32" s="75" t="str">
        <f t="shared" si="74"/>
        <v/>
      </c>
      <c r="CO32" s="75" t="str">
        <f t="shared" si="75"/>
        <v/>
      </c>
      <c r="CP32" s="75" t="str">
        <f t="shared" si="76"/>
        <v/>
      </c>
      <c r="CQ32" s="75" t="str">
        <f t="shared" si="77"/>
        <v/>
      </c>
      <c r="CR32" s="75" t="str">
        <f t="shared" si="78"/>
        <v/>
      </c>
      <c r="CS32" s="75" t="str">
        <f t="shared" si="79"/>
        <v/>
      </c>
      <c r="CT32" s="75" t="str">
        <f t="shared" si="80"/>
        <v/>
      </c>
      <c r="CU32" s="75" t="str">
        <f t="shared" si="81"/>
        <v/>
      </c>
      <c r="CV32" s="75" t="str">
        <f t="shared" si="82"/>
        <v/>
      </c>
      <c r="CW32" s="75" t="str">
        <f t="shared" si="83"/>
        <v/>
      </c>
      <c r="CX32" s="75" t="str">
        <f t="shared" si="84"/>
        <v/>
      </c>
      <c r="CY32" s="75" t="str">
        <f t="shared" si="85"/>
        <v/>
      </c>
      <c r="CZ32" s="75" t="str">
        <f t="shared" si="86"/>
        <v/>
      </c>
      <c r="DA32" s="75" t="str">
        <f t="shared" si="87"/>
        <v/>
      </c>
      <c r="DB32" s="75" t="str">
        <f t="shared" si="88"/>
        <v/>
      </c>
      <c r="DC32" s="75" t="str">
        <f t="shared" si="89"/>
        <v/>
      </c>
      <c r="DD32" s="75" t="str">
        <f t="shared" si="90"/>
        <v/>
      </c>
      <c r="DE32" s="75" t="str">
        <f t="shared" si="91"/>
        <v/>
      </c>
      <c r="DF32" s="75" t="str">
        <f t="shared" si="92"/>
        <v/>
      </c>
      <c r="DG32" s="75" t="str">
        <f t="shared" si="93"/>
        <v/>
      </c>
      <c r="DH32" s="75" t="str">
        <f t="shared" si="94"/>
        <v/>
      </c>
      <c r="DI32" s="75" t="str">
        <f t="shared" si="95"/>
        <v/>
      </c>
      <c r="DJ32" s="75" t="str">
        <f t="shared" si="96"/>
        <v/>
      </c>
      <c r="DK32" s="75" t="str">
        <f t="shared" si="97"/>
        <v/>
      </c>
      <c r="DL32" s="75" t="str">
        <f t="shared" si="98"/>
        <v/>
      </c>
      <c r="DM32" s="75" t="str">
        <f t="shared" si="99"/>
        <v/>
      </c>
      <c r="DN32" s="75" t="str">
        <f t="shared" si="100"/>
        <v/>
      </c>
      <c r="DO32" s="75" t="str">
        <f t="shared" si="101"/>
        <v/>
      </c>
      <c r="DP32" s="75" t="str">
        <f t="shared" si="102"/>
        <v/>
      </c>
      <c r="DQ32" s="75" t="str">
        <f t="shared" si="103"/>
        <v/>
      </c>
      <c r="DR32" s="75" t="str">
        <f t="shared" si="104"/>
        <v/>
      </c>
      <c r="DS32" s="75" t="str">
        <f t="shared" si="105"/>
        <v/>
      </c>
      <c r="DT32" s="75" t="str">
        <f t="shared" si="106"/>
        <v/>
      </c>
      <c r="DU32" s="75" t="str">
        <f t="shared" si="107"/>
        <v/>
      </c>
      <c r="DV32" s="75" t="str">
        <f t="shared" si="108"/>
        <v/>
      </c>
      <c r="DW32" s="75" t="str">
        <f t="shared" si="109"/>
        <v/>
      </c>
      <c r="DX32" s="75" t="str">
        <f t="shared" si="110"/>
        <v/>
      </c>
      <c r="DY32" s="75" t="str">
        <f t="shared" si="111"/>
        <v/>
      </c>
      <c r="DZ32" s="75" t="str">
        <f t="shared" si="112"/>
        <v/>
      </c>
      <c r="EA32" s="75" t="str">
        <f t="shared" si="113"/>
        <v/>
      </c>
      <c r="EB32" s="75" t="str">
        <f t="shared" si="114"/>
        <v/>
      </c>
      <c r="EC32" s="75" t="str">
        <f t="shared" si="115"/>
        <v/>
      </c>
      <c r="ED32" s="75" t="str">
        <f t="shared" si="116"/>
        <v/>
      </c>
      <c r="EE32" s="75" t="str">
        <f t="shared" si="117"/>
        <v/>
      </c>
      <c r="EF32" s="75" t="str">
        <f t="shared" si="118"/>
        <v/>
      </c>
      <c r="EG32" s="75" t="str">
        <f t="shared" si="119"/>
        <v/>
      </c>
      <c r="EH32" s="75" t="str">
        <f t="shared" si="120"/>
        <v/>
      </c>
      <c r="EI32" s="75" t="str">
        <f t="shared" si="121"/>
        <v/>
      </c>
      <c r="EJ32" s="75" t="str">
        <f t="shared" si="122"/>
        <v/>
      </c>
      <c r="EK32" s="75" t="str">
        <f t="shared" si="123"/>
        <v/>
      </c>
      <c r="EL32" s="75" t="str">
        <f t="shared" si="124"/>
        <v/>
      </c>
      <c r="EM32" s="75" t="str">
        <f t="shared" si="125"/>
        <v/>
      </c>
      <c r="EN32" s="75" t="str">
        <f t="shared" si="126"/>
        <v/>
      </c>
      <c r="EO32" s="75" t="str">
        <f t="shared" si="127"/>
        <v/>
      </c>
      <c r="EP32" s="75" t="str">
        <f t="shared" si="128"/>
        <v/>
      </c>
      <c r="EQ32" s="75" t="str">
        <f t="shared" si="129"/>
        <v/>
      </c>
      <c r="ER32" s="75" t="str">
        <f t="shared" si="130"/>
        <v/>
      </c>
      <c r="ES32" s="75" t="str">
        <f t="shared" si="131"/>
        <v/>
      </c>
      <c r="ET32" s="75" t="str">
        <f t="shared" si="132"/>
        <v/>
      </c>
      <c r="EU32" s="75" t="str">
        <f t="shared" si="313"/>
        <v/>
      </c>
      <c r="EV32" s="75" t="str">
        <f t="shared" si="314"/>
        <v/>
      </c>
      <c r="EW32" s="75" t="str">
        <f t="shared" si="315"/>
        <v/>
      </c>
      <c r="EX32" s="75" t="str">
        <f t="shared" si="316"/>
        <v/>
      </c>
      <c r="EY32" s="75" t="str">
        <f t="shared" si="317"/>
        <v/>
      </c>
      <c r="EZ32" s="75" t="str">
        <f t="shared" si="133"/>
        <v/>
      </c>
      <c r="FA32" s="75" t="str">
        <f t="shared" si="134"/>
        <v/>
      </c>
      <c r="FB32" s="75" t="str">
        <f t="shared" si="135"/>
        <v/>
      </c>
      <c r="FC32" s="75" t="str">
        <f t="shared" si="136"/>
        <v/>
      </c>
      <c r="FD32" s="75" t="str">
        <f t="shared" si="137"/>
        <v/>
      </c>
      <c r="FE32" s="75" t="str">
        <f t="shared" si="318"/>
        <v/>
      </c>
      <c r="FF32" s="75" t="str">
        <f t="shared" si="319"/>
        <v/>
      </c>
      <c r="FG32" s="75" t="str">
        <f t="shared" si="320"/>
        <v/>
      </c>
      <c r="FH32" s="75" t="str">
        <f t="shared" si="321"/>
        <v/>
      </c>
      <c r="FI32" s="75" t="str">
        <f t="shared" si="322"/>
        <v/>
      </c>
      <c r="FJ32" s="75" t="str">
        <f t="shared" si="138"/>
        <v/>
      </c>
      <c r="FK32" s="75" t="str">
        <f t="shared" si="139"/>
        <v/>
      </c>
      <c r="FL32" s="75" t="str">
        <f t="shared" si="140"/>
        <v/>
      </c>
      <c r="FM32" s="75" t="str">
        <f t="shared" si="141"/>
        <v/>
      </c>
      <c r="FN32" s="75" t="str">
        <f t="shared" si="142"/>
        <v/>
      </c>
      <c r="FO32" s="75" t="str">
        <f t="shared" si="143"/>
        <v/>
      </c>
      <c r="FP32" s="75" t="str">
        <f t="shared" si="144"/>
        <v/>
      </c>
      <c r="FQ32" s="75" t="str">
        <f t="shared" si="145"/>
        <v/>
      </c>
      <c r="FR32" s="75" t="str">
        <f t="shared" si="146"/>
        <v/>
      </c>
      <c r="FS32" s="75" t="str">
        <f t="shared" si="147"/>
        <v/>
      </c>
      <c r="FT32" s="75" t="str">
        <f t="shared" si="148"/>
        <v/>
      </c>
      <c r="FU32" s="75" t="str">
        <f t="shared" si="149"/>
        <v/>
      </c>
      <c r="FV32" s="75" t="str">
        <f t="shared" si="150"/>
        <v/>
      </c>
      <c r="FW32" s="75" t="str">
        <f t="shared" si="151"/>
        <v/>
      </c>
      <c r="FX32" s="75" t="str">
        <f t="shared" si="152"/>
        <v/>
      </c>
      <c r="FY32" s="75" t="str">
        <f t="shared" si="153"/>
        <v/>
      </c>
      <c r="FZ32" s="75" t="str">
        <f t="shared" si="154"/>
        <v/>
      </c>
      <c r="GA32" s="75" t="str">
        <f t="shared" si="155"/>
        <v/>
      </c>
      <c r="GB32" s="75" t="str">
        <f t="shared" si="156"/>
        <v/>
      </c>
      <c r="GC32" s="75" t="str">
        <f t="shared" si="157"/>
        <v/>
      </c>
      <c r="GD32" s="75" t="str">
        <f t="shared" si="158"/>
        <v/>
      </c>
      <c r="GE32" s="75" t="str">
        <f t="shared" si="159"/>
        <v/>
      </c>
      <c r="GF32" s="75" t="str">
        <f t="shared" si="160"/>
        <v/>
      </c>
      <c r="GG32" s="75" t="str">
        <f t="shared" si="161"/>
        <v/>
      </c>
      <c r="GH32" s="75" t="str">
        <f t="shared" si="162"/>
        <v/>
      </c>
      <c r="GI32" s="75" t="str">
        <f t="shared" si="163"/>
        <v/>
      </c>
      <c r="GJ32" s="75" t="str">
        <f t="shared" si="164"/>
        <v/>
      </c>
      <c r="GK32" s="75" t="str">
        <f t="shared" si="165"/>
        <v/>
      </c>
      <c r="GL32" s="75" t="str">
        <f t="shared" si="166"/>
        <v/>
      </c>
      <c r="GM32" s="75" t="str">
        <f t="shared" si="167"/>
        <v/>
      </c>
      <c r="GN32" s="75" t="str">
        <f t="shared" si="168"/>
        <v/>
      </c>
      <c r="GO32" s="75" t="str">
        <f t="shared" si="169"/>
        <v/>
      </c>
      <c r="GP32" s="75" t="str">
        <f t="shared" si="170"/>
        <v/>
      </c>
      <c r="GQ32" s="75" t="str">
        <f t="shared" si="171"/>
        <v/>
      </c>
      <c r="GR32" s="75" t="str">
        <f t="shared" si="172"/>
        <v/>
      </c>
      <c r="GS32" s="75" t="str">
        <f t="shared" si="173"/>
        <v/>
      </c>
      <c r="GT32" s="75" t="str">
        <f t="shared" si="174"/>
        <v/>
      </c>
      <c r="GU32" s="75" t="str">
        <f t="shared" si="175"/>
        <v/>
      </c>
      <c r="GV32" s="75" t="str">
        <f t="shared" si="176"/>
        <v/>
      </c>
      <c r="GW32" s="75" t="str">
        <f t="shared" si="177"/>
        <v/>
      </c>
      <c r="GX32" s="75" t="str">
        <f t="shared" si="178"/>
        <v/>
      </c>
      <c r="GY32" s="75" t="str">
        <f t="shared" si="179"/>
        <v/>
      </c>
      <c r="GZ32" s="75" t="str">
        <f t="shared" si="180"/>
        <v/>
      </c>
      <c r="HA32" s="75" t="str">
        <f t="shared" si="181"/>
        <v/>
      </c>
      <c r="HB32" s="75" t="str">
        <f t="shared" si="182"/>
        <v/>
      </c>
      <c r="HC32" s="75" t="str">
        <f t="shared" si="183"/>
        <v/>
      </c>
      <c r="HD32" s="75" t="str">
        <f t="shared" si="184"/>
        <v/>
      </c>
      <c r="HE32" s="75" t="str">
        <f t="shared" si="185"/>
        <v/>
      </c>
      <c r="HF32" s="75" t="str">
        <f t="shared" si="186"/>
        <v/>
      </c>
      <c r="HG32" s="75" t="str">
        <f t="shared" si="187"/>
        <v/>
      </c>
      <c r="HH32" s="75" t="str">
        <f t="shared" si="188"/>
        <v/>
      </c>
      <c r="HI32" s="75" t="str">
        <f t="shared" si="189"/>
        <v/>
      </c>
      <c r="HJ32" s="75" t="str">
        <f t="shared" si="190"/>
        <v/>
      </c>
      <c r="HK32" s="75" t="str">
        <f t="shared" si="191"/>
        <v/>
      </c>
      <c r="HL32" s="75" t="str">
        <f t="shared" si="192"/>
        <v/>
      </c>
      <c r="HM32" s="75" t="str">
        <f t="shared" si="193"/>
        <v/>
      </c>
      <c r="HN32" s="75" t="str">
        <f t="shared" si="194"/>
        <v/>
      </c>
      <c r="HO32" s="75" t="str">
        <f t="shared" si="195"/>
        <v/>
      </c>
      <c r="HP32" s="75" t="str">
        <f t="shared" si="196"/>
        <v/>
      </c>
      <c r="HQ32" s="75" t="str">
        <f t="shared" si="197"/>
        <v/>
      </c>
      <c r="HR32" s="75" t="str">
        <f t="shared" si="198"/>
        <v/>
      </c>
      <c r="HS32" s="75" t="str">
        <f t="shared" si="199"/>
        <v/>
      </c>
      <c r="HT32" s="75" t="str">
        <f t="shared" si="200"/>
        <v/>
      </c>
      <c r="HU32" s="75" t="str">
        <f t="shared" si="201"/>
        <v/>
      </c>
      <c r="HV32" s="75" t="str">
        <f t="shared" si="202"/>
        <v/>
      </c>
      <c r="HW32" s="109" t="str">
        <f t="shared" si="203"/>
        <v/>
      </c>
      <c r="HX32" s="109" t="str">
        <f t="shared" si="204"/>
        <v/>
      </c>
      <c r="HY32" s="109" t="str">
        <f t="shared" si="205"/>
        <v/>
      </c>
      <c r="HZ32" s="109" t="str">
        <f t="shared" si="206"/>
        <v/>
      </c>
      <c r="IA32" s="109" t="str">
        <f t="shared" si="207"/>
        <v/>
      </c>
      <c r="IB32" s="109" t="str">
        <f t="shared" si="208"/>
        <v/>
      </c>
      <c r="IC32" s="109" t="str">
        <f t="shared" si="209"/>
        <v/>
      </c>
      <c r="ID32" s="109" t="str">
        <f t="shared" si="210"/>
        <v/>
      </c>
      <c r="IE32" s="109" t="str">
        <f t="shared" si="211"/>
        <v/>
      </c>
      <c r="IF32" s="109" t="str">
        <f t="shared" si="212"/>
        <v/>
      </c>
      <c r="IG32" s="109" t="str">
        <f t="shared" si="213"/>
        <v/>
      </c>
      <c r="IH32" s="109" t="str">
        <f t="shared" si="214"/>
        <v/>
      </c>
      <c r="II32" s="109" t="str">
        <f t="shared" si="215"/>
        <v/>
      </c>
      <c r="IJ32" s="109" t="str">
        <f t="shared" si="216"/>
        <v/>
      </c>
      <c r="IK32" s="109" t="str">
        <f t="shared" si="217"/>
        <v/>
      </c>
      <c r="IL32" s="109" t="str">
        <f t="shared" si="218"/>
        <v/>
      </c>
      <c r="IM32" s="109" t="str">
        <f t="shared" si="219"/>
        <v/>
      </c>
      <c r="IN32" s="109" t="str">
        <f t="shared" si="220"/>
        <v/>
      </c>
      <c r="IO32" s="109" t="str">
        <f t="shared" si="221"/>
        <v/>
      </c>
      <c r="IP32" s="109" t="str">
        <f t="shared" si="222"/>
        <v/>
      </c>
      <c r="IQ32" s="109" t="str">
        <f t="shared" si="223"/>
        <v/>
      </c>
      <c r="IR32" s="109" t="str">
        <f t="shared" si="224"/>
        <v/>
      </c>
      <c r="IS32" s="109" t="str">
        <f t="shared" si="225"/>
        <v/>
      </c>
      <c r="IT32" s="109" t="str">
        <f t="shared" si="226"/>
        <v/>
      </c>
      <c r="IU32" s="109" t="str">
        <f t="shared" si="227"/>
        <v/>
      </c>
      <c r="IV32" s="109" t="str">
        <f t="shared" si="228"/>
        <v/>
      </c>
      <c r="IW32" s="109" t="str">
        <f t="shared" si="229"/>
        <v/>
      </c>
      <c r="IX32" s="109" t="str">
        <f t="shared" si="230"/>
        <v/>
      </c>
      <c r="IY32" s="109" t="str">
        <f t="shared" si="231"/>
        <v/>
      </c>
      <c r="IZ32" s="109" t="str">
        <f t="shared" si="232"/>
        <v/>
      </c>
      <c r="JA32" s="109" t="str">
        <f t="shared" si="233"/>
        <v/>
      </c>
      <c r="JB32" s="109" t="str">
        <f t="shared" si="234"/>
        <v/>
      </c>
      <c r="JC32" s="109" t="str">
        <f t="shared" si="235"/>
        <v/>
      </c>
      <c r="JD32" s="109" t="str">
        <f t="shared" si="236"/>
        <v/>
      </c>
      <c r="JE32" s="109" t="str">
        <f t="shared" si="237"/>
        <v/>
      </c>
      <c r="JF32" s="109" t="str">
        <f t="shared" si="238"/>
        <v/>
      </c>
      <c r="JG32" s="109" t="str">
        <f t="shared" si="239"/>
        <v/>
      </c>
      <c r="JH32" s="109" t="str">
        <f t="shared" si="240"/>
        <v/>
      </c>
      <c r="JI32" s="109" t="str">
        <f t="shared" si="241"/>
        <v/>
      </c>
      <c r="JJ32" s="109" t="str">
        <f t="shared" si="242"/>
        <v/>
      </c>
      <c r="JK32" s="109" t="str">
        <f t="shared" si="243"/>
        <v/>
      </c>
      <c r="JL32" s="109" t="str">
        <f t="shared" si="244"/>
        <v/>
      </c>
      <c r="JM32" s="109" t="str">
        <f t="shared" si="245"/>
        <v/>
      </c>
      <c r="JN32" s="109" t="str">
        <f t="shared" si="246"/>
        <v/>
      </c>
      <c r="JO32" s="109" t="str">
        <f t="shared" si="247"/>
        <v/>
      </c>
      <c r="JP32" s="109" t="str">
        <f t="shared" si="248"/>
        <v/>
      </c>
      <c r="JQ32" s="109" t="str">
        <f t="shared" si="249"/>
        <v/>
      </c>
      <c r="JR32" s="109" t="str">
        <f t="shared" si="250"/>
        <v/>
      </c>
      <c r="JS32" s="109" t="str">
        <f t="shared" si="251"/>
        <v/>
      </c>
      <c r="JT32" s="109" t="str">
        <f t="shared" si="252"/>
        <v/>
      </c>
      <c r="JU32" s="109" t="str">
        <f t="shared" si="253"/>
        <v/>
      </c>
      <c r="JV32" s="109" t="str">
        <f t="shared" si="254"/>
        <v/>
      </c>
      <c r="JW32" s="109" t="str">
        <f t="shared" si="255"/>
        <v/>
      </c>
      <c r="JX32" s="109" t="str">
        <f t="shared" si="256"/>
        <v/>
      </c>
      <c r="JY32" s="109" t="str">
        <f t="shared" si="257"/>
        <v/>
      </c>
      <c r="JZ32" s="109" t="str">
        <f t="shared" si="258"/>
        <v/>
      </c>
      <c r="KA32" s="109" t="str">
        <f t="shared" si="259"/>
        <v/>
      </c>
      <c r="KB32" s="109" t="str">
        <f t="shared" si="260"/>
        <v/>
      </c>
      <c r="KC32" s="109" t="str">
        <f t="shared" si="261"/>
        <v/>
      </c>
      <c r="KD32" s="109" t="str">
        <f t="shared" si="262"/>
        <v/>
      </c>
      <c r="KE32" s="109" t="str">
        <f t="shared" si="263"/>
        <v/>
      </c>
      <c r="KF32" s="109" t="str">
        <f t="shared" si="264"/>
        <v/>
      </c>
      <c r="KG32" s="109" t="str">
        <f t="shared" si="265"/>
        <v/>
      </c>
      <c r="KH32" s="109" t="str">
        <f t="shared" si="266"/>
        <v/>
      </c>
      <c r="KI32" s="109" t="str">
        <f t="shared" si="267"/>
        <v/>
      </c>
      <c r="KJ32" s="109" t="str">
        <f t="shared" si="268"/>
        <v/>
      </c>
      <c r="KK32" s="109" t="str">
        <f t="shared" si="269"/>
        <v/>
      </c>
      <c r="KL32" s="109" t="str">
        <f t="shared" si="270"/>
        <v/>
      </c>
      <c r="KM32" s="109" t="str">
        <f t="shared" si="271"/>
        <v/>
      </c>
      <c r="KN32" s="109" t="str">
        <f t="shared" si="272"/>
        <v/>
      </c>
      <c r="KO32" s="109" t="str">
        <f t="shared" si="273"/>
        <v/>
      </c>
      <c r="KP32" s="109" t="str">
        <f t="shared" si="274"/>
        <v/>
      </c>
      <c r="KQ32" s="109" t="str">
        <f t="shared" si="275"/>
        <v/>
      </c>
      <c r="KR32" s="109" t="str">
        <f t="shared" si="276"/>
        <v/>
      </c>
      <c r="KS32" s="109" t="str">
        <f t="shared" si="277"/>
        <v/>
      </c>
      <c r="KT32" s="109" t="str">
        <f t="shared" si="278"/>
        <v/>
      </c>
      <c r="KU32" s="109" t="str">
        <f t="shared" si="279"/>
        <v/>
      </c>
      <c r="KV32" s="109" t="str">
        <f t="shared" si="280"/>
        <v/>
      </c>
      <c r="KW32" s="109" t="str">
        <f t="shared" si="281"/>
        <v/>
      </c>
      <c r="KX32" s="109" t="str">
        <f t="shared" si="282"/>
        <v/>
      </c>
      <c r="KY32" s="109" t="str">
        <f t="shared" si="283"/>
        <v/>
      </c>
      <c r="KZ32" s="109" t="str">
        <f t="shared" si="284"/>
        <v/>
      </c>
      <c r="LA32" s="109" t="str">
        <f t="shared" si="285"/>
        <v/>
      </c>
      <c r="LB32" s="109" t="str">
        <f t="shared" si="286"/>
        <v/>
      </c>
      <c r="LC32" s="109" t="str">
        <f t="shared" si="287"/>
        <v/>
      </c>
      <c r="LD32" s="110" t="str">
        <f t="shared" si="288"/>
        <v/>
      </c>
      <c r="LE32" s="110" t="str">
        <f t="shared" si="289"/>
        <v/>
      </c>
      <c r="LF32" s="110" t="str">
        <f t="shared" si="290"/>
        <v/>
      </c>
      <c r="LG32" s="110" t="str">
        <f t="shared" si="291"/>
        <v/>
      </c>
      <c r="LH32" s="110" t="str">
        <f t="shared" si="292"/>
        <v/>
      </c>
      <c r="LI32" s="75" t="str">
        <f t="shared" si="293"/>
        <v/>
      </c>
      <c r="LJ32" s="75" t="str">
        <f t="shared" si="294"/>
        <v/>
      </c>
      <c r="LK32" s="75" t="str">
        <f t="shared" si="295"/>
        <v/>
      </c>
      <c r="LL32" s="75" t="str">
        <f t="shared" si="296"/>
        <v/>
      </c>
      <c r="LM32" s="75" t="str">
        <f t="shared" si="297"/>
        <v/>
      </c>
      <c r="LN32" s="75" t="str">
        <f t="shared" si="298"/>
        <v/>
      </c>
      <c r="LO32" s="75" t="str">
        <f t="shared" si="299"/>
        <v/>
      </c>
      <c r="LP32" s="75" t="str">
        <f t="shared" si="300"/>
        <v/>
      </c>
      <c r="LQ32" s="75" t="str">
        <f t="shared" si="301"/>
        <v/>
      </c>
      <c r="LR32" s="75" t="str">
        <f t="shared" si="302"/>
        <v/>
      </c>
      <c r="LS32" s="75" t="str">
        <f t="shared" si="303"/>
        <v/>
      </c>
      <c r="LT32" s="75" t="str">
        <f t="shared" si="304"/>
        <v/>
      </c>
      <c r="LU32" s="75" t="str">
        <f t="shared" si="305"/>
        <v/>
      </c>
      <c r="LV32" s="75" t="str">
        <f t="shared" si="306"/>
        <v/>
      </c>
      <c r="LW32" s="75" t="str">
        <f t="shared" si="307"/>
        <v/>
      </c>
      <c r="LX32" s="75" t="str">
        <f t="shared" si="308"/>
        <v/>
      </c>
      <c r="LY32" s="75" t="str">
        <f t="shared" si="309"/>
        <v/>
      </c>
      <c r="LZ32" s="75" t="str">
        <f t="shared" si="310"/>
        <v/>
      </c>
      <c r="MA32" s="75" t="str">
        <f t="shared" si="311"/>
        <v/>
      </c>
      <c r="MB32" s="75" t="str">
        <f t="shared" si="312"/>
        <v/>
      </c>
      <c r="MC32" s="91">
        <f t="shared" si="323"/>
        <v>0</v>
      </c>
      <c r="MD32" s="91">
        <f t="shared" si="324"/>
        <v>0</v>
      </c>
      <c r="ME32" s="91">
        <f t="shared" si="325"/>
        <v>0</v>
      </c>
      <c r="MF32" s="91">
        <f t="shared" si="326"/>
        <v>0</v>
      </c>
      <c r="MG32" s="91">
        <f t="shared" si="327"/>
        <v>0</v>
      </c>
      <c r="MH32" s="91">
        <f t="shared" si="328"/>
        <v>0</v>
      </c>
      <c r="MI32" s="91">
        <f t="shared" si="329"/>
        <v>0</v>
      </c>
      <c r="MJ32" s="91">
        <f t="shared" si="330"/>
        <v>0</v>
      </c>
      <c r="MK32" s="91">
        <f t="shared" si="331"/>
        <v>0</v>
      </c>
      <c r="ML32" s="91">
        <f t="shared" si="332"/>
        <v>0</v>
      </c>
      <c r="MM32" s="91">
        <f t="shared" si="333"/>
        <v>0</v>
      </c>
      <c r="MN32" s="91">
        <f t="shared" si="334"/>
        <v>0</v>
      </c>
      <c r="MO32" s="91">
        <f t="shared" si="335"/>
        <v>0</v>
      </c>
      <c r="MP32" s="91">
        <f t="shared" si="336"/>
        <v>0</v>
      </c>
      <c r="MQ32" s="91">
        <f t="shared" si="337"/>
        <v>0</v>
      </c>
      <c r="MR32" s="70"/>
      <c r="MS32" s="70"/>
      <c r="MT32" s="75"/>
      <c r="MU32" s="75"/>
      <c r="NK32" s="71"/>
      <c r="NL32" s="71"/>
    </row>
    <row r="33" spans="1:376" ht="12" customHeight="1" x14ac:dyDescent="0.2">
      <c r="A33" s="98" t="str">
        <f t="shared" si="0"/>
        <v/>
      </c>
      <c r="B33" s="137">
        <v>60</v>
      </c>
      <c r="C33" s="112"/>
      <c r="D33" s="113"/>
      <c r="E33" s="114"/>
      <c r="F33" s="114"/>
      <c r="G33" s="114"/>
      <c r="H33" s="114"/>
      <c r="I33" s="352"/>
      <c r="J33" s="115"/>
      <c r="K33" s="116">
        <f t="shared" si="1"/>
        <v>0</v>
      </c>
      <c r="L33" s="116">
        <f t="shared" si="2"/>
        <v>0</v>
      </c>
      <c r="M33" s="117"/>
      <c r="N33" s="117"/>
      <c r="O33" s="117"/>
      <c r="P33" s="118"/>
      <c r="Q33" s="119"/>
      <c r="R33" s="120"/>
      <c r="S33" s="1089"/>
      <c r="T33" s="1090"/>
      <c r="U33" s="75" t="str">
        <f t="shared" si="3"/>
        <v/>
      </c>
      <c r="V33" s="75" t="str">
        <f t="shared" si="4"/>
        <v/>
      </c>
      <c r="W33" s="75" t="str">
        <f t="shared" si="5"/>
        <v/>
      </c>
      <c r="X33" s="75" t="str">
        <f t="shared" si="6"/>
        <v/>
      </c>
      <c r="Y33" s="75" t="str">
        <f t="shared" si="7"/>
        <v/>
      </c>
      <c r="Z33" s="75" t="str">
        <f t="shared" si="8"/>
        <v/>
      </c>
      <c r="AA33" s="75" t="str">
        <f t="shared" si="9"/>
        <v/>
      </c>
      <c r="AB33" s="75" t="str">
        <f t="shared" si="10"/>
        <v/>
      </c>
      <c r="AC33" s="75" t="str">
        <f t="shared" si="11"/>
        <v/>
      </c>
      <c r="AD33" s="75" t="str">
        <f t="shared" si="12"/>
        <v/>
      </c>
      <c r="AE33" s="75" t="str">
        <f t="shared" si="13"/>
        <v/>
      </c>
      <c r="AF33" s="75" t="str">
        <f t="shared" si="14"/>
        <v/>
      </c>
      <c r="AG33" s="75" t="str">
        <f t="shared" si="15"/>
        <v/>
      </c>
      <c r="AH33" s="75" t="str">
        <f t="shared" si="16"/>
        <v/>
      </c>
      <c r="AI33" s="75" t="str">
        <f t="shared" si="17"/>
        <v/>
      </c>
      <c r="AJ33" s="75" t="str">
        <f t="shared" si="18"/>
        <v/>
      </c>
      <c r="AK33" s="75" t="str">
        <f t="shared" si="19"/>
        <v/>
      </c>
      <c r="AL33" s="75" t="str">
        <f t="shared" si="20"/>
        <v/>
      </c>
      <c r="AM33" s="75" t="str">
        <f t="shared" si="21"/>
        <v/>
      </c>
      <c r="AN33" s="75" t="str">
        <f t="shared" si="22"/>
        <v/>
      </c>
      <c r="AO33" s="75" t="str">
        <f t="shared" si="23"/>
        <v/>
      </c>
      <c r="AP33" s="75" t="str">
        <f t="shared" si="24"/>
        <v/>
      </c>
      <c r="AQ33" s="75" t="str">
        <f t="shared" si="25"/>
        <v/>
      </c>
      <c r="AR33" s="75" t="str">
        <f t="shared" si="26"/>
        <v/>
      </c>
      <c r="AS33" s="75" t="str">
        <f t="shared" si="27"/>
        <v/>
      </c>
      <c r="AT33" s="75" t="str">
        <f t="shared" si="28"/>
        <v/>
      </c>
      <c r="AU33" s="75" t="str">
        <f t="shared" si="29"/>
        <v/>
      </c>
      <c r="AV33" s="75" t="str">
        <f t="shared" si="30"/>
        <v/>
      </c>
      <c r="AW33" s="75" t="str">
        <f t="shared" si="31"/>
        <v/>
      </c>
      <c r="AX33" s="75" t="str">
        <f t="shared" si="32"/>
        <v/>
      </c>
      <c r="AY33" s="75" t="str">
        <f t="shared" si="33"/>
        <v/>
      </c>
      <c r="AZ33" s="75" t="str">
        <f t="shared" si="34"/>
        <v/>
      </c>
      <c r="BA33" s="75" t="str">
        <f t="shared" si="35"/>
        <v/>
      </c>
      <c r="BB33" s="75" t="str">
        <f t="shared" si="36"/>
        <v/>
      </c>
      <c r="BC33" s="75" t="str">
        <f t="shared" si="37"/>
        <v/>
      </c>
      <c r="BD33" s="75" t="str">
        <f t="shared" si="38"/>
        <v/>
      </c>
      <c r="BE33" s="75" t="str">
        <f t="shared" si="39"/>
        <v/>
      </c>
      <c r="BF33" s="75" t="str">
        <f t="shared" si="40"/>
        <v/>
      </c>
      <c r="BG33" s="75" t="str">
        <f t="shared" si="41"/>
        <v/>
      </c>
      <c r="BH33" s="75" t="str">
        <f t="shared" si="42"/>
        <v/>
      </c>
      <c r="BI33" s="75" t="str">
        <f t="shared" si="43"/>
        <v/>
      </c>
      <c r="BJ33" s="75" t="str">
        <f t="shared" si="44"/>
        <v/>
      </c>
      <c r="BK33" s="75" t="str">
        <f t="shared" si="45"/>
        <v/>
      </c>
      <c r="BL33" s="75" t="str">
        <f t="shared" si="46"/>
        <v/>
      </c>
      <c r="BM33" s="75" t="str">
        <f t="shared" si="47"/>
        <v/>
      </c>
      <c r="BN33" s="75" t="str">
        <f t="shared" si="48"/>
        <v/>
      </c>
      <c r="BO33" s="75" t="str">
        <f t="shared" si="49"/>
        <v/>
      </c>
      <c r="BP33" s="75" t="str">
        <f t="shared" si="50"/>
        <v/>
      </c>
      <c r="BQ33" s="75" t="str">
        <f t="shared" si="51"/>
        <v/>
      </c>
      <c r="BR33" s="75" t="str">
        <f t="shared" si="52"/>
        <v/>
      </c>
      <c r="BS33" s="75" t="str">
        <f t="shared" si="53"/>
        <v/>
      </c>
      <c r="BT33" s="75" t="str">
        <f t="shared" si="54"/>
        <v/>
      </c>
      <c r="BU33" s="75" t="str">
        <f t="shared" si="55"/>
        <v/>
      </c>
      <c r="BV33" s="75" t="str">
        <f t="shared" si="56"/>
        <v/>
      </c>
      <c r="BW33" s="75" t="str">
        <f t="shared" si="57"/>
        <v/>
      </c>
      <c r="BX33" s="75" t="str">
        <f t="shared" si="58"/>
        <v/>
      </c>
      <c r="BY33" s="75" t="str">
        <f t="shared" si="59"/>
        <v/>
      </c>
      <c r="BZ33" s="75" t="str">
        <f t="shared" si="60"/>
        <v/>
      </c>
      <c r="CA33" s="75" t="str">
        <f t="shared" si="61"/>
        <v/>
      </c>
      <c r="CB33" s="75" t="str">
        <f t="shared" si="62"/>
        <v/>
      </c>
      <c r="CC33" s="75" t="str">
        <f t="shared" si="63"/>
        <v/>
      </c>
      <c r="CD33" s="75" t="str">
        <f t="shared" si="64"/>
        <v/>
      </c>
      <c r="CE33" s="75" t="str">
        <f t="shared" si="65"/>
        <v/>
      </c>
      <c r="CF33" s="75" t="str">
        <f t="shared" si="66"/>
        <v/>
      </c>
      <c r="CG33" s="75" t="str">
        <f t="shared" si="67"/>
        <v/>
      </c>
      <c r="CH33" s="75" t="str">
        <f t="shared" si="68"/>
        <v/>
      </c>
      <c r="CI33" s="75" t="str">
        <f t="shared" si="69"/>
        <v/>
      </c>
      <c r="CJ33" s="75" t="str">
        <f t="shared" si="70"/>
        <v/>
      </c>
      <c r="CK33" s="75" t="str">
        <f t="shared" si="71"/>
        <v/>
      </c>
      <c r="CL33" s="75" t="str">
        <f t="shared" si="72"/>
        <v/>
      </c>
      <c r="CM33" s="75" t="str">
        <f t="shared" si="73"/>
        <v/>
      </c>
      <c r="CN33" s="75" t="str">
        <f t="shared" si="74"/>
        <v/>
      </c>
      <c r="CO33" s="75" t="str">
        <f t="shared" si="75"/>
        <v/>
      </c>
      <c r="CP33" s="75" t="str">
        <f t="shared" si="76"/>
        <v/>
      </c>
      <c r="CQ33" s="75" t="str">
        <f t="shared" si="77"/>
        <v/>
      </c>
      <c r="CR33" s="75" t="str">
        <f t="shared" si="78"/>
        <v/>
      </c>
      <c r="CS33" s="75" t="str">
        <f t="shared" si="79"/>
        <v/>
      </c>
      <c r="CT33" s="75" t="str">
        <f t="shared" si="80"/>
        <v/>
      </c>
      <c r="CU33" s="75" t="str">
        <f t="shared" si="81"/>
        <v/>
      </c>
      <c r="CV33" s="75" t="str">
        <f t="shared" si="82"/>
        <v/>
      </c>
      <c r="CW33" s="75" t="str">
        <f t="shared" si="83"/>
        <v/>
      </c>
      <c r="CX33" s="75" t="str">
        <f t="shared" si="84"/>
        <v/>
      </c>
      <c r="CY33" s="75" t="str">
        <f t="shared" si="85"/>
        <v/>
      </c>
      <c r="CZ33" s="75" t="str">
        <f t="shared" si="86"/>
        <v/>
      </c>
      <c r="DA33" s="75" t="str">
        <f t="shared" si="87"/>
        <v/>
      </c>
      <c r="DB33" s="75" t="str">
        <f t="shared" si="88"/>
        <v/>
      </c>
      <c r="DC33" s="75" t="str">
        <f t="shared" si="89"/>
        <v/>
      </c>
      <c r="DD33" s="75" t="str">
        <f t="shared" si="90"/>
        <v/>
      </c>
      <c r="DE33" s="75" t="str">
        <f t="shared" si="91"/>
        <v/>
      </c>
      <c r="DF33" s="75" t="str">
        <f t="shared" si="92"/>
        <v/>
      </c>
      <c r="DG33" s="75" t="str">
        <f t="shared" si="93"/>
        <v/>
      </c>
      <c r="DH33" s="75" t="str">
        <f t="shared" si="94"/>
        <v/>
      </c>
      <c r="DI33" s="75" t="str">
        <f t="shared" si="95"/>
        <v/>
      </c>
      <c r="DJ33" s="75" t="str">
        <f t="shared" si="96"/>
        <v/>
      </c>
      <c r="DK33" s="75" t="str">
        <f t="shared" si="97"/>
        <v/>
      </c>
      <c r="DL33" s="75" t="str">
        <f t="shared" si="98"/>
        <v/>
      </c>
      <c r="DM33" s="75" t="str">
        <f t="shared" si="99"/>
        <v/>
      </c>
      <c r="DN33" s="75" t="str">
        <f t="shared" si="100"/>
        <v/>
      </c>
      <c r="DO33" s="75" t="str">
        <f t="shared" si="101"/>
        <v/>
      </c>
      <c r="DP33" s="75" t="str">
        <f t="shared" si="102"/>
        <v/>
      </c>
      <c r="DQ33" s="75" t="str">
        <f t="shared" si="103"/>
        <v/>
      </c>
      <c r="DR33" s="75" t="str">
        <f t="shared" si="104"/>
        <v/>
      </c>
      <c r="DS33" s="75" t="str">
        <f t="shared" si="105"/>
        <v/>
      </c>
      <c r="DT33" s="75" t="str">
        <f t="shared" si="106"/>
        <v/>
      </c>
      <c r="DU33" s="75" t="str">
        <f t="shared" si="107"/>
        <v/>
      </c>
      <c r="DV33" s="75" t="str">
        <f t="shared" si="108"/>
        <v/>
      </c>
      <c r="DW33" s="75" t="str">
        <f t="shared" si="109"/>
        <v/>
      </c>
      <c r="DX33" s="75" t="str">
        <f t="shared" si="110"/>
        <v/>
      </c>
      <c r="DY33" s="75" t="str">
        <f t="shared" si="111"/>
        <v/>
      </c>
      <c r="DZ33" s="75" t="str">
        <f t="shared" si="112"/>
        <v/>
      </c>
      <c r="EA33" s="75" t="str">
        <f t="shared" si="113"/>
        <v/>
      </c>
      <c r="EB33" s="75" t="str">
        <f t="shared" si="114"/>
        <v/>
      </c>
      <c r="EC33" s="75" t="str">
        <f t="shared" si="115"/>
        <v/>
      </c>
      <c r="ED33" s="75" t="str">
        <f t="shared" si="116"/>
        <v/>
      </c>
      <c r="EE33" s="75" t="str">
        <f t="shared" si="117"/>
        <v/>
      </c>
      <c r="EF33" s="75" t="str">
        <f t="shared" si="118"/>
        <v/>
      </c>
      <c r="EG33" s="75" t="str">
        <f t="shared" si="119"/>
        <v/>
      </c>
      <c r="EH33" s="75" t="str">
        <f t="shared" si="120"/>
        <v/>
      </c>
      <c r="EI33" s="75" t="str">
        <f t="shared" si="121"/>
        <v/>
      </c>
      <c r="EJ33" s="75" t="str">
        <f t="shared" si="122"/>
        <v/>
      </c>
      <c r="EK33" s="75" t="str">
        <f t="shared" si="123"/>
        <v/>
      </c>
      <c r="EL33" s="75" t="str">
        <f t="shared" si="124"/>
        <v/>
      </c>
      <c r="EM33" s="75" t="str">
        <f t="shared" si="125"/>
        <v/>
      </c>
      <c r="EN33" s="75" t="str">
        <f t="shared" si="126"/>
        <v/>
      </c>
      <c r="EO33" s="75" t="str">
        <f t="shared" si="127"/>
        <v/>
      </c>
      <c r="EP33" s="75" t="str">
        <f t="shared" si="128"/>
        <v/>
      </c>
      <c r="EQ33" s="75" t="str">
        <f t="shared" si="129"/>
        <v/>
      </c>
      <c r="ER33" s="75" t="str">
        <f t="shared" si="130"/>
        <v/>
      </c>
      <c r="ES33" s="75" t="str">
        <f t="shared" si="131"/>
        <v/>
      </c>
      <c r="ET33" s="75" t="str">
        <f t="shared" si="132"/>
        <v/>
      </c>
      <c r="EU33" s="75" t="str">
        <f t="shared" si="313"/>
        <v/>
      </c>
      <c r="EV33" s="75" t="str">
        <f t="shared" si="314"/>
        <v/>
      </c>
      <c r="EW33" s="75" t="str">
        <f t="shared" si="315"/>
        <v/>
      </c>
      <c r="EX33" s="75" t="str">
        <f t="shared" si="316"/>
        <v/>
      </c>
      <c r="EY33" s="75" t="str">
        <f t="shared" si="317"/>
        <v/>
      </c>
      <c r="EZ33" s="75" t="str">
        <f t="shared" si="133"/>
        <v/>
      </c>
      <c r="FA33" s="75" t="str">
        <f t="shared" si="134"/>
        <v/>
      </c>
      <c r="FB33" s="75" t="str">
        <f t="shared" si="135"/>
        <v/>
      </c>
      <c r="FC33" s="75" t="str">
        <f t="shared" si="136"/>
        <v/>
      </c>
      <c r="FD33" s="75" t="str">
        <f t="shared" si="137"/>
        <v/>
      </c>
      <c r="FE33" s="75" t="str">
        <f t="shared" si="318"/>
        <v/>
      </c>
      <c r="FF33" s="75" t="str">
        <f t="shared" si="319"/>
        <v/>
      </c>
      <c r="FG33" s="75" t="str">
        <f t="shared" si="320"/>
        <v/>
      </c>
      <c r="FH33" s="75" t="str">
        <f t="shared" si="321"/>
        <v/>
      </c>
      <c r="FI33" s="75" t="str">
        <f t="shared" si="322"/>
        <v/>
      </c>
      <c r="FJ33" s="75" t="str">
        <f t="shared" si="138"/>
        <v/>
      </c>
      <c r="FK33" s="75" t="str">
        <f t="shared" si="139"/>
        <v/>
      </c>
      <c r="FL33" s="75" t="str">
        <f t="shared" si="140"/>
        <v/>
      </c>
      <c r="FM33" s="75" t="str">
        <f t="shared" si="141"/>
        <v/>
      </c>
      <c r="FN33" s="75" t="str">
        <f t="shared" si="142"/>
        <v/>
      </c>
      <c r="FO33" s="75" t="str">
        <f t="shared" si="143"/>
        <v/>
      </c>
      <c r="FP33" s="75" t="str">
        <f t="shared" si="144"/>
        <v/>
      </c>
      <c r="FQ33" s="75" t="str">
        <f t="shared" si="145"/>
        <v/>
      </c>
      <c r="FR33" s="75" t="str">
        <f t="shared" si="146"/>
        <v/>
      </c>
      <c r="FS33" s="75" t="str">
        <f t="shared" si="147"/>
        <v/>
      </c>
      <c r="FT33" s="75" t="str">
        <f t="shared" si="148"/>
        <v/>
      </c>
      <c r="FU33" s="75" t="str">
        <f t="shared" si="149"/>
        <v/>
      </c>
      <c r="FV33" s="75" t="str">
        <f t="shared" si="150"/>
        <v/>
      </c>
      <c r="FW33" s="75" t="str">
        <f t="shared" si="151"/>
        <v/>
      </c>
      <c r="FX33" s="75" t="str">
        <f t="shared" si="152"/>
        <v/>
      </c>
      <c r="FY33" s="75" t="str">
        <f t="shared" si="153"/>
        <v/>
      </c>
      <c r="FZ33" s="75" t="str">
        <f t="shared" si="154"/>
        <v/>
      </c>
      <c r="GA33" s="75" t="str">
        <f t="shared" si="155"/>
        <v/>
      </c>
      <c r="GB33" s="75" t="str">
        <f t="shared" si="156"/>
        <v/>
      </c>
      <c r="GC33" s="75" t="str">
        <f t="shared" si="157"/>
        <v/>
      </c>
      <c r="GD33" s="75" t="str">
        <f t="shared" si="158"/>
        <v/>
      </c>
      <c r="GE33" s="75" t="str">
        <f t="shared" si="159"/>
        <v/>
      </c>
      <c r="GF33" s="75" t="str">
        <f t="shared" si="160"/>
        <v/>
      </c>
      <c r="GG33" s="75" t="str">
        <f t="shared" si="161"/>
        <v/>
      </c>
      <c r="GH33" s="75" t="str">
        <f t="shared" si="162"/>
        <v/>
      </c>
      <c r="GI33" s="75" t="str">
        <f t="shared" si="163"/>
        <v/>
      </c>
      <c r="GJ33" s="75" t="str">
        <f t="shared" si="164"/>
        <v/>
      </c>
      <c r="GK33" s="75" t="str">
        <f t="shared" si="165"/>
        <v/>
      </c>
      <c r="GL33" s="75" t="str">
        <f t="shared" si="166"/>
        <v/>
      </c>
      <c r="GM33" s="75" t="str">
        <f t="shared" si="167"/>
        <v/>
      </c>
      <c r="GN33" s="75" t="str">
        <f t="shared" si="168"/>
        <v/>
      </c>
      <c r="GO33" s="75" t="str">
        <f t="shared" si="169"/>
        <v/>
      </c>
      <c r="GP33" s="75" t="str">
        <f t="shared" si="170"/>
        <v/>
      </c>
      <c r="GQ33" s="75" t="str">
        <f t="shared" si="171"/>
        <v/>
      </c>
      <c r="GR33" s="75" t="str">
        <f t="shared" si="172"/>
        <v/>
      </c>
      <c r="GS33" s="75" t="str">
        <f t="shared" si="173"/>
        <v/>
      </c>
      <c r="GT33" s="75" t="str">
        <f t="shared" si="174"/>
        <v/>
      </c>
      <c r="GU33" s="75" t="str">
        <f t="shared" si="175"/>
        <v/>
      </c>
      <c r="GV33" s="75" t="str">
        <f t="shared" si="176"/>
        <v/>
      </c>
      <c r="GW33" s="75" t="str">
        <f t="shared" si="177"/>
        <v/>
      </c>
      <c r="GX33" s="75" t="str">
        <f t="shared" si="178"/>
        <v/>
      </c>
      <c r="GY33" s="75" t="str">
        <f t="shared" si="179"/>
        <v/>
      </c>
      <c r="GZ33" s="75" t="str">
        <f t="shared" si="180"/>
        <v/>
      </c>
      <c r="HA33" s="75" t="str">
        <f t="shared" si="181"/>
        <v/>
      </c>
      <c r="HB33" s="75" t="str">
        <f t="shared" si="182"/>
        <v/>
      </c>
      <c r="HC33" s="75" t="str">
        <f t="shared" si="183"/>
        <v/>
      </c>
      <c r="HD33" s="75" t="str">
        <f t="shared" si="184"/>
        <v/>
      </c>
      <c r="HE33" s="75" t="str">
        <f t="shared" si="185"/>
        <v/>
      </c>
      <c r="HF33" s="75" t="str">
        <f t="shared" si="186"/>
        <v/>
      </c>
      <c r="HG33" s="75" t="str">
        <f t="shared" si="187"/>
        <v/>
      </c>
      <c r="HH33" s="75" t="str">
        <f t="shared" si="188"/>
        <v/>
      </c>
      <c r="HI33" s="75" t="str">
        <f t="shared" si="189"/>
        <v/>
      </c>
      <c r="HJ33" s="75" t="str">
        <f t="shared" si="190"/>
        <v/>
      </c>
      <c r="HK33" s="75" t="str">
        <f t="shared" si="191"/>
        <v/>
      </c>
      <c r="HL33" s="75" t="str">
        <f t="shared" si="192"/>
        <v/>
      </c>
      <c r="HM33" s="75" t="str">
        <f t="shared" si="193"/>
        <v/>
      </c>
      <c r="HN33" s="75" t="str">
        <f t="shared" si="194"/>
        <v/>
      </c>
      <c r="HO33" s="75" t="str">
        <f t="shared" si="195"/>
        <v/>
      </c>
      <c r="HP33" s="75" t="str">
        <f t="shared" si="196"/>
        <v/>
      </c>
      <c r="HQ33" s="75" t="str">
        <f t="shared" si="197"/>
        <v/>
      </c>
      <c r="HR33" s="75" t="str">
        <f t="shared" si="198"/>
        <v/>
      </c>
      <c r="HS33" s="75" t="str">
        <f t="shared" si="199"/>
        <v/>
      </c>
      <c r="HT33" s="75" t="str">
        <f t="shared" si="200"/>
        <v/>
      </c>
      <c r="HU33" s="75" t="str">
        <f t="shared" si="201"/>
        <v/>
      </c>
      <c r="HV33" s="75" t="str">
        <f t="shared" si="202"/>
        <v/>
      </c>
      <c r="HW33" s="109" t="str">
        <f t="shared" si="203"/>
        <v/>
      </c>
      <c r="HX33" s="109" t="str">
        <f t="shared" si="204"/>
        <v/>
      </c>
      <c r="HY33" s="109" t="str">
        <f t="shared" si="205"/>
        <v/>
      </c>
      <c r="HZ33" s="109" t="str">
        <f t="shared" si="206"/>
        <v/>
      </c>
      <c r="IA33" s="109" t="str">
        <f t="shared" si="207"/>
        <v/>
      </c>
      <c r="IB33" s="109" t="str">
        <f t="shared" si="208"/>
        <v/>
      </c>
      <c r="IC33" s="109" t="str">
        <f t="shared" si="209"/>
        <v/>
      </c>
      <c r="ID33" s="109" t="str">
        <f t="shared" si="210"/>
        <v/>
      </c>
      <c r="IE33" s="109" t="str">
        <f t="shared" si="211"/>
        <v/>
      </c>
      <c r="IF33" s="109" t="str">
        <f t="shared" si="212"/>
        <v/>
      </c>
      <c r="IG33" s="109" t="str">
        <f t="shared" si="213"/>
        <v/>
      </c>
      <c r="IH33" s="109" t="str">
        <f t="shared" si="214"/>
        <v/>
      </c>
      <c r="II33" s="109" t="str">
        <f t="shared" si="215"/>
        <v/>
      </c>
      <c r="IJ33" s="109" t="str">
        <f t="shared" si="216"/>
        <v/>
      </c>
      <c r="IK33" s="109" t="str">
        <f t="shared" si="217"/>
        <v/>
      </c>
      <c r="IL33" s="109" t="str">
        <f t="shared" si="218"/>
        <v/>
      </c>
      <c r="IM33" s="109" t="str">
        <f t="shared" si="219"/>
        <v/>
      </c>
      <c r="IN33" s="109" t="str">
        <f t="shared" si="220"/>
        <v/>
      </c>
      <c r="IO33" s="109" t="str">
        <f t="shared" si="221"/>
        <v/>
      </c>
      <c r="IP33" s="109" t="str">
        <f t="shared" si="222"/>
        <v/>
      </c>
      <c r="IQ33" s="109" t="str">
        <f t="shared" si="223"/>
        <v/>
      </c>
      <c r="IR33" s="109" t="str">
        <f t="shared" si="224"/>
        <v/>
      </c>
      <c r="IS33" s="109" t="str">
        <f t="shared" si="225"/>
        <v/>
      </c>
      <c r="IT33" s="109" t="str">
        <f t="shared" si="226"/>
        <v/>
      </c>
      <c r="IU33" s="109" t="str">
        <f t="shared" si="227"/>
        <v/>
      </c>
      <c r="IV33" s="109" t="str">
        <f t="shared" si="228"/>
        <v/>
      </c>
      <c r="IW33" s="109" t="str">
        <f t="shared" si="229"/>
        <v/>
      </c>
      <c r="IX33" s="109" t="str">
        <f t="shared" si="230"/>
        <v/>
      </c>
      <c r="IY33" s="109" t="str">
        <f t="shared" si="231"/>
        <v/>
      </c>
      <c r="IZ33" s="109" t="str">
        <f t="shared" si="232"/>
        <v/>
      </c>
      <c r="JA33" s="109" t="str">
        <f t="shared" si="233"/>
        <v/>
      </c>
      <c r="JB33" s="109" t="str">
        <f t="shared" si="234"/>
        <v/>
      </c>
      <c r="JC33" s="109" t="str">
        <f t="shared" si="235"/>
        <v/>
      </c>
      <c r="JD33" s="109" t="str">
        <f t="shared" si="236"/>
        <v/>
      </c>
      <c r="JE33" s="109" t="str">
        <f t="shared" si="237"/>
        <v/>
      </c>
      <c r="JF33" s="109" t="str">
        <f t="shared" si="238"/>
        <v/>
      </c>
      <c r="JG33" s="109" t="str">
        <f t="shared" si="239"/>
        <v/>
      </c>
      <c r="JH33" s="109" t="str">
        <f t="shared" si="240"/>
        <v/>
      </c>
      <c r="JI33" s="109" t="str">
        <f t="shared" si="241"/>
        <v/>
      </c>
      <c r="JJ33" s="109" t="str">
        <f t="shared" si="242"/>
        <v/>
      </c>
      <c r="JK33" s="109" t="str">
        <f t="shared" si="243"/>
        <v/>
      </c>
      <c r="JL33" s="109" t="str">
        <f t="shared" si="244"/>
        <v/>
      </c>
      <c r="JM33" s="109" t="str">
        <f t="shared" si="245"/>
        <v/>
      </c>
      <c r="JN33" s="109" t="str">
        <f t="shared" si="246"/>
        <v/>
      </c>
      <c r="JO33" s="109" t="str">
        <f t="shared" si="247"/>
        <v/>
      </c>
      <c r="JP33" s="109" t="str">
        <f t="shared" si="248"/>
        <v/>
      </c>
      <c r="JQ33" s="109" t="str">
        <f t="shared" si="249"/>
        <v/>
      </c>
      <c r="JR33" s="109" t="str">
        <f t="shared" si="250"/>
        <v/>
      </c>
      <c r="JS33" s="109" t="str">
        <f t="shared" si="251"/>
        <v/>
      </c>
      <c r="JT33" s="109" t="str">
        <f t="shared" si="252"/>
        <v/>
      </c>
      <c r="JU33" s="109" t="str">
        <f t="shared" si="253"/>
        <v/>
      </c>
      <c r="JV33" s="109" t="str">
        <f t="shared" si="254"/>
        <v/>
      </c>
      <c r="JW33" s="109" t="str">
        <f t="shared" si="255"/>
        <v/>
      </c>
      <c r="JX33" s="109" t="str">
        <f t="shared" si="256"/>
        <v/>
      </c>
      <c r="JY33" s="109" t="str">
        <f t="shared" si="257"/>
        <v/>
      </c>
      <c r="JZ33" s="109" t="str">
        <f t="shared" si="258"/>
        <v/>
      </c>
      <c r="KA33" s="109" t="str">
        <f t="shared" si="259"/>
        <v/>
      </c>
      <c r="KB33" s="109" t="str">
        <f t="shared" si="260"/>
        <v/>
      </c>
      <c r="KC33" s="109" t="str">
        <f t="shared" si="261"/>
        <v/>
      </c>
      <c r="KD33" s="109" t="str">
        <f t="shared" si="262"/>
        <v/>
      </c>
      <c r="KE33" s="109" t="str">
        <f t="shared" si="263"/>
        <v/>
      </c>
      <c r="KF33" s="109" t="str">
        <f t="shared" si="264"/>
        <v/>
      </c>
      <c r="KG33" s="109" t="str">
        <f t="shared" si="265"/>
        <v/>
      </c>
      <c r="KH33" s="109" t="str">
        <f t="shared" si="266"/>
        <v/>
      </c>
      <c r="KI33" s="109" t="str">
        <f t="shared" si="267"/>
        <v/>
      </c>
      <c r="KJ33" s="109" t="str">
        <f t="shared" si="268"/>
        <v/>
      </c>
      <c r="KK33" s="109" t="str">
        <f t="shared" si="269"/>
        <v/>
      </c>
      <c r="KL33" s="109" t="str">
        <f t="shared" si="270"/>
        <v/>
      </c>
      <c r="KM33" s="109" t="str">
        <f t="shared" si="271"/>
        <v/>
      </c>
      <c r="KN33" s="109" t="str">
        <f t="shared" si="272"/>
        <v/>
      </c>
      <c r="KO33" s="109" t="str">
        <f t="shared" si="273"/>
        <v/>
      </c>
      <c r="KP33" s="109" t="str">
        <f t="shared" si="274"/>
        <v/>
      </c>
      <c r="KQ33" s="109" t="str">
        <f t="shared" si="275"/>
        <v/>
      </c>
      <c r="KR33" s="109" t="str">
        <f t="shared" si="276"/>
        <v/>
      </c>
      <c r="KS33" s="109" t="str">
        <f t="shared" si="277"/>
        <v/>
      </c>
      <c r="KT33" s="109" t="str">
        <f t="shared" si="278"/>
        <v/>
      </c>
      <c r="KU33" s="109" t="str">
        <f t="shared" si="279"/>
        <v/>
      </c>
      <c r="KV33" s="109" t="str">
        <f t="shared" si="280"/>
        <v/>
      </c>
      <c r="KW33" s="109" t="str">
        <f t="shared" si="281"/>
        <v/>
      </c>
      <c r="KX33" s="109" t="str">
        <f t="shared" si="282"/>
        <v/>
      </c>
      <c r="KY33" s="109" t="str">
        <f t="shared" si="283"/>
        <v/>
      </c>
      <c r="KZ33" s="109" t="str">
        <f t="shared" si="284"/>
        <v/>
      </c>
      <c r="LA33" s="109" t="str">
        <f t="shared" si="285"/>
        <v/>
      </c>
      <c r="LB33" s="109" t="str">
        <f t="shared" si="286"/>
        <v/>
      </c>
      <c r="LC33" s="109" t="str">
        <f t="shared" si="287"/>
        <v/>
      </c>
      <c r="LD33" s="110" t="str">
        <f t="shared" si="288"/>
        <v/>
      </c>
      <c r="LE33" s="110" t="str">
        <f t="shared" si="289"/>
        <v/>
      </c>
      <c r="LF33" s="110" t="str">
        <f t="shared" si="290"/>
        <v/>
      </c>
      <c r="LG33" s="110" t="str">
        <f t="shared" si="291"/>
        <v/>
      </c>
      <c r="LH33" s="110" t="str">
        <f t="shared" si="292"/>
        <v/>
      </c>
      <c r="LI33" s="75" t="str">
        <f t="shared" si="293"/>
        <v/>
      </c>
      <c r="LJ33" s="75" t="str">
        <f t="shared" si="294"/>
        <v/>
      </c>
      <c r="LK33" s="75" t="str">
        <f t="shared" si="295"/>
        <v/>
      </c>
      <c r="LL33" s="75" t="str">
        <f t="shared" si="296"/>
        <v/>
      </c>
      <c r="LM33" s="75" t="str">
        <f t="shared" si="297"/>
        <v/>
      </c>
      <c r="LN33" s="75" t="str">
        <f t="shared" si="298"/>
        <v/>
      </c>
      <c r="LO33" s="75" t="str">
        <f t="shared" si="299"/>
        <v/>
      </c>
      <c r="LP33" s="75" t="str">
        <f t="shared" si="300"/>
        <v/>
      </c>
      <c r="LQ33" s="75" t="str">
        <f t="shared" si="301"/>
        <v/>
      </c>
      <c r="LR33" s="75" t="str">
        <f t="shared" si="302"/>
        <v/>
      </c>
      <c r="LS33" s="75" t="str">
        <f t="shared" si="303"/>
        <v/>
      </c>
      <c r="LT33" s="75" t="str">
        <f t="shared" si="304"/>
        <v/>
      </c>
      <c r="LU33" s="75" t="str">
        <f t="shared" si="305"/>
        <v/>
      </c>
      <c r="LV33" s="75" t="str">
        <f t="shared" si="306"/>
        <v/>
      </c>
      <c r="LW33" s="75" t="str">
        <f t="shared" si="307"/>
        <v/>
      </c>
      <c r="LX33" s="75" t="str">
        <f t="shared" si="308"/>
        <v/>
      </c>
      <c r="LY33" s="75" t="str">
        <f t="shared" si="309"/>
        <v/>
      </c>
      <c r="LZ33" s="75" t="str">
        <f t="shared" si="310"/>
        <v/>
      </c>
      <c r="MA33" s="75" t="str">
        <f t="shared" si="311"/>
        <v/>
      </c>
      <c r="MB33" s="75" t="str">
        <f t="shared" si="312"/>
        <v/>
      </c>
      <c r="MC33" s="91">
        <f t="shared" si="323"/>
        <v>0</v>
      </c>
      <c r="MD33" s="91">
        <f t="shared" si="324"/>
        <v>0</v>
      </c>
      <c r="ME33" s="91">
        <f t="shared" si="325"/>
        <v>0</v>
      </c>
      <c r="MF33" s="91">
        <f t="shared" si="326"/>
        <v>0</v>
      </c>
      <c r="MG33" s="91">
        <f t="shared" si="327"/>
        <v>0</v>
      </c>
      <c r="MH33" s="91">
        <f t="shared" si="328"/>
        <v>0</v>
      </c>
      <c r="MI33" s="91">
        <f t="shared" si="329"/>
        <v>0</v>
      </c>
      <c r="MJ33" s="91">
        <f t="shared" si="330"/>
        <v>0</v>
      </c>
      <c r="MK33" s="91">
        <f t="shared" si="331"/>
        <v>0</v>
      </c>
      <c r="ML33" s="91">
        <f t="shared" si="332"/>
        <v>0</v>
      </c>
      <c r="MM33" s="91">
        <f t="shared" si="333"/>
        <v>0</v>
      </c>
      <c r="MN33" s="91">
        <f t="shared" si="334"/>
        <v>0</v>
      </c>
      <c r="MO33" s="91">
        <f t="shared" si="335"/>
        <v>0</v>
      </c>
      <c r="MP33" s="91">
        <f t="shared" si="336"/>
        <v>0</v>
      </c>
      <c r="MQ33" s="91">
        <f t="shared" si="337"/>
        <v>0</v>
      </c>
      <c r="MR33" s="70"/>
      <c r="MS33" s="70"/>
      <c r="MT33" s="75"/>
      <c r="MU33" s="75"/>
      <c r="NK33" s="71"/>
      <c r="NL33" s="71"/>
    </row>
    <row r="34" spans="1:376" ht="12" customHeight="1" x14ac:dyDescent="0.2">
      <c r="A34" s="98" t="str">
        <f t="shared" si="0"/>
        <v/>
      </c>
      <c r="B34" s="137">
        <v>70</v>
      </c>
      <c r="C34" s="112"/>
      <c r="D34" s="113"/>
      <c r="E34" s="114"/>
      <c r="F34" s="114"/>
      <c r="G34" s="114"/>
      <c r="H34" s="114"/>
      <c r="I34" s="352"/>
      <c r="J34" s="115"/>
      <c r="K34" s="116">
        <f t="shared" si="1"/>
        <v>0</v>
      </c>
      <c r="L34" s="116">
        <f t="shared" si="2"/>
        <v>0</v>
      </c>
      <c r="M34" s="117"/>
      <c r="N34" s="117"/>
      <c r="O34" s="117"/>
      <c r="P34" s="118"/>
      <c r="Q34" s="119"/>
      <c r="R34" s="120"/>
      <c r="S34" s="1089"/>
      <c r="T34" s="1090"/>
      <c r="U34" s="75" t="str">
        <f t="shared" si="3"/>
        <v/>
      </c>
      <c r="V34" s="75" t="str">
        <f t="shared" si="4"/>
        <v/>
      </c>
      <c r="W34" s="75" t="str">
        <f t="shared" si="5"/>
        <v/>
      </c>
      <c r="X34" s="75" t="str">
        <f t="shared" si="6"/>
        <v/>
      </c>
      <c r="Y34" s="75" t="str">
        <f t="shared" si="7"/>
        <v/>
      </c>
      <c r="Z34" s="75" t="str">
        <f t="shared" si="8"/>
        <v/>
      </c>
      <c r="AA34" s="75" t="str">
        <f t="shared" si="9"/>
        <v/>
      </c>
      <c r="AB34" s="75" t="str">
        <f t="shared" si="10"/>
        <v/>
      </c>
      <c r="AC34" s="75" t="str">
        <f t="shared" si="11"/>
        <v/>
      </c>
      <c r="AD34" s="75" t="str">
        <f t="shared" si="12"/>
        <v/>
      </c>
      <c r="AE34" s="75" t="str">
        <f t="shared" si="13"/>
        <v/>
      </c>
      <c r="AF34" s="75" t="str">
        <f t="shared" si="14"/>
        <v/>
      </c>
      <c r="AG34" s="75" t="str">
        <f t="shared" si="15"/>
        <v/>
      </c>
      <c r="AH34" s="75" t="str">
        <f t="shared" si="16"/>
        <v/>
      </c>
      <c r="AI34" s="75" t="str">
        <f t="shared" si="17"/>
        <v/>
      </c>
      <c r="AJ34" s="75" t="str">
        <f t="shared" si="18"/>
        <v/>
      </c>
      <c r="AK34" s="75" t="str">
        <f t="shared" si="19"/>
        <v/>
      </c>
      <c r="AL34" s="75" t="str">
        <f t="shared" si="20"/>
        <v/>
      </c>
      <c r="AM34" s="75" t="str">
        <f t="shared" si="21"/>
        <v/>
      </c>
      <c r="AN34" s="75" t="str">
        <f t="shared" si="22"/>
        <v/>
      </c>
      <c r="AO34" s="75" t="str">
        <f t="shared" si="23"/>
        <v/>
      </c>
      <c r="AP34" s="75" t="str">
        <f t="shared" si="24"/>
        <v/>
      </c>
      <c r="AQ34" s="75" t="str">
        <f t="shared" si="25"/>
        <v/>
      </c>
      <c r="AR34" s="75" t="str">
        <f t="shared" si="26"/>
        <v/>
      </c>
      <c r="AS34" s="75" t="str">
        <f t="shared" si="27"/>
        <v/>
      </c>
      <c r="AT34" s="75" t="str">
        <f t="shared" si="28"/>
        <v/>
      </c>
      <c r="AU34" s="75" t="str">
        <f t="shared" si="29"/>
        <v/>
      </c>
      <c r="AV34" s="75" t="str">
        <f t="shared" si="30"/>
        <v/>
      </c>
      <c r="AW34" s="75" t="str">
        <f t="shared" si="31"/>
        <v/>
      </c>
      <c r="AX34" s="75" t="str">
        <f t="shared" si="32"/>
        <v/>
      </c>
      <c r="AY34" s="75" t="str">
        <f t="shared" si="33"/>
        <v/>
      </c>
      <c r="AZ34" s="75" t="str">
        <f t="shared" si="34"/>
        <v/>
      </c>
      <c r="BA34" s="75" t="str">
        <f t="shared" si="35"/>
        <v/>
      </c>
      <c r="BB34" s="75" t="str">
        <f t="shared" si="36"/>
        <v/>
      </c>
      <c r="BC34" s="75" t="str">
        <f t="shared" si="37"/>
        <v/>
      </c>
      <c r="BD34" s="75" t="str">
        <f t="shared" si="38"/>
        <v/>
      </c>
      <c r="BE34" s="75" t="str">
        <f t="shared" si="39"/>
        <v/>
      </c>
      <c r="BF34" s="75" t="str">
        <f t="shared" si="40"/>
        <v/>
      </c>
      <c r="BG34" s="75" t="str">
        <f t="shared" si="41"/>
        <v/>
      </c>
      <c r="BH34" s="75" t="str">
        <f t="shared" si="42"/>
        <v/>
      </c>
      <c r="BI34" s="75" t="str">
        <f t="shared" si="43"/>
        <v/>
      </c>
      <c r="BJ34" s="75" t="str">
        <f t="shared" si="44"/>
        <v/>
      </c>
      <c r="BK34" s="75" t="str">
        <f t="shared" si="45"/>
        <v/>
      </c>
      <c r="BL34" s="75" t="str">
        <f t="shared" si="46"/>
        <v/>
      </c>
      <c r="BM34" s="75" t="str">
        <f t="shared" si="47"/>
        <v/>
      </c>
      <c r="BN34" s="75" t="str">
        <f t="shared" si="48"/>
        <v/>
      </c>
      <c r="BO34" s="75" t="str">
        <f t="shared" si="49"/>
        <v/>
      </c>
      <c r="BP34" s="75" t="str">
        <f t="shared" si="50"/>
        <v/>
      </c>
      <c r="BQ34" s="75" t="str">
        <f t="shared" si="51"/>
        <v/>
      </c>
      <c r="BR34" s="75" t="str">
        <f t="shared" si="52"/>
        <v/>
      </c>
      <c r="BS34" s="75" t="str">
        <f t="shared" si="53"/>
        <v/>
      </c>
      <c r="BT34" s="75" t="str">
        <f t="shared" si="54"/>
        <v/>
      </c>
      <c r="BU34" s="75" t="str">
        <f t="shared" si="55"/>
        <v/>
      </c>
      <c r="BV34" s="75" t="str">
        <f t="shared" si="56"/>
        <v/>
      </c>
      <c r="BW34" s="75" t="str">
        <f t="shared" si="57"/>
        <v/>
      </c>
      <c r="BX34" s="75" t="str">
        <f t="shared" si="58"/>
        <v/>
      </c>
      <c r="BY34" s="75" t="str">
        <f t="shared" si="59"/>
        <v/>
      </c>
      <c r="BZ34" s="75" t="str">
        <f t="shared" si="60"/>
        <v/>
      </c>
      <c r="CA34" s="75" t="str">
        <f t="shared" si="61"/>
        <v/>
      </c>
      <c r="CB34" s="75" t="str">
        <f t="shared" si="62"/>
        <v/>
      </c>
      <c r="CC34" s="75" t="str">
        <f t="shared" si="63"/>
        <v/>
      </c>
      <c r="CD34" s="75" t="str">
        <f t="shared" si="64"/>
        <v/>
      </c>
      <c r="CE34" s="75" t="str">
        <f t="shared" si="65"/>
        <v/>
      </c>
      <c r="CF34" s="75" t="str">
        <f t="shared" si="66"/>
        <v/>
      </c>
      <c r="CG34" s="75" t="str">
        <f t="shared" si="67"/>
        <v/>
      </c>
      <c r="CH34" s="75" t="str">
        <f t="shared" si="68"/>
        <v/>
      </c>
      <c r="CI34" s="75" t="str">
        <f t="shared" si="69"/>
        <v/>
      </c>
      <c r="CJ34" s="75" t="str">
        <f t="shared" si="70"/>
        <v/>
      </c>
      <c r="CK34" s="75" t="str">
        <f t="shared" si="71"/>
        <v/>
      </c>
      <c r="CL34" s="75" t="str">
        <f t="shared" si="72"/>
        <v/>
      </c>
      <c r="CM34" s="75" t="str">
        <f t="shared" si="73"/>
        <v/>
      </c>
      <c r="CN34" s="75" t="str">
        <f t="shared" si="74"/>
        <v/>
      </c>
      <c r="CO34" s="75" t="str">
        <f t="shared" si="75"/>
        <v/>
      </c>
      <c r="CP34" s="75" t="str">
        <f t="shared" si="76"/>
        <v/>
      </c>
      <c r="CQ34" s="75" t="str">
        <f t="shared" si="77"/>
        <v/>
      </c>
      <c r="CR34" s="75" t="str">
        <f t="shared" si="78"/>
        <v/>
      </c>
      <c r="CS34" s="75" t="str">
        <f t="shared" si="79"/>
        <v/>
      </c>
      <c r="CT34" s="75" t="str">
        <f t="shared" si="80"/>
        <v/>
      </c>
      <c r="CU34" s="75" t="str">
        <f t="shared" si="81"/>
        <v/>
      </c>
      <c r="CV34" s="75" t="str">
        <f t="shared" si="82"/>
        <v/>
      </c>
      <c r="CW34" s="75" t="str">
        <f t="shared" si="83"/>
        <v/>
      </c>
      <c r="CX34" s="75" t="str">
        <f t="shared" si="84"/>
        <v/>
      </c>
      <c r="CY34" s="75" t="str">
        <f t="shared" si="85"/>
        <v/>
      </c>
      <c r="CZ34" s="75" t="str">
        <f t="shared" si="86"/>
        <v/>
      </c>
      <c r="DA34" s="75" t="str">
        <f t="shared" si="87"/>
        <v/>
      </c>
      <c r="DB34" s="75" t="str">
        <f t="shared" si="88"/>
        <v/>
      </c>
      <c r="DC34" s="75" t="str">
        <f t="shared" si="89"/>
        <v/>
      </c>
      <c r="DD34" s="75" t="str">
        <f t="shared" si="90"/>
        <v/>
      </c>
      <c r="DE34" s="75" t="str">
        <f t="shared" si="91"/>
        <v/>
      </c>
      <c r="DF34" s="75" t="str">
        <f t="shared" si="92"/>
        <v/>
      </c>
      <c r="DG34" s="75" t="str">
        <f t="shared" si="93"/>
        <v/>
      </c>
      <c r="DH34" s="75" t="str">
        <f t="shared" si="94"/>
        <v/>
      </c>
      <c r="DI34" s="75" t="str">
        <f t="shared" si="95"/>
        <v/>
      </c>
      <c r="DJ34" s="75" t="str">
        <f t="shared" si="96"/>
        <v/>
      </c>
      <c r="DK34" s="75" t="str">
        <f t="shared" si="97"/>
        <v/>
      </c>
      <c r="DL34" s="75" t="str">
        <f t="shared" si="98"/>
        <v/>
      </c>
      <c r="DM34" s="75" t="str">
        <f t="shared" si="99"/>
        <v/>
      </c>
      <c r="DN34" s="75" t="str">
        <f t="shared" si="100"/>
        <v/>
      </c>
      <c r="DO34" s="75" t="str">
        <f t="shared" si="101"/>
        <v/>
      </c>
      <c r="DP34" s="75" t="str">
        <f t="shared" si="102"/>
        <v/>
      </c>
      <c r="DQ34" s="75" t="str">
        <f t="shared" si="103"/>
        <v/>
      </c>
      <c r="DR34" s="75" t="str">
        <f t="shared" si="104"/>
        <v/>
      </c>
      <c r="DS34" s="75" t="str">
        <f t="shared" si="105"/>
        <v/>
      </c>
      <c r="DT34" s="75" t="str">
        <f t="shared" si="106"/>
        <v/>
      </c>
      <c r="DU34" s="75" t="str">
        <f t="shared" si="107"/>
        <v/>
      </c>
      <c r="DV34" s="75" t="str">
        <f t="shared" si="108"/>
        <v/>
      </c>
      <c r="DW34" s="75" t="str">
        <f t="shared" si="109"/>
        <v/>
      </c>
      <c r="DX34" s="75" t="str">
        <f t="shared" si="110"/>
        <v/>
      </c>
      <c r="DY34" s="75" t="str">
        <f t="shared" si="111"/>
        <v/>
      </c>
      <c r="DZ34" s="75" t="str">
        <f t="shared" si="112"/>
        <v/>
      </c>
      <c r="EA34" s="75" t="str">
        <f t="shared" si="113"/>
        <v/>
      </c>
      <c r="EB34" s="75" t="str">
        <f t="shared" si="114"/>
        <v/>
      </c>
      <c r="EC34" s="75" t="str">
        <f t="shared" si="115"/>
        <v/>
      </c>
      <c r="ED34" s="75" t="str">
        <f t="shared" si="116"/>
        <v/>
      </c>
      <c r="EE34" s="75" t="str">
        <f t="shared" si="117"/>
        <v/>
      </c>
      <c r="EF34" s="75" t="str">
        <f t="shared" si="118"/>
        <v/>
      </c>
      <c r="EG34" s="75" t="str">
        <f t="shared" si="119"/>
        <v/>
      </c>
      <c r="EH34" s="75" t="str">
        <f t="shared" si="120"/>
        <v/>
      </c>
      <c r="EI34" s="75" t="str">
        <f t="shared" si="121"/>
        <v/>
      </c>
      <c r="EJ34" s="75" t="str">
        <f t="shared" si="122"/>
        <v/>
      </c>
      <c r="EK34" s="75" t="str">
        <f t="shared" si="123"/>
        <v/>
      </c>
      <c r="EL34" s="75" t="str">
        <f t="shared" si="124"/>
        <v/>
      </c>
      <c r="EM34" s="75" t="str">
        <f t="shared" si="125"/>
        <v/>
      </c>
      <c r="EN34" s="75" t="str">
        <f t="shared" si="126"/>
        <v/>
      </c>
      <c r="EO34" s="75" t="str">
        <f t="shared" si="127"/>
        <v/>
      </c>
      <c r="EP34" s="75" t="str">
        <f t="shared" si="128"/>
        <v/>
      </c>
      <c r="EQ34" s="75" t="str">
        <f t="shared" si="129"/>
        <v/>
      </c>
      <c r="ER34" s="75" t="str">
        <f t="shared" si="130"/>
        <v/>
      </c>
      <c r="ES34" s="75" t="str">
        <f t="shared" si="131"/>
        <v/>
      </c>
      <c r="ET34" s="75" t="str">
        <f t="shared" si="132"/>
        <v/>
      </c>
      <c r="EU34" s="75" t="str">
        <f t="shared" si="313"/>
        <v/>
      </c>
      <c r="EV34" s="75" t="str">
        <f t="shared" si="314"/>
        <v/>
      </c>
      <c r="EW34" s="75" t="str">
        <f t="shared" si="315"/>
        <v/>
      </c>
      <c r="EX34" s="75" t="str">
        <f t="shared" si="316"/>
        <v/>
      </c>
      <c r="EY34" s="75" t="str">
        <f t="shared" si="317"/>
        <v/>
      </c>
      <c r="EZ34" s="75" t="str">
        <f t="shared" si="133"/>
        <v/>
      </c>
      <c r="FA34" s="75" t="str">
        <f t="shared" si="134"/>
        <v/>
      </c>
      <c r="FB34" s="75" t="str">
        <f t="shared" si="135"/>
        <v/>
      </c>
      <c r="FC34" s="75" t="str">
        <f t="shared" si="136"/>
        <v/>
      </c>
      <c r="FD34" s="75" t="str">
        <f t="shared" si="137"/>
        <v/>
      </c>
      <c r="FE34" s="75" t="str">
        <f t="shared" si="318"/>
        <v/>
      </c>
      <c r="FF34" s="75" t="str">
        <f t="shared" si="319"/>
        <v/>
      </c>
      <c r="FG34" s="75" t="str">
        <f t="shared" si="320"/>
        <v/>
      </c>
      <c r="FH34" s="75" t="str">
        <f t="shared" si="321"/>
        <v/>
      </c>
      <c r="FI34" s="75" t="str">
        <f t="shared" si="322"/>
        <v/>
      </c>
      <c r="FJ34" s="75" t="str">
        <f t="shared" si="138"/>
        <v/>
      </c>
      <c r="FK34" s="75" t="str">
        <f t="shared" si="139"/>
        <v/>
      </c>
      <c r="FL34" s="75" t="str">
        <f t="shared" si="140"/>
        <v/>
      </c>
      <c r="FM34" s="75" t="str">
        <f t="shared" si="141"/>
        <v/>
      </c>
      <c r="FN34" s="75" t="str">
        <f t="shared" si="142"/>
        <v/>
      </c>
      <c r="FO34" s="75" t="str">
        <f t="shared" si="143"/>
        <v/>
      </c>
      <c r="FP34" s="75" t="str">
        <f t="shared" si="144"/>
        <v/>
      </c>
      <c r="FQ34" s="75" t="str">
        <f t="shared" si="145"/>
        <v/>
      </c>
      <c r="FR34" s="75" t="str">
        <f t="shared" si="146"/>
        <v/>
      </c>
      <c r="FS34" s="75" t="str">
        <f t="shared" si="147"/>
        <v/>
      </c>
      <c r="FT34" s="75" t="str">
        <f t="shared" si="148"/>
        <v/>
      </c>
      <c r="FU34" s="75" t="str">
        <f t="shared" si="149"/>
        <v/>
      </c>
      <c r="FV34" s="75" t="str">
        <f t="shared" si="150"/>
        <v/>
      </c>
      <c r="FW34" s="75" t="str">
        <f t="shared" si="151"/>
        <v/>
      </c>
      <c r="FX34" s="75" t="str">
        <f t="shared" si="152"/>
        <v/>
      </c>
      <c r="FY34" s="75" t="str">
        <f t="shared" si="153"/>
        <v/>
      </c>
      <c r="FZ34" s="75" t="str">
        <f t="shared" si="154"/>
        <v/>
      </c>
      <c r="GA34" s="75" t="str">
        <f t="shared" si="155"/>
        <v/>
      </c>
      <c r="GB34" s="75" t="str">
        <f t="shared" si="156"/>
        <v/>
      </c>
      <c r="GC34" s="75" t="str">
        <f t="shared" si="157"/>
        <v/>
      </c>
      <c r="GD34" s="75" t="str">
        <f t="shared" si="158"/>
        <v/>
      </c>
      <c r="GE34" s="75" t="str">
        <f t="shared" si="159"/>
        <v/>
      </c>
      <c r="GF34" s="75" t="str">
        <f t="shared" si="160"/>
        <v/>
      </c>
      <c r="GG34" s="75" t="str">
        <f t="shared" si="161"/>
        <v/>
      </c>
      <c r="GH34" s="75" t="str">
        <f t="shared" si="162"/>
        <v/>
      </c>
      <c r="GI34" s="75" t="str">
        <f t="shared" si="163"/>
        <v/>
      </c>
      <c r="GJ34" s="75" t="str">
        <f t="shared" si="164"/>
        <v/>
      </c>
      <c r="GK34" s="75" t="str">
        <f t="shared" si="165"/>
        <v/>
      </c>
      <c r="GL34" s="75" t="str">
        <f t="shared" si="166"/>
        <v/>
      </c>
      <c r="GM34" s="75" t="str">
        <f t="shared" si="167"/>
        <v/>
      </c>
      <c r="GN34" s="75" t="str">
        <f t="shared" si="168"/>
        <v/>
      </c>
      <c r="GO34" s="75" t="str">
        <f t="shared" si="169"/>
        <v/>
      </c>
      <c r="GP34" s="75" t="str">
        <f t="shared" si="170"/>
        <v/>
      </c>
      <c r="GQ34" s="75" t="str">
        <f t="shared" si="171"/>
        <v/>
      </c>
      <c r="GR34" s="75" t="str">
        <f t="shared" si="172"/>
        <v/>
      </c>
      <c r="GS34" s="75" t="str">
        <f t="shared" si="173"/>
        <v/>
      </c>
      <c r="GT34" s="75" t="str">
        <f t="shared" si="174"/>
        <v/>
      </c>
      <c r="GU34" s="75" t="str">
        <f t="shared" si="175"/>
        <v/>
      </c>
      <c r="GV34" s="75" t="str">
        <f t="shared" si="176"/>
        <v/>
      </c>
      <c r="GW34" s="75" t="str">
        <f t="shared" si="177"/>
        <v/>
      </c>
      <c r="GX34" s="75" t="str">
        <f t="shared" si="178"/>
        <v/>
      </c>
      <c r="GY34" s="75" t="str">
        <f t="shared" si="179"/>
        <v/>
      </c>
      <c r="GZ34" s="75" t="str">
        <f t="shared" si="180"/>
        <v/>
      </c>
      <c r="HA34" s="75" t="str">
        <f t="shared" si="181"/>
        <v/>
      </c>
      <c r="HB34" s="75" t="str">
        <f t="shared" si="182"/>
        <v/>
      </c>
      <c r="HC34" s="75" t="str">
        <f t="shared" si="183"/>
        <v/>
      </c>
      <c r="HD34" s="75" t="str">
        <f t="shared" si="184"/>
        <v/>
      </c>
      <c r="HE34" s="75" t="str">
        <f t="shared" si="185"/>
        <v/>
      </c>
      <c r="HF34" s="75" t="str">
        <f t="shared" si="186"/>
        <v/>
      </c>
      <c r="HG34" s="75" t="str">
        <f t="shared" si="187"/>
        <v/>
      </c>
      <c r="HH34" s="75" t="str">
        <f t="shared" si="188"/>
        <v/>
      </c>
      <c r="HI34" s="75" t="str">
        <f t="shared" si="189"/>
        <v/>
      </c>
      <c r="HJ34" s="75" t="str">
        <f t="shared" si="190"/>
        <v/>
      </c>
      <c r="HK34" s="75" t="str">
        <f t="shared" si="191"/>
        <v/>
      </c>
      <c r="HL34" s="75" t="str">
        <f t="shared" si="192"/>
        <v/>
      </c>
      <c r="HM34" s="75" t="str">
        <f t="shared" si="193"/>
        <v/>
      </c>
      <c r="HN34" s="75" t="str">
        <f t="shared" si="194"/>
        <v/>
      </c>
      <c r="HO34" s="75" t="str">
        <f t="shared" si="195"/>
        <v/>
      </c>
      <c r="HP34" s="75" t="str">
        <f t="shared" si="196"/>
        <v/>
      </c>
      <c r="HQ34" s="75" t="str">
        <f t="shared" si="197"/>
        <v/>
      </c>
      <c r="HR34" s="75" t="str">
        <f t="shared" si="198"/>
        <v/>
      </c>
      <c r="HS34" s="75" t="str">
        <f t="shared" si="199"/>
        <v/>
      </c>
      <c r="HT34" s="75" t="str">
        <f t="shared" si="200"/>
        <v/>
      </c>
      <c r="HU34" s="75" t="str">
        <f t="shared" si="201"/>
        <v/>
      </c>
      <c r="HV34" s="75" t="str">
        <f t="shared" si="202"/>
        <v/>
      </c>
      <c r="HW34" s="109" t="str">
        <f t="shared" si="203"/>
        <v/>
      </c>
      <c r="HX34" s="109" t="str">
        <f t="shared" si="204"/>
        <v/>
      </c>
      <c r="HY34" s="109" t="str">
        <f t="shared" si="205"/>
        <v/>
      </c>
      <c r="HZ34" s="109" t="str">
        <f t="shared" si="206"/>
        <v/>
      </c>
      <c r="IA34" s="109" t="str">
        <f t="shared" si="207"/>
        <v/>
      </c>
      <c r="IB34" s="109" t="str">
        <f t="shared" si="208"/>
        <v/>
      </c>
      <c r="IC34" s="109" t="str">
        <f t="shared" si="209"/>
        <v/>
      </c>
      <c r="ID34" s="109" t="str">
        <f t="shared" si="210"/>
        <v/>
      </c>
      <c r="IE34" s="109" t="str">
        <f t="shared" si="211"/>
        <v/>
      </c>
      <c r="IF34" s="109" t="str">
        <f t="shared" si="212"/>
        <v/>
      </c>
      <c r="IG34" s="109" t="str">
        <f t="shared" si="213"/>
        <v/>
      </c>
      <c r="IH34" s="109" t="str">
        <f t="shared" si="214"/>
        <v/>
      </c>
      <c r="II34" s="109" t="str">
        <f t="shared" si="215"/>
        <v/>
      </c>
      <c r="IJ34" s="109" t="str">
        <f t="shared" si="216"/>
        <v/>
      </c>
      <c r="IK34" s="109" t="str">
        <f t="shared" si="217"/>
        <v/>
      </c>
      <c r="IL34" s="109" t="str">
        <f t="shared" si="218"/>
        <v/>
      </c>
      <c r="IM34" s="109" t="str">
        <f t="shared" si="219"/>
        <v/>
      </c>
      <c r="IN34" s="109" t="str">
        <f t="shared" si="220"/>
        <v/>
      </c>
      <c r="IO34" s="109" t="str">
        <f t="shared" si="221"/>
        <v/>
      </c>
      <c r="IP34" s="109" t="str">
        <f t="shared" si="222"/>
        <v/>
      </c>
      <c r="IQ34" s="109" t="str">
        <f t="shared" si="223"/>
        <v/>
      </c>
      <c r="IR34" s="109" t="str">
        <f t="shared" si="224"/>
        <v/>
      </c>
      <c r="IS34" s="109" t="str">
        <f t="shared" si="225"/>
        <v/>
      </c>
      <c r="IT34" s="109" t="str">
        <f t="shared" si="226"/>
        <v/>
      </c>
      <c r="IU34" s="109" t="str">
        <f t="shared" si="227"/>
        <v/>
      </c>
      <c r="IV34" s="109" t="str">
        <f t="shared" si="228"/>
        <v/>
      </c>
      <c r="IW34" s="109" t="str">
        <f t="shared" si="229"/>
        <v/>
      </c>
      <c r="IX34" s="109" t="str">
        <f t="shared" si="230"/>
        <v/>
      </c>
      <c r="IY34" s="109" t="str">
        <f t="shared" si="231"/>
        <v/>
      </c>
      <c r="IZ34" s="109" t="str">
        <f t="shared" si="232"/>
        <v/>
      </c>
      <c r="JA34" s="109" t="str">
        <f t="shared" si="233"/>
        <v/>
      </c>
      <c r="JB34" s="109" t="str">
        <f t="shared" si="234"/>
        <v/>
      </c>
      <c r="JC34" s="109" t="str">
        <f t="shared" si="235"/>
        <v/>
      </c>
      <c r="JD34" s="109" t="str">
        <f t="shared" si="236"/>
        <v/>
      </c>
      <c r="JE34" s="109" t="str">
        <f t="shared" si="237"/>
        <v/>
      </c>
      <c r="JF34" s="109" t="str">
        <f t="shared" si="238"/>
        <v/>
      </c>
      <c r="JG34" s="109" t="str">
        <f t="shared" si="239"/>
        <v/>
      </c>
      <c r="JH34" s="109" t="str">
        <f t="shared" si="240"/>
        <v/>
      </c>
      <c r="JI34" s="109" t="str">
        <f t="shared" si="241"/>
        <v/>
      </c>
      <c r="JJ34" s="109" t="str">
        <f t="shared" si="242"/>
        <v/>
      </c>
      <c r="JK34" s="109" t="str">
        <f t="shared" si="243"/>
        <v/>
      </c>
      <c r="JL34" s="109" t="str">
        <f t="shared" si="244"/>
        <v/>
      </c>
      <c r="JM34" s="109" t="str">
        <f t="shared" si="245"/>
        <v/>
      </c>
      <c r="JN34" s="109" t="str">
        <f t="shared" si="246"/>
        <v/>
      </c>
      <c r="JO34" s="109" t="str">
        <f t="shared" si="247"/>
        <v/>
      </c>
      <c r="JP34" s="109" t="str">
        <f t="shared" si="248"/>
        <v/>
      </c>
      <c r="JQ34" s="109" t="str">
        <f t="shared" si="249"/>
        <v/>
      </c>
      <c r="JR34" s="109" t="str">
        <f t="shared" si="250"/>
        <v/>
      </c>
      <c r="JS34" s="109" t="str">
        <f t="shared" si="251"/>
        <v/>
      </c>
      <c r="JT34" s="109" t="str">
        <f t="shared" si="252"/>
        <v/>
      </c>
      <c r="JU34" s="109" t="str">
        <f t="shared" si="253"/>
        <v/>
      </c>
      <c r="JV34" s="109" t="str">
        <f t="shared" si="254"/>
        <v/>
      </c>
      <c r="JW34" s="109" t="str">
        <f t="shared" si="255"/>
        <v/>
      </c>
      <c r="JX34" s="109" t="str">
        <f t="shared" si="256"/>
        <v/>
      </c>
      <c r="JY34" s="109" t="str">
        <f t="shared" si="257"/>
        <v/>
      </c>
      <c r="JZ34" s="109" t="str">
        <f t="shared" si="258"/>
        <v/>
      </c>
      <c r="KA34" s="109" t="str">
        <f t="shared" si="259"/>
        <v/>
      </c>
      <c r="KB34" s="109" t="str">
        <f t="shared" si="260"/>
        <v/>
      </c>
      <c r="KC34" s="109" t="str">
        <f t="shared" si="261"/>
        <v/>
      </c>
      <c r="KD34" s="109" t="str">
        <f t="shared" si="262"/>
        <v/>
      </c>
      <c r="KE34" s="109" t="str">
        <f t="shared" si="263"/>
        <v/>
      </c>
      <c r="KF34" s="109" t="str">
        <f t="shared" si="264"/>
        <v/>
      </c>
      <c r="KG34" s="109" t="str">
        <f t="shared" si="265"/>
        <v/>
      </c>
      <c r="KH34" s="109" t="str">
        <f t="shared" si="266"/>
        <v/>
      </c>
      <c r="KI34" s="109" t="str">
        <f t="shared" si="267"/>
        <v/>
      </c>
      <c r="KJ34" s="109" t="str">
        <f t="shared" si="268"/>
        <v/>
      </c>
      <c r="KK34" s="109" t="str">
        <f t="shared" si="269"/>
        <v/>
      </c>
      <c r="KL34" s="109" t="str">
        <f t="shared" si="270"/>
        <v/>
      </c>
      <c r="KM34" s="109" t="str">
        <f t="shared" si="271"/>
        <v/>
      </c>
      <c r="KN34" s="109" t="str">
        <f t="shared" si="272"/>
        <v/>
      </c>
      <c r="KO34" s="109" t="str">
        <f t="shared" si="273"/>
        <v/>
      </c>
      <c r="KP34" s="109" t="str">
        <f t="shared" si="274"/>
        <v/>
      </c>
      <c r="KQ34" s="109" t="str">
        <f t="shared" si="275"/>
        <v/>
      </c>
      <c r="KR34" s="109" t="str">
        <f t="shared" si="276"/>
        <v/>
      </c>
      <c r="KS34" s="109" t="str">
        <f t="shared" si="277"/>
        <v/>
      </c>
      <c r="KT34" s="109" t="str">
        <f t="shared" si="278"/>
        <v/>
      </c>
      <c r="KU34" s="109" t="str">
        <f t="shared" si="279"/>
        <v/>
      </c>
      <c r="KV34" s="109" t="str">
        <f t="shared" si="280"/>
        <v/>
      </c>
      <c r="KW34" s="109" t="str">
        <f t="shared" si="281"/>
        <v/>
      </c>
      <c r="KX34" s="109" t="str">
        <f t="shared" si="282"/>
        <v/>
      </c>
      <c r="KY34" s="109" t="str">
        <f t="shared" si="283"/>
        <v/>
      </c>
      <c r="KZ34" s="109" t="str">
        <f t="shared" si="284"/>
        <v/>
      </c>
      <c r="LA34" s="109" t="str">
        <f t="shared" si="285"/>
        <v/>
      </c>
      <c r="LB34" s="109" t="str">
        <f t="shared" si="286"/>
        <v/>
      </c>
      <c r="LC34" s="109" t="str">
        <f t="shared" si="287"/>
        <v/>
      </c>
      <c r="LD34" s="110" t="str">
        <f t="shared" si="288"/>
        <v/>
      </c>
      <c r="LE34" s="110" t="str">
        <f t="shared" si="289"/>
        <v/>
      </c>
      <c r="LF34" s="110" t="str">
        <f t="shared" si="290"/>
        <v/>
      </c>
      <c r="LG34" s="110" t="str">
        <f t="shared" si="291"/>
        <v/>
      </c>
      <c r="LH34" s="110" t="str">
        <f t="shared" si="292"/>
        <v/>
      </c>
      <c r="LI34" s="75" t="str">
        <f t="shared" si="293"/>
        <v/>
      </c>
      <c r="LJ34" s="75" t="str">
        <f t="shared" si="294"/>
        <v/>
      </c>
      <c r="LK34" s="75" t="str">
        <f t="shared" si="295"/>
        <v/>
      </c>
      <c r="LL34" s="75" t="str">
        <f t="shared" si="296"/>
        <v/>
      </c>
      <c r="LM34" s="75" t="str">
        <f t="shared" si="297"/>
        <v/>
      </c>
      <c r="LN34" s="75" t="str">
        <f t="shared" si="298"/>
        <v/>
      </c>
      <c r="LO34" s="75" t="str">
        <f t="shared" si="299"/>
        <v/>
      </c>
      <c r="LP34" s="75" t="str">
        <f t="shared" si="300"/>
        <v/>
      </c>
      <c r="LQ34" s="75" t="str">
        <f t="shared" si="301"/>
        <v/>
      </c>
      <c r="LR34" s="75" t="str">
        <f t="shared" si="302"/>
        <v/>
      </c>
      <c r="LS34" s="75" t="str">
        <f t="shared" si="303"/>
        <v/>
      </c>
      <c r="LT34" s="75" t="str">
        <f t="shared" si="304"/>
        <v/>
      </c>
      <c r="LU34" s="75" t="str">
        <f t="shared" si="305"/>
        <v/>
      </c>
      <c r="LV34" s="75" t="str">
        <f t="shared" si="306"/>
        <v/>
      </c>
      <c r="LW34" s="75" t="str">
        <f t="shared" si="307"/>
        <v/>
      </c>
      <c r="LX34" s="75" t="str">
        <f t="shared" si="308"/>
        <v/>
      </c>
      <c r="LY34" s="75" t="str">
        <f t="shared" si="309"/>
        <v/>
      </c>
      <c r="LZ34" s="75" t="str">
        <f t="shared" si="310"/>
        <v/>
      </c>
      <c r="MA34" s="75" t="str">
        <f t="shared" si="311"/>
        <v/>
      </c>
      <c r="MB34" s="75" t="str">
        <f t="shared" si="312"/>
        <v/>
      </c>
      <c r="MC34" s="91">
        <f t="shared" si="323"/>
        <v>0</v>
      </c>
      <c r="MD34" s="91">
        <f t="shared" si="324"/>
        <v>0</v>
      </c>
      <c r="ME34" s="91">
        <f t="shared" si="325"/>
        <v>0</v>
      </c>
      <c r="MF34" s="91">
        <f t="shared" si="326"/>
        <v>0</v>
      </c>
      <c r="MG34" s="91">
        <f t="shared" si="327"/>
        <v>0</v>
      </c>
      <c r="MH34" s="91">
        <f t="shared" si="328"/>
        <v>0</v>
      </c>
      <c r="MI34" s="91">
        <f t="shared" si="329"/>
        <v>0</v>
      </c>
      <c r="MJ34" s="91">
        <f t="shared" si="330"/>
        <v>0</v>
      </c>
      <c r="MK34" s="91">
        <f t="shared" si="331"/>
        <v>0</v>
      </c>
      <c r="ML34" s="91">
        <f t="shared" si="332"/>
        <v>0</v>
      </c>
      <c r="MM34" s="91">
        <f t="shared" si="333"/>
        <v>0</v>
      </c>
      <c r="MN34" s="91">
        <f t="shared" si="334"/>
        <v>0</v>
      </c>
      <c r="MO34" s="91">
        <f t="shared" si="335"/>
        <v>0</v>
      </c>
      <c r="MP34" s="91">
        <f t="shared" si="336"/>
        <v>0</v>
      </c>
      <c r="MQ34" s="91">
        <f t="shared" si="337"/>
        <v>0</v>
      </c>
      <c r="MR34" s="70"/>
      <c r="MS34" s="70"/>
      <c r="MT34" s="75"/>
      <c r="MU34" s="75"/>
      <c r="NK34" s="71"/>
      <c r="NL34" s="71"/>
    </row>
    <row r="35" spans="1:376" ht="12" customHeight="1" x14ac:dyDescent="0.2">
      <c r="A35" s="98" t="str">
        <f t="shared" si="0"/>
        <v/>
      </c>
      <c r="B35" s="137">
        <v>70</v>
      </c>
      <c r="C35" s="112"/>
      <c r="D35" s="113"/>
      <c r="E35" s="114"/>
      <c r="F35" s="114"/>
      <c r="G35" s="114"/>
      <c r="H35" s="114"/>
      <c r="I35" s="352"/>
      <c r="J35" s="115"/>
      <c r="K35" s="116">
        <f t="shared" si="1"/>
        <v>0</v>
      </c>
      <c r="L35" s="116">
        <f t="shared" si="2"/>
        <v>0</v>
      </c>
      <c r="M35" s="117"/>
      <c r="N35" s="117"/>
      <c r="O35" s="117"/>
      <c r="P35" s="118"/>
      <c r="Q35" s="119"/>
      <c r="R35" s="120"/>
      <c r="S35" s="1089"/>
      <c r="T35" s="1090"/>
      <c r="U35" s="75" t="str">
        <f t="shared" si="3"/>
        <v/>
      </c>
      <c r="V35" s="75" t="str">
        <f t="shared" si="4"/>
        <v/>
      </c>
      <c r="W35" s="75" t="str">
        <f t="shared" si="5"/>
        <v/>
      </c>
      <c r="X35" s="75" t="str">
        <f t="shared" si="6"/>
        <v/>
      </c>
      <c r="Y35" s="75" t="str">
        <f t="shared" si="7"/>
        <v/>
      </c>
      <c r="Z35" s="75" t="str">
        <f t="shared" si="8"/>
        <v/>
      </c>
      <c r="AA35" s="75" t="str">
        <f t="shared" si="9"/>
        <v/>
      </c>
      <c r="AB35" s="75" t="str">
        <f t="shared" si="10"/>
        <v/>
      </c>
      <c r="AC35" s="75" t="str">
        <f t="shared" si="11"/>
        <v/>
      </c>
      <c r="AD35" s="75" t="str">
        <f t="shared" si="12"/>
        <v/>
      </c>
      <c r="AE35" s="75" t="str">
        <f t="shared" si="13"/>
        <v/>
      </c>
      <c r="AF35" s="75" t="str">
        <f t="shared" si="14"/>
        <v/>
      </c>
      <c r="AG35" s="75" t="str">
        <f t="shared" si="15"/>
        <v/>
      </c>
      <c r="AH35" s="75" t="str">
        <f t="shared" si="16"/>
        <v/>
      </c>
      <c r="AI35" s="75" t="str">
        <f t="shared" si="17"/>
        <v/>
      </c>
      <c r="AJ35" s="75" t="str">
        <f t="shared" si="18"/>
        <v/>
      </c>
      <c r="AK35" s="75" t="str">
        <f t="shared" si="19"/>
        <v/>
      </c>
      <c r="AL35" s="75" t="str">
        <f t="shared" si="20"/>
        <v/>
      </c>
      <c r="AM35" s="75" t="str">
        <f t="shared" si="21"/>
        <v/>
      </c>
      <c r="AN35" s="75" t="str">
        <f t="shared" si="22"/>
        <v/>
      </c>
      <c r="AO35" s="75" t="str">
        <f t="shared" si="23"/>
        <v/>
      </c>
      <c r="AP35" s="75" t="str">
        <f t="shared" si="24"/>
        <v/>
      </c>
      <c r="AQ35" s="75" t="str">
        <f t="shared" si="25"/>
        <v/>
      </c>
      <c r="AR35" s="75" t="str">
        <f t="shared" si="26"/>
        <v/>
      </c>
      <c r="AS35" s="75" t="str">
        <f t="shared" si="27"/>
        <v/>
      </c>
      <c r="AT35" s="75" t="str">
        <f t="shared" si="28"/>
        <v/>
      </c>
      <c r="AU35" s="75" t="str">
        <f t="shared" si="29"/>
        <v/>
      </c>
      <c r="AV35" s="75" t="str">
        <f t="shared" si="30"/>
        <v/>
      </c>
      <c r="AW35" s="75" t="str">
        <f t="shared" si="31"/>
        <v/>
      </c>
      <c r="AX35" s="75" t="str">
        <f t="shared" si="32"/>
        <v/>
      </c>
      <c r="AY35" s="75" t="str">
        <f t="shared" si="33"/>
        <v/>
      </c>
      <c r="AZ35" s="75" t="str">
        <f t="shared" si="34"/>
        <v/>
      </c>
      <c r="BA35" s="75" t="str">
        <f t="shared" si="35"/>
        <v/>
      </c>
      <c r="BB35" s="75" t="str">
        <f t="shared" si="36"/>
        <v/>
      </c>
      <c r="BC35" s="75" t="str">
        <f t="shared" si="37"/>
        <v/>
      </c>
      <c r="BD35" s="75" t="str">
        <f t="shared" si="38"/>
        <v/>
      </c>
      <c r="BE35" s="75" t="str">
        <f t="shared" si="39"/>
        <v/>
      </c>
      <c r="BF35" s="75" t="str">
        <f t="shared" si="40"/>
        <v/>
      </c>
      <c r="BG35" s="75" t="str">
        <f t="shared" si="41"/>
        <v/>
      </c>
      <c r="BH35" s="75" t="str">
        <f t="shared" si="42"/>
        <v/>
      </c>
      <c r="BI35" s="75" t="str">
        <f t="shared" si="43"/>
        <v/>
      </c>
      <c r="BJ35" s="75" t="str">
        <f t="shared" si="44"/>
        <v/>
      </c>
      <c r="BK35" s="75" t="str">
        <f t="shared" si="45"/>
        <v/>
      </c>
      <c r="BL35" s="75" t="str">
        <f t="shared" si="46"/>
        <v/>
      </c>
      <c r="BM35" s="75" t="str">
        <f t="shared" si="47"/>
        <v/>
      </c>
      <c r="BN35" s="75" t="str">
        <f t="shared" si="48"/>
        <v/>
      </c>
      <c r="BO35" s="75" t="str">
        <f t="shared" si="49"/>
        <v/>
      </c>
      <c r="BP35" s="75" t="str">
        <f t="shared" si="50"/>
        <v/>
      </c>
      <c r="BQ35" s="75" t="str">
        <f t="shared" si="51"/>
        <v/>
      </c>
      <c r="BR35" s="75" t="str">
        <f t="shared" si="52"/>
        <v/>
      </c>
      <c r="BS35" s="75" t="str">
        <f t="shared" si="53"/>
        <v/>
      </c>
      <c r="BT35" s="75" t="str">
        <f t="shared" si="54"/>
        <v/>
      </c>
      <c r="BU35" s="75" t="str">
        <f t="shared" si="55"/>
        <v/>
      </c>
      <c r="BV35" s="75" t="str">
        <f t="shared" si="56"/>
        <v/>
      </c>
      <c r="BW35" s="75" t="str">
        <f t="shared" si="57"/>
        <v/>
      </c>
      <c r="BX35" s="75" t="str">
        <f t="shared" si="58"/>
        <v/>
      </c>
      <c r="BY35" s="75" t="str">
        <f t="shared" si="59"/>
        <v/>
      </c>
      <c r="BZ35" s="75" t="str">
        <f t="shared" si="60"/>
        <v/>
      </c>
      <c r="CA35" s="75" t="str">
        <f t="shared" si="61"/>
        <v/>
      </c>
      <c r="CB35" s="75" t="str">
        <f t="shared" si="62"/>
        <v/>
      </c>
      <c r="CC35" s="75" t="str">
        <f t="shared" si="63"/>
        <v/>
      </c>
      <c r="CD35" s="75" t="str">
        <f t="shared" si="64"/>
        <v/>
      </c>
      <c r="CE35" s="75" t="str">
        <f t="shared" si="65"/>
        <v/>
      </c>
      <c r="CF35" s="75" t="str">
        <f t="shared" si="66"/>
        <v/>
      </c>
      <c r="CG35" s="75" t="str">
        <f t="shared" si="67"/>
        <v/>
      </c>
      <c r="CH35" s="75" t="str">
        <f t="shared" si="68"/>
        <v/>
      </c>
      <c r="CI35" s="75" t="str">
        <f t="shared" si="69"/>
        <v/>
      </c>
      <c r="CJ35" s="75" t="str">
        <f t="shared" si="70"/>
        <v/>
      </c>
      <c r="CK35" s="75" t="str">
        <f t="shared" si="71"/>
        <v/>
      </c>
      <c r="CL35" s="75" t="str">
        <f t="shared" si="72"/>
        <v/>
      </c>
      <c r="CM35" s="75" t="str">
        <f t="shared" si="73"/>
        <v/>
      </c>
      <c r="CN35" s="75" t="str">
        <f t="shared" si="74"/>
        <v/>
      </c>
      <c r="CO35" s="75" t="str">
        <f t="shared" si="75"/>
        <v/>
      </c>
      <c r="CP35" s="75" t="str">
        <f t="shared" si="76"/>
        <v/>
      </c>
      <c r="CQ35" s="75" t="str">
        <f t="shared" si="77"/>
        <v/>
      </c>
      <c r="CR35" s="75" t="str">
        <f t="shared" si="78"/>
        <v/>
      </c>
      <c r="CS35" s="75" t="str">
        <f t="shared" si="79"/>
        <v/>
      </c>
      <c r="CT35" s="75" t="str">
        <f t="shared" si="80"/>
        <v/>
      </c>
      <c r="CU35" s="75" t="str">
        <f t="shared" si="81"/>
        <v/>
      </c>
      <c r="CV35" s="75" t="str">
        <f t="shared" si="82"/>
        <v/>
      </c>
      <c r="CW35" s="75" t="str">
        <f t="shared" si="83"/>
        <v/>
      </c>
      <c r="CX35" s="75" t="str">
        <f t="shared" si="84"/>
        <v/>
      </c>
      <c r="CY35" s="75" t="str">
        <f t="shared" si="85"/>
        <v/>
      </c>
      <c r="CZ35" s="75" t="str">
        <f t="shared" si="86"/>
        <v/>
      </c>
      <c r="DA35" s="75" t="str">
        <f t="shared" si="87"/>
        <v/>
      </c>
      <c r="DB35" s="75" t="str">
        <f t="shared" si="88"/>
        <v/>
      </c>
      <c r="DC35" s="75" t="str">
        <f t="shared" si="89"/>
        <v/>
      </c>
      <c r="DD35" s="75" t="str">
        <f t="shared" si="90"/>
        <v/>
      </c>
      <c r="DE35" s="75" t="str">
        <f t="shared" si="91"/>
        <v/>
      </c>
      <c r="DF35" s="75" t="str">
        <f t="shared" si="92"/>
        <v/>
      </c>
      <c r="DG35" s="75" t="str">
        <f t="shared" si="93"/>
        <v/>
      </c>
      <c r="DH35" s="75" t="str">
        <f t="shared" si="94"/>
        <v/>
      </c>
      <c r="DI35" s="75" t="str">
        <f t="shared" si="95"/>
        <v/>
      </c>
      <c r="DJ35" s="75" t="str">
        <f t="shared" si="96"/>
        <v/>
      </c>
      <c r="DK35" s="75" t="str">
        <f t="shared" si="97"/>
        <v/>
      </c>
      <c r="DL35" s="75" t="str">
        <f t="shared" si="98"/>
        <v/>
      </c>
      <c r="DM35" s="75" t="str">
        <f t="shared" si="99"/>
        <v/>
      </c>
      <c r="DN35" s="75" t="str">
        <f t="shared" si="100"/>
        <v/>
      </c>
      <c r="DO35" s="75" t="str">
        <f t="shared" si="101"/>
        <v/>
      </c>
      <c r="DP35" s="75" t="str">
        <f t="shared" si="102"/>
        <v/>
      </c>
      <c r="DQ35" s="75" t="str">
        <f t="shared" si="103"/>
        <v/>
      </c>
      <c r="DR35" s="75" t="str">
        <f t="shared" si="104"/>
        <v/>
      </c>
      <c r="DS35" s="75" t="str">
        <f t="shared" si="105"/>
        <v/>
      </c>
      <c r="DT35" s="75" t="str">
        <f t="shared" si="106"/>
        <v/>
      </c>
      <c r="DU35" s="75" t="str">
        <f t="shared" si="107"/>
        <v/>
      </c>
      <c r="DV35" s="75" t="str">
        <f t="shared" si="108"/>
        <v/>
      </c>
      <c r="DW35" s="75" t="str">
        <f t="shared" si="109"/>
        <v/>
      </c>
      <c r="DX35" s="75" t="str">
        <f t="shared" si="110"/>
        <v/>
      </c>
      <c r="DY35" s="75" t="str">
        <f t="shared" si="111"/>
        <v/>
      </c>
      <c r="DZ35" s="75" t="str">
        <f t="shared" si="112"/>
        <v/>
      </c>
      <c r="EA35" s="75" t="str">
        <f t="shared" si="113"/>
        <v/>
      </c>
      <c r="EB35" s="75" t="str">
        <f t="shared" si="114"/>
        <v/>
      </c>
      <c r="EC35" s="75" t="str">
        <f t="shared" si="115"/>
        <v/>
      </c>
      <c r="ED35" s="75" t="str">
        <f t="shared" si="116"/>
        <v/>
      </c>
      <c r="EE35" s="75" t="str">
        <f t="shared" si="117"/>
        <v/>
      </c>
      <c r="EF35" s="75" t="str">
        <f t="shared" si="118"/>
        <v/>
      </c>
      <c r="EG35" s="75" t="str">
        <f t="shared" si="119"/>
        <v/>
      </c>
      <c r="EH35" s="75" t="str">
        <f t="shared" si="120"/>
        <v/>
      </c>
      <c r="EI35" s="75" t="str">
        <f t="shared" si="121"/>
        <v/>
      </c>
      <c r="EJ35" s="75" t="str">
        <f t="shared" si="122"/>
        <v/>
      </c>
      <c r="EK35" s="75" t="str">
        <f t="shared" si="123"/>
        <v/>
      </c>
      <c r="EL35" s="75" t="str">
        <f t="shared" si="124"/>
        <v/>
      </c>
      <c r="EM35" s="75" t="str">
        <f t="shared" si="125"/>
        <v/>
      </c>
      <c r="EN35" s="75" t="str">
        <f t="shared" si="126"/>
        <v/>
      </c>
      <c r="EO35" s="75" t="str">
        <f t="shared" si="127"/>
        <v/>
      </c>
      <c r="EP35" s="75" t="str">
        <f t="shared" si="128"/>
        <v/>
      </c>
      <c r="EQ35" s="75" t="str">
        <f t="shared" si="129"/>
        <v/>
      </c>
      <c r="ER35" s="75" t="str">
        <f t="shared" si="130"/>
        <v/>
      </c>
      <c r="ES35" s="75" t="str">
        <f t="shared" si="131"/>
        <v/>
      </c>
      <c r="ET35" s="75" t="str">
        <f t="shared" si="132"/>
        <v/>
      </c>
      <c r="EU35" s="75" t="str">
        <f t="shared" si="313"/>
        <v/>
      </c>
      <c r="EV35" s="75" t="str">
        <f t="shared" si="314"/>
        <v/>
      </c>
      <c r="EW35" s="75" t="str">
        <f t="shared" si="315"/>
        <v/>
      </c>
      <c r="EX35" s="75" t="str">
        <f t="shared" si="316"/>
        <v/>
      </c>
      <c r="EY35" s="75" t="str">
        <f t="shared" si="317"/>
        <v/>
      </c>
      <c r="EZ35" s="75" t="str">
        <f t="shared" si="133"/>
        <v/>
      </c>
      <c r="FA35" s="75" t="str">
        <f t="shared" si="134"/>
        <v/>
      </c>
      <c r="FB35" s="75" t="str">
        <f t="shared" si="135"/>
        <v/>
      </c>
      <c r="FC35" s="75" t="str">
        <f t="shared" si="136"/>
        <v/>
      </c>
      <c r="FD35" s="75" t="str">
        <f t="shared" si="137"/>
        <v/>
      </c>
      <c r="FE35" s="75" t="str">
        <f t="shared" si="318"/>
        <v/>
      </c>
      <c r="FF35" s="75" t="str">
        <f t="shared" si="319"/>
        <v/>
      </c>
      <c r="FG35" s="75" t="str">
        <f t="shared" si="320"/>
        <v/>
      </c>
      <c r="FH35" s="75" t="str">
        <f t="shared" si="321"/>
        <v/>
      </c>
      <c r="FI35" s="75" t="str">
        <f t="shared" si="322"/>
        <v/>
      </c>
      <c r="FJ35" s="75" t="str">
        <f t="shared" si="138"/>
        <v/>
      </c>
      <c r="FK35" s="75" t="str">
        <f t="shared" si="139"/>
        <v/>
      </c>
      <c r="FL35" s="75" t="str">
        <f t="shared" si="140"/>
        <v/>
      </c>
      <c r="FM35" s="75" t="str">
        <f t="shared" si="141"/>
        <v/>
      </c>
      <c r="FN35" s="75" t="str">
        <f t="shared" si="142"/>
        <v/>
      </c>
      <c r="FO35" s="75" t="str">
        <f t="shared" si="143"/>
        <v/>
      </c>
      <c r="FP35" s="75" t="str">
        <f t="shared" si="144"/>
        <v/>
      </c>
      <c r="FQ35" s="75" t="str">
        <f t="shared" si="145"/>
        <v/>
      </c>
      <c r="FR35" s="75" t="str">
        <f t="shared" si="146"/>
        <v/>
      </c>
      <c r="FS35" s="75" t="str">
        <f t="shared" si="147"/>
        <v/>
      </c>
      <c r="FT35" s="75" t="str">
        <f t="shared" si="148"/>
        <v/>
      </c>
      <c r="FU35" s="75" t="str">
        <f t="shared" si="149"/>
        <v/>
      </c>
      <c r="FV35" s="75" t="str">
        <f t="shared" si="150"/>
        <v/>
      </c>
      <c r="FW35" s="75" t="str">
        <f t="shared" si="151"/>
        <v/>
      </c>
      <c r="FX35" s="75" t="str">
        <f t="shared" si="152"/>
        <v/>
      </c>
      <c r="FY35" s="75" t="str">
        <f t="shared" si="153"/>
        <v/>
      </c>
      <c r="FZ35" s="75" t="str">
        <f t="shared" si="154"/>
        <v/>
      </c>
      <c r="GA35" s="75" t="str">
        <f t="shared" si="155"/>
        <v/>
      </c>
      <c r="GB35" s="75" t="str">
        <f t="shared" si="156"/>
        <v/>
      </c>
      <c r="GC35" s="75" t="str">
        <f t="shared" si="157"/>
        <v/>
      </c>
      <c r="GD35" s="75" t="str">
        <f t="shared" si="158"/>
        <v/>
      </c>
      <c r="GE35" s="75" t="str">
        <f t="shared" si="159"/>
        <v/>
      </c>
      <c r="GF35" s="75" t="str">
        <f t="shared" si="160"/>
        <v/>
      </c>
      <c r="GG35" s="75" t="str">
        <f t="shared" si="161"/>
        <v/>
      </c>
      <c r="GH35" s="75" t="str">
        <f t="shared" si="162"/>
        <v/>
      </c>
      <c r="GI35" s="75" t="str">
        <f t="shared" si="163"/>
        <v/>
      </c>
      <c r="GJ35" s="75" t="str">
        <f t="shared" si="164"/>
        <v/>
      </c>
      <c r="GK35" s="75" t="str">
        <f t="shared" si="165"/>
        <v/>
      </c>
      <c r="GL35" s="75" t="str">
        <f t="shared" si="166"/>
        <v/>
      </c>
      <c r="GM35" s="75" t="str">
        <f t="shared" si="167"/>
        <v/>
      </c>
      <c r="GN35" s="75" t="str">
        <f t="shared" si="168"/>
        <v/>
      </c>
      <c r="GO35" s="75" t="str">
        <f t="shared" si="169"/>
        <v/>
      </c>
      <c r="GP35" s="75" t="str">
        <f t="shared" si="170"/>
        <v/>
      </c>
      <c r="GQ35" s="75" t="str">
        <f t="shared" si="171"/>
        <v/>
      </c>
      <c r="GR35" s="75" t="str">
        <f t="shared" si="172"/>
        <v/>
      </c>
      <c r="GS35" s="75" t="str">
        <f t="shared" si="173"/>
        <v/>
      </c>
      <c r="GT35" s="75" t="str">
        <f t="shared" si="174"/>
        <v/>
      </c>
      <c r="GU35" s="75" t="str">
        <f t="shared" si="175"/>
        <v/>
      </c>
      <c r="GV35" s="75" t="str">
        <f t="shared" si="176"/>
        <v/>
      </c>
      <c r="GW35" s="75" t="str">
        <f t="shared" si="177"/>
        <v/>
      </c>
      <c r="GX35" s="75" t="str">
        <f t="shared" si="178"/>
        <v/>
      </c>
      <c r="GY35" s="75" t="str">
        <f t="shared" si="179"/>
        <v/>
      </c>
      <c r="GZ35" s="75" t="str">
        <f t="shared" si="180"/>
        <v/>
      </c>
      <c r="HA35" s="75" t="str">
        <f t="shared" si="181"/>
        <v/>
      </c>
      <c r="HB35" s="75" t="str">
        <f t="shared" si="182"/>
        <v/>
      </c>
      <c r="HC35" s="75" t="str">
        <f t="shared" si="183"/>
        <v/>
      </c>
      <c r="HD35" s="75" t="str">
        <f t="shared" si="184"/>
        <v/>
      </c>
      <c r="HE35" s="75" t="str">
        <f t="shared" si="185"/>
        <v/>
      </c>
      <c r="HF35" s="75" t="str">
        <f t="shared" si="186"/>
        <v/>
      </c>
      <c r="HG35" s="75" t="str">
        <f t="shared" si="187"/>
        <v/>
      </c>
      <c r="HH35" s="75" t="str">
        <f t="shared" si="188"/>
        <v/>
      </c>
      <c r="HI35" s="75" t="str">
        <f t="shared" si="189"/>
        <v/>
      </c>
      <c r="HJ35" s="75" t="str">
        <f t="shared" si="190"/>
        <v/>
      </c>
      <c r="HK35" s="75" t="str">
        <f t="shared" si="191"/>
        <v/>
      </c>
      <c r="HL35" s="75" t="str">
        <f t="shared" si="192"/>
        <v/>
      </c>
      <c r="HM35" s="75" t="str">
        <f t="shared" si="193"/>
        <v/>
      </c>
      <c r="HN35" s="75" t="str">
        <f t="shared" si="194"/>
        <v/>
      </c>
      <c r="HO35" s="75" t="str">
        <f t="shared" si="195"/>
        <v/>
      </c>
      <c r="HP35" s="75" t="str">
        <f t="shared" si="196"/>
        <v/>
      </c>
      <c r="HQ35" s="75" t="str">
        <f t="shared" si="197"/>
        <v/>
      </c>
      <c r="HR35" s="75" t="str">
        <f t="shared" si="198"/>
        <v/>
      </c>
      <c r="HS35" s="75" t="str">
        <f t="shared" si="199"/>
        <v/>
      </c>
      <c r="HT35" s="75" t="str">
        <f t="shared" si="200"/>
        <v/>
      </c>
      <c r="HU35" s="75" t="str">
        <f t="shared" si="201"/>
        <v/>
      </c>
      <c r="HV35" s="75" t="str">
        <f t="shared" si="202"/>
        <v/>
      </c>
      <c r="HW35" s="109" t="str">
        <f t="shared" si="203"/>
        <v/>
      </c>
      <c r="HX35" s="109" t="str">
        <f t="shared" si="204"/>
        <v/>
      </c>
      <c r="HY35" s="109" t="str">
        <f t="shared" si="205"/>
        <v/>
      </c>
      <c r="HZ35" s="109" t="str">
        <f t="shared" si="206"/>
        <v/>
      </c>
      <c r="IA35" s="109" t="str">
        <f t="shared" si="207"/>
        <v/>
      </c>
      <c r="IB35" s="109" t="str">
        <f t="shared" si="208"/>
        <v/>
      </c>
      <c r="IC35" s="109" t="str">
        <f t="shared" si="209"/>
        <v/>
      </c>
      <c r="ID35" s="109" t="str">
        <f t="shared" si="210"/>
        <v/>
      </c>
      <c r="IE35" s="109" t="str">
        <f t="shared" si="211"/>
        <v/>
      </c>
      <c r="IF35" s="109" t="str">
        <f t="shared" si="212"/>
        <v/>
      </c>
      <c r="IG35" s="109" t="str">
        <f t="shared" si="213"/>
        <v/>
      </c>
      <c r="IH35" s="109" t="str">
        <f t="shared" si="214"/>
        <v/>
      </c>
      <c r="II35" s="109" t="str">
        <f t="shared" si="215"/>
        <v/>
      </c>
      <c r="IJ35" s="109" t="str">
        <f t="shared" si="216"/>
        <v/>
      </c>
      <c r="IK35" s="109" t="str">
        <f t="shared" si="217"/>
        <v/>
      </c>
      <c r="IL35" s="109" t="str">
        <f t="shared" si="218"/>
        <v/>
      </c>
      <c r="IM35" s="109" t="str">
        <f t="shared" si="219"/>
        <v/>
      </c>
      <c r="IN35" s="109" t="str">
        <f t="shared" si="220"/>
        <v/>
      </c>
      <c r="IO35" s="109" t="str">
        <f t="shared" si="221"/>
        <v/>
      </c>
      <c r="IP35" s="109" t="str">
        <f t="shared" si="222"/>
        <v/>
      </c>
      <c r="IQ35" s="109" t="str">
        <f t="shared" si="223"/>
        <v/>
      </c>
      <c r="IR35" s="109" t="str">
        <f t="shared" si="224"/>
        <v/>
      </c>
      <c r="IS35" s="109" t="str">
        <f t="shared" si="225"/>
        <v/>
      </c>
      <c r="IT35" s="109" t="str">
        <f t="shared" si="226"/>
        <v/>
      </c>
      <c r="IU35" s="109" t="str">
        <f t="shared" si="227"/>
        <v/>
      </c>
      <c r="IV35" s="109" t="str">
        <f t="shared" si="228"/>
        <v/>
      </c>
      <c r="IW35" s="109" t="str">
        <f t="shared" si="229"/>
        <v/>
      </c>
      <c r="IX35" s="109" t="str">
        <f t="shared" si="230"/>
        <v/>
      </c>
      <c r="IY35" s="109" t="str">
        <f t="shared" si="231"/>
        <v/>
      </c>
      <c r="IZ35" s="109" t="str">
        <f t="shared" si="232"/>
        <v/>
      </c>
      <c r="JA35" s="109" t="str">
        <f t="shared" si="233"/>
        <v/>
      </c>
      <c r="JB35" s="109" t="str">
        <f t="shared" si="234"/>
        <v/>
      </c>
      <c r="JC35" s="109" t="str">
        <f t="shared" si="235"/>
        <v/>
      </c>
      <c r="JD35" s="109" t="str">
        <f t="shared" si="236"/>
        <v/>
      </c>
      <c r="JE35" s="109" t="str">
        <f t="shared" si="237"/>
        <v/>
      </c>
      <c r="JF35" s="109" t="str">
        <f t="shared" si="238"/>
        <v/>
      </c>
      <c r="JG35" s="109" t="str">
        <f t="shared" si="239"/>
        <v/>
      </c>
      <c r="JH35" s="109" t="str">
        <f t="shared" si="240"/>
        <v/>
      </c>
      <c r="JI35" s="109" t="str">
        <f t="shared" si="241"/>
        <v/>
      </c>
      <c r="JJ35" s="109" t="str">
        <f t="shared" si="242"/>
        <v/>
      </c>
      <c r="JK35" s="109" t="str">
        <f t="shared" si="243"/>
        <v/>
      </c>
      <c r="JL35" s="109" t="str">
        <f t="shared" si="244"/>
        <v/>
      </c>
      <c r="JM35" s="109" t="str">
        <f t="shared" si="245"/>
        <v/>
      </c>
      <c r="JN35" s="109" t="str">
        <f t="shared" si="246"/>
        <v/>
      </c>
      <c r="JO35" s="109" t="str">
        <f t="shared" si="247"/>
        <v/>
      </c>
      <c r="JP35" s="109" t="str">
        <f t="shared" si="248"/>
        <v/>
      </c>
      <c r="JQ35" s="109" t="str">
        <f t="shared" si="249"/>
        <v/>
      </c>
      <c r="JR35" s="109" t="str">
        <f t="shared" si="250"/>
        <v/>
      </c>
      <c r="JS35" s="109" t="str">
        <f t="shared" si="251"/>
        <v/>
      </c>
      <c r="JT35" s="109" t="str">
        <f t="shared" si="252"/>
        <v/>
      </c>
      <c r="JU35" s="109" t="str">
        <f t="shared" si="253"/>
        <v/>
      </c>
      <c r="JV35" s="109" t="str">
        <f t="shared" si="254"/>
        <v/>
      </c>
      <c r="JW35" s="109" t="str">
        <f t="shared" si="255"/>
        <v/>
      </c>
      <c r="JX35" s="109" t="str">
        <f t="shared" si="256"/>
        <v/>
      </c>
      <c r="JY35" s="109" t="str">
        <f t="shared" si="257"/>
        <v/>
      </c>
      <c r="JZ35" s="109" t="str">
        <f t="shared" si="258"/>
        <v/>
      </c>
      <c r="KA35" s="109" t="str">
        <f t="shared" si="259"/>
        <v/>
      </c>
      <c r="KB35" s="109" t="str">
        <f t="shared" si="260"/>
        <v/>
      </c>
      <c r="KC35" s="109" t="str">
        <f t="shared" si="261"/>
        <v/>
      </c>
      <c r="KD35" s="109" t="str">
        <f t="shared" si="262"/>
        <v/>
      </c>
      <c r="KE35" s="109" t="str">
        <f t="shared" si="263"/>
        <v/>
      </c>
      <c r="KF35" s="109" t="str">
        <f t="shared" si="264"/>
        <v/>
      </c>
      <c r="KG35" s="109" t="str">
        <f t="shared" si="265"/>
        <v/>
      </c>
      <c r="KH35" s="109" t="str">
        <f t="shared" si="266"/>
        <v/>
      </c>
      <c r="KI35" s="109" t="str">
        <f t="shared" si="267"/>
        <v/>
      </c>
      <c r="KJ35" s="109" t="str">
        <f t="shared" si="268"/>
        <v/>
      </c>
      <c r="KK35" s="109" t="str">
        <f t="shared" si="269"/>
        <v/>
      </c>
      <c r="KL35" s="109" t="str">
        <f t="shared" si="270"/>
        <v/>
      </c>
      <c r="KM35" s="109" t="str">
        <f t="shared" si="271"/>
        <v/>
      </c>
      <c r="KN35" s="109" t="str">
        <f t="shared" si="272"/>
        <v/>
      </c>
      <c r="KO35" s="109" t="str">
        <f t="shared" si="273"/>
        <v/>
      </c>
      <c r="KP35" s="109" t="str">
        <f t="shared" si="274"/>
        <v/>
      </c>
      <c r="KQ35" s="109" t="str">
        <f t="shared" si="275"/>
        <v/>
      </c>
      <c r="KR35" s="109" t="str">
        <f t="shared" si="276"/>
        <v/>
      </c>
      <c r="KS35" s="109" t="str">
        <f t="shared" si="277"/>
        <v/>
      </c>
      <c r="KT35" s="109" t="str">
        <f t="shared" si="278"/>
        <v/>
      </c>
      <c r="KU35" s="109" t="str">
        <f t="shared" si="279"/>
        <v/>
      </c>
      <c r="KV35" s="109" t="str">
        <f t="shared" si="280"/>
        <v/>
      </c>
      <c r="KW35" s="109" t="str">
        <f t="shared" si="281"/>
        <v/>
      </c>
      <c r="KX35" s="109" t="str">
        <f t="shared" si="282"/>
        <v/>
      </c>
      <c r="KY35" s="109" t="str">
        <f t="shared" si="283"/>
        <v/>
      </c>
      <c r="KZ35" s="109" t="str">
        <f t="shared" si="284"/>
        <v/>
      </c>
      <c r="LA35" s="109" t="str">
        <f t="shared" si="285"/>
        <v/>
      </c>
      <c r="LB35" s="109" t="str">
        <f t="shared" si="286"/>
        <v/>
      </c>
      <c r="LC35" s="109" t="str">
        <f t="shared" si="287"/>
        <v/>
      </c>
      <c r="LD35" s="110" t="str">
        <f t="shared" si="288"/>
        <v/>
      </c>
      <c r="LE35" s="110" t="str">
        <f t="shared" si="289"/>
        <v/>
      </c>
      <c r="LF35" s="110" t="str">
        <f t="shared" si="290"/>
        <v/>
      </c>
      <c r="LG35" s="110" t="str">
        <f t="shared" si="291"/>
        <v/>
      </c>
      <c r="LH35" s="110" t="str">
        <f t="shared" si="292"/>
        <v/>
      </c>
      <c r="LI35" s="75" t="str">
        <f t="shared" si="293"/>
        <v/>
      </c>
      <c r="LJ35" s="75" t="str">
        <f t="shared" si="294"/>
        <v/>
      </c>
      <c r="LK35" s="75" t="str">
        <f t="shared" si="295"/>
        <v/>
      </c>
      <c r="LL35" s="75" t="str">
        <f t="shared" si="296"/>
        <v/>
      </c>
      <c r="LM35" s="75" t="str">
        <f t="shared" si="297"/>
        <v/>
      </c>
      <c r="LN35" s="75" t="str">
        <f t="shared" si="298"/>
        <v/>
      </c>
      <c r="LO35" s="75" t="str">
        <f t="shared" si="299"/>
        <v/>
      </c>
      <c r="LP35" s="75" t="str">
        <f t="shared" si="300"/>
        <v/>
      </c>
      <c r="LQ35" s="75" t="str">
        <f t="shared" si="301"/>
        <v/>
      </c>
      <c r="LR35" s="75" t="str">
        <f t="shared" si="302"/>
        <v/>
      </c>
      <c r="LS35" s="75" t="str">
        <f t="shared" si="303"/>
        <v/>
      </c>
      <c r="LT35" s="75" t="str">
        <f t="shared" si="304"/>
        <v/>
      </c>
      <c r="LU35" s="75" t="str">
        <f t="shared" si="305"/>
        <v/>
      </c>
      <c r="LV35" s="75" t="str">
        <f t="shared" si="306"/>
        <v/>
      </c>
      <c r="LW35" s="75" t="str">
        <f t="shared" si="307"/>
        <v/>
      </c>
      <c r="LX35" s="75" t="str">
        <f t="shared" si="308"/>
        <v/>
      </c>
      <c r="LY35" s="75" t="str">
        <f t="shared" si="309"/>
        <v/>
      </c>
      <c r="LZ35" s="75" t="str">
        <f t="shared" si="310"/>
        <v/>
      </c>
      <c r="MA35" s="75" t="str">
        <f t="shared" si="311"/>
        <v/>
      </c>
      <c r="MB35" s="75" t="str">
        <f t="shared" si="312"/>
        <v/>
      </c>
      <c r="MC35" s="91">
        <f t="shared" si="323"/>
        <v>0</v>
      </c>
      <c r="MD35" s="91">
        <f t="shared" si="324"/>
        <v>0</v>
      </c>
      <c r="ME35" s="91">
        <f t="shared" si="325"/>
        <v>0</v>
      </c>
      <c r="MF35" s="91">
        <f t="shared" si="326"/>
        <v>0</v>
      </c>
      <c r="MG35" s="91">
        <f t="shared" si="327"/>
        <v>0</v>
      </c>
      <c r="MH35" s="91">
        <f t="shared" si="328"/>
        <v>0</v>
      </c>
      <c r="MI35" s="91">
        <f t="shared" si="329"/>
        <v>0</v>
      </c>
      <c r="MJ35" s="91">
        <f t="shared" si="330"/>
        <v>0</v>
      </c>
      <c r="MK35" s="91">
        <f t="shared" si="331"/>
        <v>0</v>
      </c>
      <c r="ML35" s="91">
        <f t="shared" si="332"/>
        <v>0</v>
      </c>
      <c r="MM35" s="91">
        <f t="shared" si="333"/>
        <v>0</v>
      </c>
      <c r="MN35" s="91">
        <f t="shared" si="334"/>
        <v>0</v>
      </c>
      <c r="MO35" s="91">
        <f t="shared" si="335"/>
        <v>0</v>
      </c>
      <c r="MP35" s="91">
        <f t="shared" si="336"/>
        <v>0</v>
      </c>
      <c r="MQ35" s="91">
        <f t="shared" si="337"/>
        <v>0</v>
      </c>
      <c r="MR35" s="70"/>
      <c r="MS35" s="70"/>
      <c r="MT35" s="75"/>
      <c r="MU35" s="75"/>
      <c r="NK35" s="71"/>
      <c r="NL35" s="71"/>
    </row>
    <row r="36" spans="1:376" ht="12" customHeight="1" x14ac:dyDescent="0.2">
      <c r="A36" s="98" t="str">
        <f t="shared" si="0"/>
        <v/>
      </c>
      <c r="B36" s="137">
        <v>70</v>
      </c>
      <c r="C36" s="112"/>
      <c r="D36" s="113"/>
      <c r="E36" s="114"/>
      <c r="F36" s="114"/>
      <c r="G36" s="114"/>
      <c r="H36" s="114"/>
      <c r="I36" s="352"/>
      <c r="J36" s="115"/>
      <c r="K36" s="116">
        <f t="shared" si="1"/>
        <v>0</v>
      </c>
      <c r="L36" s="116">
        <f t="shared" si="2"/>
        <v>0</v>
      </c>
      <c r="M36" s="117"/>
      <c r="N36" s="117"/>
      <c r="O36" s="117"/>
      <c r="P36" s="118"/>
      <c r="Q36" s="119"/>
      <c r="R36" s="120"/>
      <c r="S36" s="1089"/>
      <c r="T36" s="1090"/>
      <c r="U36" s="75" t="str">
        <f t="shared" si="3"/>
        <v/>
      </c>
      <c r="V36" s="75" t="str">
        <f t="shared" si="4"/>
        <v/>
      </c>
      <c r="W36" s="75" t="str">
        <f t="shared" si="5"/>
        <v/>
      </c>
      <c r="X36" s="75" t="str">
        <f t="shared" si="6"/>
        <v/>
      </c>
      <c r="Y36" s="75" t="str">
        <f t="shared" si="7"/>
        <v/>
      </c>
      <c r="Z36" s="75" t="str">
        <f t="shared" si="8"/>
        <v/>
      </c>
      <c r="AA36" s="75" t="str">
        <f t="shared" si="9"/>
        <v/>
      </c>
      <c r="AB36" s="75" t="str">
        <f t="shared" si="10"/>
        <v/>
      </c>
      <c r="AC36" s="75" t="str">
        <f t="shared" si="11"/>
        <v/>
      </c>
      <c r="AD36" s="75" t="str">
        <f t="shared" si="12"/>
        <v/>
      </c>
      <c r="AE36" s="75" t="str">
        <f t="shared" si="13"/>
        <v/>
      </c>
      <c r="AF36" s="75" t="str">
        <f t="shared" si="14"/>
        <v/>
      </c>
      <c r="AG36" s="75" t="str">
        <f t="shared" si="15"/>
        <v/>
      </c>
      <c r="AH36" s="75" t="str">
        <f t="shared" si="16"/>
        <v/>
      </c>
      <c r="AI36" s="75" t="str">
        <f t="shared" si="17"/>
        <v/>
      </c>
      <c r="AJ36" s="75" t="str">
        <f t="shared" si="18"/>
        <v/>
      </c>
      <c r="AK36" s="75" t="str">
        <f t="shared" si="19"/>
        <v/>
      </c>
      <c r="AL36" s="75" t="str">
        <f t="shared" si="20"/>
        <v/>
      </c>
      <c r="AM36" s="75" t="str">
        <f t="shared" si="21"/>
        <v/>
      </c>
      <c r="AN36" s="75" t="str">
        <f t="shared" si="22"/>
        <v/>
      </c>
      <c r="AO36" s="75" t="str">
        <f t="shared" si="23"/>
        <v/>
      </c>
      <c r="AP36" s="75" t="str">
        <f t="shared" si="24"/>
        <v/>
      </c>
      <c r="AQ36" s="75" t="str">
        <f t="shared" si="25"/>
        <v/>
      </c>
      <c r="AR36" s="75" t="str">
        <f t="shared" si="26"/>
        <v/>
      </c>
      <c r="AS36" s="75" t="str">
        <f t="shared" si="27"/>
        <v/>
      </c>
      <c r="AT36" s="75" t="str">
        <f t="shared" si="28"/>
        <v/>
      </c>
      <c r="AU36" s="75" t="str">
        <f t="shared" si="29"/>
        <v/>
      </c>
      <c r="AV36" s="75" t="str">
        <f t="shared" si="30"/>
        <v/>
      </c>
      <c r="AW36" s="75" t="str">
        <f t="shared" si="31"/>
        <v/>
      </c>
      <c r="AX36" s="75" t="str">
        <f t="shared" si="32"/>
        <v/>
      </c>
      <c r="AY36" s="75" t="str">
        <f t="shared" si="33"/>
        <v/>
      </c>
      <c r="AZ36" s="75" t="str">
        <f t="shared" si="34"/>
        <v/>
      </c>
      <c r="BA36" s="75" t="str">
        <f t="shared" si="35"/>
        <v/>
      </c>
      <c r="BB36" s="75" t="str">
        <f t="shared" si="36"/>
        <v/>
      </c>
      <c r="BC36" s="75" t="str">
        <f t="shared" si="37"/>
        <v/>
      </c>
      <c r="BD36" s="75" t="str">
        <f t="shared" si="38"/>
        <v/>
      </c>
      <c r="BE36" s="75" t="str">
        <f t="shared" si="39"/>
        <v/>
      </c>
      <c r="BF36" s="75" t="str">
        <f t="shared" si="40"/>
        <v/>
      </c>
      <c r="BG36" s="75" t="str">
        <f t="shared" si="41"/>
        <v/>
      </c>
      <c r="BH36" s="75" t="str">
        <f t="shared" si="42"/>
        <v/>
      </c>
      <c r="BI36" s="75" t="str">
        <f t="shared" si="43"/>
        <v/>
      </c>
      <c r="BJ36" s="75" t="str">
        <f t="shared" si="44"/>
        <v/>
      </c>
      <c r="BK36" s="75" t="str">
        <f t="shared" si="45"/>
        <v/>
      </c>
      <c r="BL36" s="75" t="str">
        <f t="shared" si="46"/>
        <v/>
      </c>
      <c r="BM36" s="75" t="str">
        <f t="shared" si="47"/>
        <v/>
      </c>
      <c r="BN36" s="75" t="str">
        <f t="shared" si="48"/>
        <v/>
      </c>
      <c r="BO36" s="75" t="str">
        <f t="shared" si="49"/>
        <v/>
      </c>
      <c r="BP36" s="75" t="str">
        <f t="shared" si="50"/>
        <v/>
      </c>
      <c r="BQ36" s="75" t="str">
        <f t="shared" si="51"/>
        <v/>
      </c>
      <c r="BR36" s="75" t="str">
        <f t="shared" si="52"/>
        <v/>
      </c>
      <c r="BS36" s="75" t="str">
        <f t="shared" si="53"/>
        <v/>
      </c>
      <c r="BT36" s="75" t="str">
        <f t="shared" si="54"/>
        <v/>
      </c>
      <c r="BU36" s="75" t="str">
        <f t="shared" si="55"/>
        <v/>
      </c>
      <c r="BV36" s="75" t="str">
        <f t="shared" si="56"/>
        <v/>
      </c>
      <c r="BW36" s="75" t="str">
        <f t="shared" si="57"/>
        <v/>
      </c>
      <c r="BX36" s="75" t="str">
        <f t="shared" si="58"/>
        <v/>
      </c>
      <c r="BY36" s="75" t="str">
        <f t="shared" si="59"/>
        <v/>
      </c>
      <c r="BZ36" s="75" t="str">
        <f t="shared" si="60"/>
        <v/>
      </c>
      <c r="CA36" s="75" t="str">
        <f t="shared" si="61"/>
        <v/>
      </c>
      <c r="CB36" s="75" t="str">
        <f t="shared" si="62"/>
        <v/>
      </c>
      <c r="CC36" s="75" t="str">
        <f t="shared" si="63"/>
        <v/>
      </c>
      <c r="CD36" s="75" t="str">
        <f t="shared" si="64"/>
        <v/>
      </c>
      <c r="CE36" s="75" t="str">
        <f t="shared" si="65"/>
        <v/>
      </c>
      <c r="CF36" s="75" t="str">
        <f t="shared" si="66"/>
        <v/>
      </c>
      <c r="CG36" s="75" t="str">
        <f t="shared" si="67"/>
        <v/>
      </c>
      <c r="CH36" s="75" t="str">
        <f t="shared" si="68"/>
        <v/>
      </c>
      <c r="CI36" s="75" t="str">
        <f t="shared" si="69"/>
        <v/>
      </c>
      <c r="CJ36" s="75" t="str">
        <f t="shared" si="70"/>
        <v/>
      </c>
      <c r="CK36" s="75" t="str">
        <f t="shared" si="71"/>
        <v/>
      </c>
      <c r="CL36" s="75" t="str">
        <f t="shared" si="72"/>
        <v/>
      </c>
      <c r="CM36" s="75" t="str">
        <f t="shared" si="73"/>
        <v/>
      </c>
      <c r="CN36" s="75" t="str">
        <f t="shared" si="74"/>
        <v/>
      </c>
      <c r="CO36" s="75" t="str">
        <f t="shared" si="75"/>
        <v/>
      </c>
      <c r="CP36" s="75" t="str">
        <f t="shared" si="76"/>
        <v/>
      </c>
      <c r="CQ36" s="75" t="str">
        <f t="shared" si="77"/>
        <v/>
      </c>
      <c r="CR36" s="75" t="str">
        <f t="shared" si="78"/>
        <v/>
      </c>
      <c r="CS36" s="75" t="str">
        <f t="shared" si="79"/>
        <v/>
      </c>
      <c r="CT36" s="75" t="str">
        <f t="shared" si="80"/>
        <v/>
      </c>
      <c r="CU36" s="75" t="str">
        <f t="shared" si="81"/>
        <v/>
      </c>
      <c r="CV36" s="75" t="str">
        <f t="shared" si="82"/>
        <v/>
      </c>
      <c r="CW36" s="75" t="str">
        <f t="shared" si="83"/>
        <v/>
      </c>
      <c r="CX36" s="75" t="str">
        <f t="shared" si="84"/>
        <v/>
      </c>
      <c r="CY36" s="75" t="str">
        <f t="shared" si="85"/>
        <v/>
      </c>
      <c r="CZ36" s="75" t="str">
        <f t="shared" si="86"/>
        <v/>
      </c>
      <c r="DA36" s="75" t="str">
        <f t="shared" si="87"/>
        <v/>
      </c>
      <c r="DB36" s="75" t="str">
        <f t="shared" si="88"/>
        <v/>
      </c>
      <c r="DC36" s="75" t="str">
        <f t="shared" si="89"/>
        <v/>
      </c>
      <c r="DD36" s="75" t="str">
        <f t="shared" si="90"/>
        <v/>
      </c>
      <c r="DE36" s="75" t="str">
        <f t="shared" si="91"/>
        <v/>
      </c>
      <c r="DF36" s="75" t="str">
        <f t="shared" si="92"/>
        <v/>
      </c>
      <c r="DG36" s="75" t="str">
        <f t="shared" si="93"/>
        <v/>
      </c>
      <c r="DH36" s="75" t="str">
        <f t="shared" si="94"/>
        <v/>
      </c>
      <c r="DI36" s="75" t="str">
        <f t="shared" si="95"/>
        <v/>
      </c>
      <c r="DJ36" s="75" t="str">
        <f t="shared" si="96"/>
        <v/>
      </c>
      <c r="DK36" s="75" t="str">
        <f t="shared" si="97"/>
        <v/>
      </c>
      <c r="DL36" s="75" t="str">
        <f t="shared" si="98"/>
        <v/>
      </c>
      <c r="DM36" s="75" t="str">
        <f t="shared" si="99"/>
        <v/>
      </c>
      <c r="DN36" s="75" t="str">
        <f t="shared" si="100"/>
        <v/>
      </c>
      <c r="DO36" s="75" t="str">
        <f t="shared" si="101"/>
        <v/>
      </c>
      <c r="DP36" s="75" t="str">
        <f t="shared" si="102"/>
        <v/>
      </c>
      <c r="DQ36" s="75" t="str">
        <f t="shared" si="103"/>
        <v/>
      </c>
      <c r="DR36" s="75" t="str">
        <f t="shared" si="104"/>
        <v/>
      </c>
      <c r="DS36" s="75" t="str">
        <f t="shared" si="105"/>
        <v/>
      </c>
      <c r="DT36" s="75" t="str">
        <f t="shared" si="106"/>
        <v/>
      </c>
      <c r="DU36" s="75" t="str">
        <f t="shared" si="107"/>
        <v/>
      </c>
      <c r="DV36" s="75" t="str">
        <f t="shared" si="108"/>
        <v/>
      </c>
      <c r="DW36" s="75" t="str">
        <f t="shared" si="109"/>
        <v/>
      </c>
      <c r="DX36" s="75" t="str">
        <f t="shared" si="110"/>
        <v/>
      </c>
      <c r="DY36" s="75" t="str">
        <f t="shared" si="111"/>
        <v/>
      </c>
      <c r="DZ36" s="75" t="str">
        <f t="shared" si="112"/>
        <v/>
      </c>
      <c r="EA36" s="75" t="str">
        <f t="shared" si="113"/>
        <v/>
      </c>
      <c r="EB36" s="75" t="str">
        <f t="shared" si="114"/>
        <v/>
      </c>
      <c r="EC36" s="75" t="str">
        <f t="shared" si="115"/>
        <v/>
      </c>
      <c r="ED36" s="75" t="str">
        <f t="shared" si="116"/>
        <v/>
      </c>
      <c r="EE36" s="75" t="str">
        <f t="shared" si="117"/>
        <v/>
      </c>
      <c r="EF36" s="75" t="str">
        <f t="shared" si="118"/>
        <v/>
      </c>
      <c r="EG36" s="75" t="str">
        <f t="shared" si="119"/>
        <v/>
      </c>
      <c r="EH36" s="75" t="str">
        <f t="shared" si="120"/>
        <v/>
      </c>
      <c r="EI36" s="75" t="str">
        <f t="shared" si="121"/>
        <v/>
      </c>
      <c r="EJ36" s="75" t="str">
        <f t="shared" si="122"/>
        <v/>
      </c>
      <c r="EK36" s="75" t="str">
        <f t="shared" si="123"/>
        <v/>
      </c>
      <c r="EL36" s="75" t="str">
        <f t="shared" si="124"/>
        <v/>
      </c>
      <c r="EM36" s="75" t="str">
        <f t="shared" si="125"/>
        <v/>
      </c>
      <c r="EN36" s="75" t="str">
        <f t="shared" si="126"/>
        <v/>
      </c>
      <c r="EO36" s="75" t="str">
        <f t="shared" si="127"/>
        <v/>
      </c>
      <c r="EP36" s="75" t="str">
        <f t="shared" si="128"/>
        <v/>
      </c>
      <c r="EQ36" s="75" t="str">
        <f t="shared" si="129"/>
        <v/>
      </c>
      <c r="ER36" s="75" t="str">
        <f t="shared" si="130"/>
        <v/>
      </c>
      <c r="ES36" s="75" t="str">
        <f t="shared" si="131"/>
        <v/>
      </c>
      <c r="ET36" s="75" t="str">
        <f t="shared" si="132"/>
        <v/>
      </c>
      <c r="EU36" s="75" t="str">
        <f t="shared" si="313"/>
        <v/>
      </c>
      <c r="EV36" s="75" t="str">
        <f t="shared" si="314"/>
        <v/>
      </c>
      <c r="EW36" s="75" t="str">
        <f t="shared" si="315"/>
        <v/>
      </c>
      <c r="EX36" s="75" t="str">
        <f t="shared" si="316"/>
        <v/>
      </c>
      <c r="EY36" s="75" t="str">
        <f t="shared" si="317"/>
        <v/>
      </c>
      <c r="EZ36" s="75" t="str">
        <f t="shared" si="133"/>
        <v/>
      </c>
      <c r="FA36" s="75" t="str">
        <f t="shared" si="134"/>
        <v/>
      </c>
      <c r="FB36" s="75" t="str">
        <f t="shared" si="135"/>
        <v/>
      </c>
      <c r="FC36" s="75" t="str">
        <f t="shared" si="136"/>
        <v/>
      </c>
      <c r="FD36" s="75" t="str">
        <f t="shared" si="137"/>
        <v/>
      </c>
      <c r="FE36" s="75" t="str">
        <f t="shared" si="318"/>
        <v/>
      </c>
      <c r="FF36" s="75" t="str">
        <f t="shared" si="319"/>
        <v/>
      </c>
      <c r="FG36" s="75" t="str">
        <f t="shared" si="320"/>
        <v/>
      </c>
      <c r="FH36" s="75" t="str">
        <f t="shared" si="321"/>
        <v/>
      </c>
      <c r="FI36" s="75" t="str">
        <f t="shared" si="322"/>
        <v/>
      </c>
      <c r="FJ36" s="75" t="str">
        <f t="shared" si="138"/>
        <v/>
      </c>
      <c r="FK36" s="75" t="str">
        <f t="shared" si="139"/>
        <v/>
      </c>
      <c r="FL36" s="75" t="str">
        <f t="shared" si="140"/>
        <v/>
      </c>
      <c r="FM36" s="75" t="str">
        <f t="shared" si="141"/>
        <v/>
      </c>
      <c r="FN36" s="75" t="str">
        <f t="shared" si="142"/>
        <v/>
      </c>
      <c r="FO36" s="75" t="str">
        <f t="shared" si="143"/>
        <v/>
      </c>
      <c r="FP36" s="75" t="str">
        <f t="shared" si="144"/>
        <v/>
      </c>
      <c r="FQ36" s="75" t="str">
        <f t="shared" si="145"/>
        <v/>
      </c>
      <c r="FR36" s="75" t="str">
        <f t="shared" si="146"/>
        <v/>
      </c>
      <c r="FS36" s="75" t="str">
        <f t="shared" si="147"/>
        <v/>
      </c>
      <c r="FT36" s="75" t="str">
        <f t="shared" si="148"/>
        <v/>
      </c>
      <c r="FU36" s="75" t="str">
        <f t="shared" si="149"/>
        <v/>
      </c>
      <c r="FV36" s="75" t="str">
        <f t="shared" si="150"/>
        <v/>
      </c>
      <c r="FW36" s="75" t="str">
        <f t="shared" si="151"/>
        <v/>
      </c>
      <c r="FX36" s="75" t="str">
        <f t="shared" si="152"/>
        <v/>
      </c>
      <c r="FY36" s="75" t="str">
        <f t="shared" si="153"/>
        <v/>
      </c>
      <c r="FZ36" s="75" t="str">
        <f t="shared" si="154"/>
        <v/>
      </c>
      <c r="GA36" s="75" t="str">
        <f t="shared" si="155"/>
        <v/>
      </c>
      <c r="GB36" s="75" t="str">
        <f t="shared" si="156"/>
        <v/>
      </c>
      <c r="GC36" s="75" t="str">
        <f t="shared" si="157"/>
        <v/>
      </c>
      <c r="GD36" s="75" t="str">
        <f t="shared" si="158"/>
        <v/>
      </c>
      <c r="GE36" s="75" t="str">
        <f t="shared" si="159"/>
        <v/>
      </c>
      <c r="GF36" s="75" t="str">
        <f t="shared" si="160"/>
        <v/>
      </c>
      <c r="GG36" s="75" t="str">
        <f t="shared" si="161"/>
        <v/>
      </c>
      <c r="GH36" s="75" t="str">
        <f t="shared" si="162"/>
        <v/>
      </c>
      <c r="GI36" s="75" t="str">
        <f t="shared" si="163"/>
        <v/>
      </c>
      <c r="GJ36" s="75" t="str">
        <f t="shared" si="164"/>
        <v/>
      </c>
      <c r="GK36" s="75" t="str">
        <f t="shared" si="165"/>
        <v/>
      </c>
      <c r="GL36" s="75" t="str">
        <f t="shared" si="166"/>
        <v/>
      </c>
      <c r="GM36" s="75" t="str">
        <f t="shared" si="167"/>
        <v/>
      </c>
      <c r="GN36" s="75" t="str">
        <f t="shared" si="168"/>
        <v/>
      </c>
      <c r="GO36" s="75" t="str">
        <f t="shared" si="169"/>
        <v/>
      </c>
      <c r="GP36" s="75" t="str">
        <f t="shared" si="170"/>
        <v/>
      </c>
      <c r="GQ36" s="75" t="str">
        <f t="shared" si="171"/>
        <v/>
      </c>
      <c r="GR36" s="75" t="str">
        <f t="shared" si="172"/>
        <v/>
      </c>
      <c r="GS36" s="75" t="str">
        <f t="shared" si="173"/>
        <v/>
      </c>
      <c r="GT36" s="75" t="str">
        <f t="shared" si="174"/>
        <v/>
      </c>
      <c r="GU36" s="75" t="str">
        <f t="shared" si="175"/>
        <v/>
      </c>
      <c r="GV36" s="75" t="str">
        <f t="shared" si="176"/>
        <v/>
      </c>
      <c r="GW36" s="75" t="str">
        <f t="shared" si="177"/>
        <v/>
      </c>
      <c r="GX36" s="75" t="str">
        <f t="shared" si="178"/>
        <v/>
      </c>
      <c r="GY36" s="75" t="str">
        <f t="shared" si="179"/>
        <v/>
      </c>
      <c r="GZ36" s="75" t="str">
        <f t="shared" si="180"/>
        <v/>
      </c>
      <c r="HA36" s="75" t="str">
        <f t="shared" si="181"/>
        <v/>
      </c>
      <c r="HB36" s="75" t="str">
        <f t="shared" si="182"/>
        <v/>
      </c>
      <c r="HC36" s="75" t="str">
        <f t="shared" si="183"/>
        <v/>
      </c>
      <c r="HD36" s="75" t="str">
        <f t="shared" si="184"/>
        <v/>
      </c>
      <c r="HE36" s="75" t="str">
        <f t="shared" si="185"/>
        <v/>
      </c>
      <c r="HF36" s="75" t="str">
        <f t="shared" si="186"/>
        <v/>
      </c>
      <c r="HG36" s="75" t="str">
        <f t="shared" si="187"/>
        <v/>
      </c>
      <c r="HH36" s="75" t="str">
        <f t="shared" si="188"/>
        <v/>
      </c>
      <c r="HI36" s="75" t="str">
        <f t="shared" si="189"/>
        <v/>
      </c>
      <c r="HJ36" s="75" t="str">
        <f t="shared" si="190"/>
        <v/>
      </c>
      <c r="HK36" s="75" t="str">
        <f t="shared" si="191"/>
        <v/>
      </c>
      <c r="HL36" s="75" t="str">
        <f t="shared" si="192"/>
        <v/>
      </c>
      <c r="HM36" s="75" t="str">
        <f t="shared" si="193"/>
        <v/>
      </c>
      <c r="HN36" s="75" t="str">
        <f t="shared" si="194"/>
        <v/>
      </c>
      <c r="HO36" s="75" t="str">
        <f t="shared" si="195"/>
        <v/>
      </c>
      <c r="HP36" s="75" t="str">
        <f t="shared" si="196"/>
        <v/>
      </c>
      <c r="HQ36" s="75" t="str">
        <f t="shared" si="197"/>
        <v/>
      </c>
      <c r="HR36" s="75" t="str">
        <f t="shared" si="198"/>
        <v/>
      </c>
      <c r="HS36" s="75" t="str">
        <f t="shared" si="199"/>
        <v/>
      </c>
      <c r="HT36" s="75" t="str">
        <f t="shared" si="200"/>
        <v/>
      </c>
      <c r="HU36" s="75" t="str">
        <f t="shared" si="201"/>
        <v/>
      </c>
      <c r="HV36" s="75" t="str">
        <f t="shared" si="202"/>
        <v/>
      </c>
      <c r="HW36" s="109" t="str">
        <f t="shared" si="203"/>
        <v/>
      </c>
      <c r="HX36" s="109" t="str">
        <f t="shared" si="204"/>
        <v/>
      </c>
      <c r="HY36" s="109" t="str">
        <f t="shared" si="205"/>
        <v/>
      </c>
      <c r="HZ36" s="109" t="str">
        <f t="shared" si="206"/>
        <v/>
      </c>
      <c r="IA36" s="109" t="str">
        <f t="shared" si="207"/>
        <v/>
      </c>
      <c r="IB36" s="109" t="str">
        <f t="shared" si="208"/>
        <v/>
      </c>
      <c r="IC36" s="109" t="str">
        <f t="shared" si="209"/>
        <v/>
      </c>
      <c r="ID36" s="109" t="str">
        <f t="shared" si="210"/>
        <v/>
      </c>
      <c r="IE36" s="109" t="str">
        <f t="shared" si="211"/>
        <v/>
      </c>
      <c r="IF36" s="109" t="str">
        <f t="shared" si="212"/>
        <v/>
      </c>
      <c r="IG36" s="109" t="str">
        <f t="shared" si="213"/>
        <v/>
      </c>
      <c r="IH36" s="109" t="str">
        <f t="shared" si="214"/>
        <v/>
      </c>
      <c r="II36" s="109" t="str">
        <f t="shared" si="215"/>
        <v/>
      </c>
      <c r="IJ36" s="109" t="str">
        <f t="shared" si="216"/>
        <v/>
      </c>
      <c r="IK36" s="109" t="str">
        <f t="shared" si="217"/>
        <v/>
      </c>
      <c r="IL36" s="109" t="str">
        <f t="shared" si="218"/>
        <v/>
      </c>
      <c r="IM36" s="109" t="str">
        <f t="shared" si="219"/>
        <v/>
      </c>
      <c r="IN36" s="109" t="str">
        <f t="shared" si="220"/>
        <v/>
      </c>
      <c r="IO36" s="109" t="str">
        <f t="shared" si="221"/>
        <v/>
      </c>
      <c r="IP36" s="109" t="str">
        <f t="shared" si="222"/>
        <v/>
      </c>
      <c r="IQ36" s="109" t="str">
        <f t="shared" si="223"/>
        <v/>
      </c>
      <c r="IR36" s="109" t="str">
        <f t="shared" si="224"/>
        <v/>
      </c>
      <c r="IS36" s="109" t="str">
        <f t="shared" si="225"/>
        <v/>
      </c>
      <c r="IT36" s="109" t="str">
        <f t="shared" si="226"/>
        <v/>
      </c>
      <c r="IU36" s="109" t="str">
        <f t="shared" si="227"/>
        <v/>
      </c>
      <c r="IV36" s="109" t="str">
        <f t="shared" si="228"/>
        <v/>
      </c>
      <c r="IW36" s="109" t="str">
        <f t="shared" si="229"/>
        <v/>
      </c>
      <c r="IX36" s="109" t="str">
        <f t="shared" si="230"/>
        <v/>
      </c>
      <c r="IY36" s="109" t="str">
        <f t="shared" si="231"/>
        <v/>
      </c>
      <c r="IZ36" s="109" t="str">
        <f t="shared" si="232"/>
        <v/>
      </c>
      <c r="JA36" s="109" t="str">
        <f t="shared" si="233"/>
        <v/>
      </c>
      <c r="JB36" s="109" t="str">
        <f t="shared" si="234"/>
        <v/>
      </c>
      <c r="JC36" s="109" t="str">
        <f t="shared" si="235"/>
        <v/>
      </c>
      <c r="JD36" s="109" t="str">
        <f t="shared" si="236"/>
        <v/>
      </c>
      <c r="JE36" s="109" t="str">
        <f t="shared" si="237"/>
        <v/>
      </c>
      <c r="JF36" s="109" t="str">
        <f t="shared" si="238"/>
        <v/>
      </c>
      <c r="JG36" s="109" t="str">
        <f t="shared" si="239"/>
        <v/>
      </c>
      <c r="JH36" s="109" t="str">
        <f t="shared" si="240"/>
        <v/>
      </c>
      <c r="JI36" s="109" t="str">
        <f t="shared" si="241"/>
        <v/>
      </c>
      <c r="JJ36" s="109" t="str">
        <f t="shared" si="242"/>
        <v/>
      </c>
      <c r="JK36" s="109" t="str">
        <f t="shared" si="243"/>
        <v/>
      </c>
      <c r="JL36" s="109" t="str">
        <f t="shared" si="244"/>
        <v/>
      </c>
      <c r="JM36" s="109" t="str">
        <f t="shared" si="245"/>
        <v/>
      </c>
      <c r="JN36" s="109" t="str">
        <f t="shared" si="246"/>
        <v/>
      </c>
      <c r="JO36" s="109" t="str">
        <f t="shared" si="247"/>
        <v/>
      </c>
      <c r="JP36" s="109" t="str">
        <f t="shared" si="248"/>
        <v/>
      </c>
      <c r="JQ36" s="109" t="str">
        <f t="shared" si="249"/>
        <v/>
      </c>
      <c r="JR36" s="109" t="str">
        <f t="shared" si="250"/>
        <v/>
      </c>
      <c r="JS36" s="109" t="str">
        <f t="shared" si="251"/>
        <v/>
      </c>
      <c r="JT36" s="109" t="str">
        <f t="shared" si="252"/>
        <v/>
      </c>
      <c r="JU36" s="109" t="str">
        <f t="shared" si="253"/>
        <v/>
      </c>
      <c r="JV36" s="109" t="str">
        <f t="shared" si="254"/>
        <v/>
      </c>
      <c r="JW36" s="109" t="str">
        <f t="shared" si="255"/>
        <v/>
      </c>
      <c r="JX36" s="109" t="str">
        <f t="shared" si="256"/>
        <v/>
      </c>
      <c r="JY36" s="109" t="str">
        <f t="shared" si="257"/>
        <v/>
      </c>
      <c r="JZ36" s="109" t="str">
        <f t="shared" si="258"/>
        <v/>
      </c>
      <c r="KA36" s="109" t="str">
        <f t="shared" si="259"/>
        <v/>
      </c>
      <c r="KB36" s="109" t="str">
        <f t="shared" si="260"/>
        <v/>
      </c>
      <c r="KC36" s="109" t="str">
        <f t="shared" si="261"/>
        <v/>
      </c>
      <c r="KD36" s="109" t="str">
        <f t="shared" si="262"/>
        <v/>
      </c>
      <c r="KE36" s="109" t="str">
        <f t="shared" si="263"/>
        <v/>
      </c>
      <c r="KF36" s="109" t="str">
        <f t="shared" si="264"/>
        <v/>
      </c>
      <c r="KG36" s="109" t="str">
        <f t="shared" si="265"/>
        <v/>
      </c>
      <c r="KH36" s="109" t="str">
        <f t="shared" si="266"/>
        <v/>
      </c>
      <c r="KI36" s="109" t="str">
        <f t="shared" si="267"/>
        <v/>
      </c>
      <c r="KJ36" s="109" t="str">
        <f t="shared" si="268"/>
        <v/>
      </c>
      <c r="KK36" s="109" t="str">
        <f t="shared" si="269"/>
        <v/>
      </c>
      <c r="KL36" s="109" t="str">
        <f t="shared" si="270"/>
        <v/>
      </c>
      <c r="KM36" s="109" t="str">
        <f t="shared" si="271"/>
        <v/>
      </c>
      <c r="KN36" s="109" t="str">
        <f t="shared" si="272"/>
        <v/>
      </c>
      <c r="KO36" s="109" t="str">
        <f t="shared" si="273"/>
        <v/>
      </c>
      <c r="KP36" s="109" t="str">
        <f t="shared" si="274"/>
        <v/>
      </c>
      <c r="KQ36" s="109" t="str">
        <f t="shared" si="275"/>
        <v/>
      </c>
      <c r="KR36" s="109" t="str">
        <f t="shared" si="276"/>
        <v/>
      </c>
      <c r="KS36" s="109" t="str">
        <f t="shared" si="277"/>
        <v/>
      </c>
      <c r="KT36" s="109" t="str">
        <f t="shared" si="278"/>
        <v/>
      </c>
      <c r="KU36" s="109" t="str">
        <f t="shared" si="279"/>
        <v/>
      </c>
      <c r="KV36" s="109" t="str">
        <f t="shared" si="280"/>
        <v/>
      </c>
      <c r="KW36" s="109" t="str">
        <f t="shared" si="281"/>
        <v/>
      </c>
      <c r="KX36" s="109" t="str">
        <f t="shared" si="282"/>
        <v/>
      </c>
      <c r="KY36" s="109" t="str">
        <f t="shared" si="283"/>
        <v/>
      </c>
      <c r="KZ36" s="109" t="str">
        <f t="shared" si="284"/>
        <v/>
      </c>
      <c r="LA36" s="109" t="str">
        <f t="shared" si="285"/>
        <v/>
      </c>
      <c r="LB36" s="109" t="str">
        <f t="shared" si="286"/>
        <v/>
      </c>
      <c r="LC36" s="109" t="str">
        <f t="shared" si="287"/>
        <v/>
      </c>
      <c r="LD36" s="110" t="str">
        <f t="shared" si="288"/>
        <v/>
      </c>
      <c r="LE36" s="110" t="str">
        <f t="shared" si="289"/>
        <v/>
      </c>
      <c r="LF36" s="110" t="str">
        <f t="shared" si="290"/>
        <v/>
      </c>
      <c r="LG36" s="110" t="str">
        <f t="shared" si="291"/>
        <v/>
      </c>
      <c r="LH36" s="110" t="str">
        <f t="shared" si="292"/>
        <v/>
      </c>
      <c r="LI36" s="75" t="str">
        <f t="shared" si="293"/>
        <v/>
      </c>
      <c r="LJ36" s="75" t="str">
        <f t="shared" si="294"/>
        <v/>
      </c>
      <c r="LK36" s="75" t="str">
        <f t="shared" si="295"/>
        <v/>
      </c>
      <c r="LL36" s="75" t="str">
        <f t="shared" si="296"/>
        <v/>
      </c>
      <c r="LM36" s="75" t="str">
        <f t="shared" si="297"/>
        <v/>
      </c>
      <c r="LN36" s="75" t="str">
        <f t="shared" si="298"/>
        <v/>
      </c>
      <c r="LO36" s="75" t="str">
        <f t="shared" si="299"/>
        <v/>
      </c>
      <c r="LP36" s="75" t="str">
        <f t="shared" si="300"/>
        <v/>
      </c>
      <c r="LQ36" s="75" t="str">
        <f t="shared" si="301"/>
        <v/>
      </c>
      <c r="LR36" s="75" t="str">
        <f t="shared" si="302"/>
        <v/>
      </c>
      <c r="LS36" s="75" t="str">
        <f t="shared" si="303"/>
        <v/>
      </c>
      <c r="LT36" s="75" t="str">
        <f t="shared" si="304"/>
        <v/>
      </c>
      <c r="LU36" s="75" t="str">
        <f t="shared" si="305"/>
        <v/>
      </c>
      <c r="LV36" s="75" t="str">
        <f t="shared" si="306"/>
        <v/>
      </c>
      <c r="LW36" s="75" t="str">
        <f t="shared" si="307"/>
        <v/>
      </c>
      <c r="LX36" s="75" t="str">
        <f t="shared" si="308"/>
        <v/>
      </c>
      <c r="LY36" s="75" t="str">
        <f t="shared" si="309"/>
        <v/>
      </c>
      <c r="LZ36" s="75" t="str">
        <f t="shared" si="310"/>
        <v/>
      </c>
      <c r="MA36" s="75" t="str">
        <f t="shared" si="311"/>
        <v/>
      </c>
      <c r="MB36" s="75" t="str">
        <f t="shared" si="312"/>
        <v/>
      </c>
      <c r="MC36" s="91">
        <f t="shared" si="323"/>
        <v>0</v>
      </c>
      <c r="MD36" s="91">
        <f t="shared" si="324"/>
        <v>0</v>
      </c>
      <c r="ME36" s="91">
        <f t="shared" si="325"/>
        <v>0</v>
      </c>
      <c r="MF36" s="91">
        <f t="shared" si="326"/>
        <v>0</v>
      </c>
      <c r="MG36" s="91">
        <f t="shared" si="327"/>
        <v>0</v>
      </c>
      <c r="MH36" s="91">
        <f t="shared" si="328"/>
        <v>0</v>
      </c>
      <c r="MI36" s="91">
        <f t="shared" si="329"/>
        <v>0</v>
      </c>
      <c r="MJ36" s="91">
        <f t="shared" si="330"/>
        <v>0</v>
      </c>
      <c r="MK36" s="91">
        <f t="shared" si="331"/>
        <v>0</v>
      </c>
      <c r="ML36" s="91">
        <f t="shared" si="332"/>
        <v>0</v>
      </c>
      <c r="MM36" s="91">
        <f t="shared" si="333"/>
        <v>0</v>
      </c>
      <c r="MN36" s="91">
        <f t="shared" si="334"/>
        <v>0</v>
      </c>
      <c r="MO36" s="91">
        <f t="shared" si="335"/>
        <v>0</v>
      </c>
      <c r="MP36" s="91">
        <f t="shared" si="336"/>
        <v>0</v>
      </c>
      <c r="MQ36" s="91">
        <f t="shared" si="337"/>
        <v>0</v>
      </c>
      <c r="MR36" s="70"/>
      <c r="MS36" s="70"/>
      <c r="MT36" s="75"/>
      <c r="MU36" s="75"/>
      <c r="NK36" s="71"/>
      <c r="NL36" s="71"/>
    </row>
    <row r="37" spans="1:376" ht="12" customHeight="1" x14ac:dyDescent="0.2">
      <c r="A37" s="98" t="str">
        <f t="shared" si="0"/>
        <v/>
      </c>
      <c r="B37" s="137">
        <v>80</v>
      </c>
      <c r="C37" s="112"/>
      <c r="D37" s="113"/>
      <c r="E37" s="114"/>
      <c r="F37" s="114"/>
      <c r="G37" s="114"/>
      <c r="H37" s="114"/>
      <c r="I37" s="352"/>
      <c r="J37" s="115"/>
      <c r="K37" s="116">
        <f t="shared" si="1"/>
        <v>0</v>
      </c>
      <c r="L37" s="116">
        <f t="shared" si="2"/>
        <v>0</v>
      </c>
      <c r="M37" s="117"/>
      <c r="N37" s="117"/>
      <c r="O37" s="117"/>
      <c r="P37" s="118"/>
      <c r="Q37" s="119"/>
      <c r="R37" s="120"/>
      <c r="S37" s="1089"/>
      <c r="T37" s="1090"/>
      <c r="U37" s="75" t="str">
        <f t="shared" si="3"/>
        <v/>
      </c>
      <c r="V37" s="75" t="str">
        <f t="shared" si="4"/>
        <v/>
      </c>
      <c r="W37" s="75" t="str">
        <f t="shared" si="5"/>
        <v/>
      </c>
      <c r="X37" s="75" t="str">
        <f t="shared" si="6"/>
        <v/>
      </c>
      <c r="Y37" s="75" t="str">
        <f t="shared" si="7"/>
        <v/>
      </c>
      <c r="Z37" s="75" t="str">
        <f t="shared" si="8"/>
        <v/>
      </c>
      <c r="AA37" s="75" t="str">
        <f t="shared" si="9"/>
        <v/>
      </c>
      <c r="AB37" s="75" t="str">
        <f t="shared" si="10"/>
        <v/>
      </c>
      <c r="AC37" s="75" t="str">
        <f t="shared" si="11"/>
        <v/>
      </c>
      <c r="AD37" s="75" t="str">
        <f t="shared" si="12"/>
        <v/>
      </c>
      <c r="AE37" s="75" t="str">
        <f t="shared" si="13"/>
        <v/>
      </c>
      <c r="AF37" s="75" t="str">
        <f t="shared" si="14"/>
        <v/>
      </c>
      <c r="AG37" s="75" t="str">
        <f t="shared" si="15"/>
        <v/>
      </c>
      <c r="AH37" s="75" t="str">
        <f t="shared" si="16"/>
        <v/>
      </c>
      <c r="AI37" s="75" t="str">
        <f t="shared" si="17"/>
        <v/>
      </c>
      <c r="AJ37" s="75" t="str">
        <f t="shared" si="18"/>
        <v/>
      </c>
      <c r="AK37" s="75" t="str">
        <f t="shared" si="19"/>
        <v/>
      </c>
      <c r="AL37" s="75" t="str">
        <f t="shared" si="20"/>
        <v/>
      </c>
      <c r="AM37" s="75" t="str">
        <f t="shared" si="21"/>
        <v/>
      </c>
      <c r="AN37" s="75" t="str">
        <f t="shared" si="22"/>
        <v/>
      </c>
      <c r="AO37" s="75" t="str">
        <f t="shared" si="23"/>
        <v/>
      </c>
      <c r="AP37" s="75" t="str">
        <f t="shared" si="24"/>
        <v/>
      </c>
      <c r="AQ37" s="75" t="str">
        <f t="shared" si="25"/>
        <v/>
      </c>
      <c r="AR37" s="75" t="str">
        <f t="shared" si="26"/>
        <v/>
      </c>
      <c r="AS37" s="75" t="str">
        <f t="shared" si="27"/>
        <v/>
      </c>
      <c r="AT37" s="75" t="str">
        <f t="shared" si="28"/>
        <v/>
      </c>
      <c r="AU37" s="75" t="str">
        <f t="shared" si="29"/>
        <v/>
      </c>
      <c r="AV37" s="75" t="str">
        <f t="shared" si="30"/>
        <v/>
      </c>
      <c r="AW37" s="75" t="str">
        <f t="shared" si="31"/>
        <v/>
      </c>
      <c r="AX37" s="75" t="str">
        <f t="shared" si="32"/>
        <v/>
      </c>
      <c r="AY37" s="75" t="str">
        <f t="shared" si="33"/>
        <v/>
      </c>
      <c r="AZ37" s="75" t="str">
        <f t="shared" si="34"/>
        <v/>
      </c>
      <c r="BA37" s="75" t="str">
        <f t="shared" si="35"/>
        <v/>
      </c>
      <c r="BB37" s="75" t="str">
        <f t="shared" si="36"/>
        <v/>
      </c>
      <c r="BC37" s="75" t="str">
        <f t="shared" si="37"/>
        <v/>
      </c>
      <c r="BD37" s="75" t="str">
        <f t="shared" si="38"/>
        <v/>
      </c>
      <c r="BE37" s="75" t="str">
        <f t="shared" si="39"/>
        <v/>
      </c>
      <c r="BF37" s="75" t="str">
        <f t="shared" si="40"/>
        <v/>
      </c>
      <c r="BG37" s="75" t="str">
        <f t="shared" si="41"/>
        <v/>
      </c>
      <c r="BH37" s="75" t="str">
        <f t="shared" si="42"/>
        <v/>
      </c>
      <c r="BI37" s="75" t="str">
        <f t="shared" si="43"/>
        <v/>
      </c>
      <c r="BJ37" s="75" t="str">
        <f t="shared" si="44"/>
        <v/>
      </c>
      <c r="BK37" s="75" t="str">
        <f t="shared" si="45"/>
        <v/>
      </c>
      <c r="BL37" s="75" t="str">
        <f t="shared" si="46"/>
        <v/>
      </c>
      <c r="BM37" s="75" t="str">
        <f t="shared" si="47"/>
        <v/>
      </c>
      <c r="BN37" s="75" t="str">
        <f t="shared" si="48"/>
        <v/>
      </c>
      <c r="BO37" s="75" t="str">
        <f t="shared" si="49"/>
        <v/>
      </c>
      <c r="BP37" s="75" t="str">
        <f t="shared" si="50"/>
        <v/>
      </c>
      <c r="BQ37" s="75" t="str">
        <f t="shared" si="51"/>
        <v/>
      </c>
      <c r="BR37" s="75" t="str">
        <f t="shared" si="52"/>
        <v/>
      </c>
      <c r="BS37" s="75" t="str">
        <f t="shared" si="53"/>
        <v/>
      </c>
      <c r="BT37" s="75" t="str">
        <f t="shared" si="54"/>
        <v/>
      </c>
      <c r="BU37" s="75" t="str">
        <f t="shared" si="55"/>
        <v/>
      </c>
      <c r="BV37" s="75" t="str">
        <f t="shared" si="56"/>
        <v/>
      </c>
      <c r="BW37" s="75" t="str">
        <f t="shared" si="57"/>
        <v/>
      </c>
      <c r="BX37" s="75" t="str">
        <f t="shared" si="58"/>
        <v/>
      </c>
      <c r="BY37" s="75" t="str">
        <f t="shared" si="59"/>
        <v/>
      </c>
      <c r="BZ37" s="75" t="str">
        <f t="shared" si="60"/>
        <v/>
      </c>
      <c r="CA37" s="75" t="str">
        <f t="shared" si="61"/>
        <v/>
      </c>
      <c r="CB37" s="75" t="str">
        <f t="shared" si="62"/>
        <v/>
      </c>
      <c r="CC37" s="75" t="str">
        <f t="shared" si="63"/>
        <v/>
      </c>
      <c r="CD37" s="75" t="str">
        <f t="shared" si="64"/>
        <v/>
      </c>
      <c r="CE37" s="75" t="str">
        <f t="shared" si="65"/>
        <v/>
      </c>
      <c r="CF37" s="75" t="str">
        <f t="shared" si="66"/>
        <v/>
      </c>
      <c r="CG37" s="75" t="str">
        <f t="shared" si="67"/>
        <v/>
      </c>
      <c r="CH37" s="75" t="str">
        <f t="shared" si="68"/>
        <v/>
      </c>
      <c r="CI37" s="75" t="str">
        <f t="shared" si="69"/>
        <v/>
      </c>
      <c r="CJ37" s="75" t="str">
        <f t="shared" si="70"/>
        <v/>
      </c>
      <c r="CK37" s="75" t="str">
        <f t="shared" si="71"/>
        <v/>
      </c>
      <c r="CL37" s="75" t="str">
        <f t="shared" si="72"/>
        <v/>
      </c>
      <c r="CM37" s="75" t="str">
        <f t="shared" si="73"/>
        <v/>
      </c>
      <c r="CN37" s="75" t="str">
        <f t="shared" si="74"/>
        <v/>
      </c>
      <c r="CO37" s="75" t="str">
        <f t="shared" si="75"/>
        <v/>
      </c>
      <c r="CP37" s="75" t="str">
        <f t="shared" si="76"/>
        <v/>
      </c>
      <c r="CQ37" s="75" t="str">
        <f t="shared" si="77"/>
        <v/>
      </c>
      <c r="CR37" s="75" t="str">
        <f t="shared" si="78"/>
        <v/>
      </c>
      <c r="CS37" s="75" t="str">
        <f t="shared" si="79"/>
        <v/>
      </c>
      <c r="CT37" s="75" t="str">
        <f t="shared" si="80"/>
        <v/>
      </c>
      <c r="CU37" s="75" t="str">
        <f t="shared" si="81"/>
        <v/>
      </c>
      <c r="CV37" s="75" t="str">
        <f t="shared" si="82"/>
        <v/>
      </c>
      <c r="CW37" s="75" t="str">
        <f t="shared" si="83"/>
        <v/>
      </c>
      <c r="CX37" s="75" t="str">
        <f t="shared" si="84"/>
        <v/>
      </c>
      <c r="CY37" s="75" t="str">
        <f t="shared" si="85"/>
        <v/>
      </c>
      <c r="CZ37" s="75" t="str">
        <f t="shared" si="86"/>
        <v/>
      </c>
      <c r="DA37" s="75" t="str">
        <f t="shared" si="87"/>
        <v/>
      </c>
      <c r="DB37" s="75" t="str">
        <f t="shared" si="88"/>
        <v/>
      </c>
      <c r="DC37" s="75" t="str">
        <f t="shared" si="89"/>
        <v/>
      </c>
      <c r="DD37" s="75" t="str">
        <f t="shared" si="90"/>
        <v/>
      </c>
      <c r="DE37" s="75" t="str">
        <f t="shared" si="91"/>
        <v/>
      </c>
      <c r="DF37" s="75" t="str">
        <f t="shared" si="92"/>
        <v/>
      </c>
      <c r="DG37" s="75" t="str">
        <f t="shared" si="93"/>
        <v/>
      </c>
      <c r="DH37" s="75" t="str">
        <f t="shared" si="94"/>
        <v/>
      </c>
      <c r="DI37" s="75" t="str">
        <f t="shared" si="95"/>
        <v/>
      </c>
      <c r="DJ37" s="75" t="str">
        <f t="shared" si="96"/>
        <v/>
      </c>
      <c r="DK37" s="75" t="str">
        <f t="shared" si="97"/>
        <v/>
      </c>
      <c r="DL37" s="75" t="str">
        <f t="shared" si="98"/>
        <v/>
      </c>
      <c r="DM37" s="75" t="str">
        <f t="shared" si="99"/>
        <v/>
      </c>
      <c r="DN37" s="75" t="str">
        <f t="shared" si="100"/>
        <v/>
      </c>
      <c r="DO37" s="75" t="str">
        <f t="shared" si="101"/>
        <v/>
      </c>
      <c r="DP37" s="75" t="str">
        <f t="shared" si="102"/>
        <v/>
      </c>
      <c r="DQ37" s="75" t="str">
        <f t="shared" si="103"/>
        <v/>
      </c>
      <c r="DR37" s="75" t="str">
        <f t="shared" si="104"/>
        <v/>
      </c>
      <c r="DS37" s="75" t="str">
        <f t="shared" si="105"/>
        <v/>
      </c>
      <c r="DT37" s="75" t="str">
        <f t="shared" si="106"/>
        <v/>
      </c>
      <c r="DU37" s="75" t="str">
        <f t="shared" si="107"/>
        <v/>
      </c>
      <c r="DV37" s="75" t="str">
        <f t="shared" si="108"/>
        <v/>
      </c>
      <c r="DW37" s="75" t="str">
        <f t="shared" si="109"/>
        <v/>
      </c>
      <c r="DX37" s="75" t="str">
        <f t="shared" si="110"/>
        <v/>
      </c>
      <c r="DY37" s="75" t="str">
        <f t="shared" si="111"/>
        <v/>
      </c>
      <c r="DZ37" s="75" t="str">
        <f t="shared" si="112"/>
        <v/>
      </c>
      <c r="EA37" s="75" t="str">
        <f t="shared" si="113"/>
        <v/>
      </c>
      <c r="EB37" s="75" t="str">
        <f t="shared" si="114"/>
        <v/>
      </c>
      <c r="EC37" s="75" t="str">
        <f t="shared" si="115"/>
        <v/>
      </c>
      <c r="ED37" s="75" t="str">
        <f t="shared" si="116"/>
        <v/>
      </c>
      <c r="EE37" s="75" t="str">
        <f t="shared" si="117"/>
        <v/>
      </c>
      <c r="EF37" s="75" t="str">
        <f t="shared" si="118"/>
        <v/>
      </c>
      <c r="EG37" s="75" t="str">
        <f t="shared" si="119"/>
        <v/>
      </c>
      <c r="EH37" s="75" t="str">
        <f t="shared" si="120"/>
        <v/>
      </c>
      <c r="EI37" s="75" t="str">
        <f t="shared" si="121"/>
        <v/>
      </c>
      <c r="EJ37" s="75" t="str">
        <f t="shared" si="122"/>
        <v/>
      </c>
      <c r="EK37" s="75" t="str">
        <f t="shared" si="123"/>
        <v/>
      </c>
      <c r="EL37" s="75" t="str">
        <f t="shared" si="124"/>
        <v/>
      </c>
      <c r="EM37" s="75" t="str">
        <f t="shared" si="125"/>
        <v/>
      </c>
      <c r="EN37" s="75" t="str">
        <f t="shared" si="126"/>
        <v/>
      </c>
      <c r="EO37" s="75" t="str">
        <f t="shared" si="127"/>
        <v/>
      </c>
      <c r="EP37" s="75" t="str">
        <f t="shared" si="128"/>
        <v/>
      </c>
      <c r="EQ37" s="75" t="str">
        <f t="shared" si="129"/>
        <v/>
      </c>
      <c r="ER37" s="75" t="str">
        <f t="shared" si="130"/>
        <v/>
      </c>
      <c r="ES37" s="75" t="str">
        <f t="shared" si="131"/>
        <v/>
      </c>
      <c r="ET37" s="75" t="str">
        <f t="shared" si="132"/>
        <v/>
      </c>
      <c r="EU37" s="75" t="str">
        <f t="shared" si="313"/>
        <v/>
      </c>
      <c r="EV37" s="75" t="str">
        <f t="shared" si="314"/>
        <v/>
      </c>
      <c r="EW37" s="75" t="str">
        <f t="shared" si="315"/>
        <v/>
      </c>
      <c r="EX37" s="75" t="str">
        <f t="shared" si="316"/>
        <v/>
      </c>
      <c r="EY37" s="75" t="str">
        <f t="shared" si="317"/>
        <v/>
      </c>
      <c r="EZ37" s="75" t="str">
        <f t="shared" si="133"/>
        <v/>
      </c>
      <c r="FA37" s="75" t="str">
        <f t="shared" si="134"/>
        <v/>
      </c>
      <c r="FB37" s="75" t="str">
        <f t="shared" si="135"/>
        <v/>
      </c>
      <c r="FC37" s="75" t="str">
        <f t="shared" si="136"/>
        <v/>
      </c>
      <c r="FD37" s="75" t="str">
        <f t="shared" si="137"/>
        <v/>
      </c>
      <c r="FE37" s="75" t="str">
        <f t="shared" si="318"/>
        <v/>
      </c>
      <c r="FF37" s="75" t="str">
        <f t="shared" si="319"/>
        <v/>
      </c>
      <c r="FG37" s="75" t="str">
        <f t="shared" si="320"/>
        <v/>
      </c>
      <c r="FH37" s="75" t="str">
        <f t="shared" si="321"/>
        <v/>
      </c>
      <c r="FI37" s="75" t="str">
        <f t="shared" si="322"/>
        <v/>
      </c>
      <c r="FJ37" s="75" t="str">
        <f t="shared" si="138"/>
        <v/>
      </c>
      <c r="FK37" s="75" t="str">
        <f t="shared" si="139"/>
        <v/>
      </c>
      <c r="FL37" s="75" t="str">
        <f t="shared" si="140"/>
        <v/>
      </c>
      <c r="FM37" s="75" t="str">
        <f t="shared" si="141"/>
        <v/>
      </c>
      <c r="FN37" s="75" t="str">
        <f t="shared" si="142"/>
        <v/>
      </c>
      <c r="FO37" s="75" t="str">
        <f t="shared" si="143"/>
        <v/>
      </c>
      <c r="FP37" s="75" t="str">
        <f t="shared" si="144"/>
        <v/>
      </c>
      <c r="FQ37" s="75" t="str">
        <f t="shared" si="145"/>
        <v/>
      </c>
      <c r="FR37" s="75" t="str">
        <f t="shared" si="146"/>
        <v/>
      </c>
      <c r="FS37" s="75" t="str">
        <f t="shared" si="147"/>
        <v/>
      </c>
      <c r="FT37" s="75" t="str">
        <f t="shared" si="148"/>
        <v/>
      </c>
      <c r="FU37" s="75" t="str">
        <f t="shared" si="149"/>
        <v/>
      </c>
      <c r="FV37" s="75" t="str">
        <f t="shared" si="150"/>
        <v/>
      </c>
      <c r="FW37" s="75" t="str">
        <f t="shared" si="151"/>
        <v/>
      </c>
      <c r="FX37" s="75" t="str">
        <f t="shared" si="152"/>
        <v/>
      </c>
      <c r="FY37" s="75" t="str">
        <f t="shared" si="153"/>
        <v/>
      </c>
      <c r="FZ37" s="75" t="str">
        <f t="shared" si="154"/>
        <v/>
      </c>
      <c r="GA37" s="75" t="str">
        <f t="shared" si="155"/>
        <v/>
      </c>
      <c r="GB37" s="75" t="str">
        <f t="shared" si="156"/>
        <v/>
      </c>
      <c r="GC37" s="75" t="str">
        <f t="shared" si="157"/>
        <v/>
      </c>
      <c r="GD37" s="75" t="str">
        <f t="shared" si="158"/>
        <v/>
      </c>
      <c r="GE37" s="75" t="str">
        <f t="shared" si="159"/>
        <v/>
      </c>
      <c r="GF37" s="75" t="str">
        <f t="shared" si="160"/>
        <v/>
      </c>
      <c r="GG37" s="75" t="str">
        <f t="shared" si="161"/>
        <v/>
      </c>
      <c r="GH37" s="75" t="str">
        <f t="shared" si="162"/>
        <v/>
      </c>
      <c r="GI37" s="75" t="str">
        <f t="shared" si="163"/>
        <v/>
      </c>
      <c r="GJ37" s="75" t="str">
        <f t="shared" si="164"/>
        <v/>
      </c>
      <c r="GK37" s="75" t="str">
        <f t="shared" si="165"/>
        <v/>
      </c>
      <c r="GL37" s="75" t="str">
        <f t="shared" si="166"/>
        <v/>
      </c>
      <c r="GM37" s="75" t="str">
        <f t="shared" si="167"/>
        <v/>
      </c>
      <c r="GN37" s="75" t="str">
        <f t="shared" si="168"/>
        <v/>
      </c>
      <c r="GO37" s="75" t="str">
        <f t="shared" si="169"/>
        <v/>
      </c>
      <c r="GP37" s="75" t="str">
        <f t="shared" si="170"/>
        <v/>
      </c>
      <c r="GQ37" s="75" t="str">
        <f t="shared" si="171"/>
        <v/>
      </c>
      <c r="GR37" s="75" t="str">
        <f t="shared" si="172"/>
        <v/>
      </c>
      <c r="GS37" s="75" t="str">
        <f t="shared" si="173"/>
        <v/>
      </c>
      <c r="GT37" s="75" t="str">
        <f t="shared" si="174"/>
        <v/>
      </c>
      <c r="GU37" s="75" t="str">
        <f t="shared" si="175"/>
        <v/>
      </c>
      <c r="GV37" s="75" t="str">
        <f t="shared" si="176"/>
        <v/>
      </c>
      <c r="GW37" s="75" t="str">
        <f t="shared" si="177"/>
        <v/>
      </c>
      <c r="GX37" s="75" t="str">
        <f t="shared" si="178"/>
        <v/>
      </c>
      <c r="GY37" s="75" t="str">
        <f t="shared" si="179"/>
        <v/>
      </c>
      <c r="GZ37" s="75" t="str">
        <f t="shared" si="180"/>
        <v/>
      </c>
      <c r="HA37" s="75" t="str">
        <f t="shared" si="181"/>
        <v/>
      </c>
      <c r="HB37" s="75" t="str">
        <f t="shared" si="182"/>
        <v/>
      </c>
      <c r="HC37" s="75" t="str">
        <f t="shared" si="183"/>
        <v/>
      </c>
      <c r="HD37" s="75" t="str">
        <f t="shared" si="184"/>
        <v/>
      </c>
      <c r="HE37" s="75" t="str">
        <f t="shared" si="185"/>
        <v/>
      </c>
      <c r="HF37" s="75" t="str">
        <f t="shared" si="186"/>
        <v/>
      </c>
      <c r="HG37" s="75" t="str">
        <f t="shared" si="187"/>
        <v/>
      </c>
      <c r="HH37" s="75" t="str">
        <f t="shared" si="188"/>
        <v/>
      </c>
      <c r="HI37" s="75" t="str">
        <f t="shared" si="189"/>
        <v/>
      </c>
      <c r="HJ37" s="75" t="str">
        <f t="shared" si="190"/>
        <v/>
      </c>
      <c r="HK37" s="75" t="str">
        <f t="shared" si="191"/>
        <v/>
      </c>
      <c r="HL37" s="75" t="str">
        <f t="shared" si="192"/>
        <v/>
      </c>
      <c r="HM37" s="75" t="str">
        <f t="shared" si="193"/>
        <v/>
      </c>
      <c r="HN37" s="75" t="str">
        <f t="shared" si="194"/>
        <v/>
      </c>
      <c r="HO37" s="75" t="str">
        <f t="shared" si="195"/>
        <v/>
      </c>
      <c r="HP37" s="75" t="str">
        <f t="shared" si="196"/>
        <v/>
      </c>
      <c r="HQ37" s="75" t="str">
        <f t="shared" si="197"/>
        <v/>
      </c>
      <c r="HR37" s="75" t="str">
        <f t="shared" si="198"/>
        <v/>
      </c>
      <c r="HS37" s="75" t="str">
        <f t="shared" si="199"/>
        <v/>
      </c>
      <c r="HT37" s="75" t="str">
        <f t="shared" si="200"/>
        <v/>
      </c>
      <c r="HU37" s="75" t="str">
        <f t="shared" si="201"/>
        <v/>
      </c>
      <c r="HV37" s="75" t="str">
        <f t="shared" si="202"/>
        <v/>
      </c>
      <c r="HW37" s="109" t="str">
        <f t="shared" si="203"/>
        <v/>
      </c>
      <c r="HX37" s="109" t="str">
        <f t="shared" si="204"/>
        <v/>
      </c>
      <c r="HY37" s="109" t="str">
        <f t="shared" si="205"/>
        <v/>
      </c>
      <c r="HZ37" s="109" t="str">
        <f t="shared" si="206"/>
        <v/>
      </c>
      <c r="IA37" s="109" t="str">
        <f t="shared" si="207"/>
        <v/>
      </c>
      <c r="IB37" s="109" t="str">
        <f t="shared" si="208"/>
        <v/>
      </c>
      <c r="IC37" s="109" t="str">
        <f t="shared" si="209"/>
        <v/>
      </c>
      <c r="ID37" s="109" t="str">
        <f t="shared" si="210"/>
        <v/>
      </c>
      <c r="IE37" s="109" t="str">
        <f t="shared" si="211"/>
        <v/>
      </c>
      <c r="IF37" s="109" t="str">
        <f t="shared" si="212"/>
        <v/>
      </c>
      <c r="IG37" s="109" t="str">
        <f t="shared" si="213"/>
        <v/>
      </c>
      <c r="IH37" s="109" t="str">
        <f t="shared" si="214"/>
        <v/>
      </c>
      <c r="II37" s="109" t="str">
        <f t="shared" si="215"/>
        <v/>
      </c>
      <c r="IJ37" s="109" t="str">
        <f t="shared" si="216"/>
        <v/>
      </c>
      <c r="IK37" s="109" t="str">
        <f t="shared" si="217"/>
        <v/>
      </c>
      <c r="IL37" s="109" t="str">
        <f t="shared" si="218"/>
        <v/>
      </c>
      <c r="IM37" s="109" t="str">
        <f t="shared" si="219"/>
        <v/>
      </c>
      <c r="IN37" s="109" t="str">
        <f t="shared" si="220"/>
        <v/>
      </c>
      <c r="IO37" s="109" t="str">
        <f t="shared" si="221"/>
        <v/>
      </c>
      <c r="IP37" s="109" t="str">
        <f t="shared" si="222"/>
        <v/>
      </c>
      <c r="IQ37" s="109" t="str">
        <f t="shared" si="223"/>
        <v/>
      </c>
      <c r="IR37" s="109" t="str">
        <f t="shared" si="224"/>
        <v/>
      </c>
      <c r="IS37" s="109" t="str">
        <f t="shared" si="225"/>
        <v/>
      </c>
      <c r="IT37" s="109" t="str">
        <f t="shared" si="226"/>
        <v/>
      </c>
      <c r="IU37" s="109" t="str">
        <f t="shared" si="227"/>
        <v/>
      </c>
      <c r="IV37" s="109" t="str">
        <f t="shared" si="228"/>
        <v/>
      </c>
      <c r="IW37" s="109" t="str">
        <f t="shared" si="229"/>
        <v/>
      </c>
      <c r="IX37" s="109" t="str">
        <f t="shared" si="230"/>
        <v/>
      </c>
      <c r="IY37" s="109" t="str">
        <f t="shared" si="231"/>
        <v/>
      </c>
      <c r="IZ37" s="109" t="str">
        <f t="shared" si="232"/>
        <v/>
      </c>
      <c r="JA37" s="109" t="str">
        <f t="shared" si="233"/>
        <v/>
      </c>
      <c r="JB37" s="109" t="str">
        <f t="shared" si="234"/>
        <v/>
      </c>
      <c r="JC37" s="109" t="str">
        <f t="shared" si="235"/>
        <v/>
      </c>
      <c r="JD37" s="109" t="str">
        <f t="shared" si="236"/>
        <v/>
      </c>
      <c r="JE37" s="109" t="str">
        <f t="shared" si="237"/>
        <v/>
      </c>
      <c r="JF37" s="109" t="str">
        <f t="shared" si="238"/>
        <v/>
      </c>
      <c r="JG37" s="109" t="str">
        <f t="shared" si="239"/>
        <v/>
      </c>
      <c r="JH37" s="109" t="str">
        <f t="shared" si="240"/>
        <v/>
      </c>
      <c r="JI37" s="109" t="str">
        <f t="shared" si="241"/>
        <v/>
      </c>
      <c r="JJ37" s="109" t="str">
        <f t="shared" si="242"/>
        <v/>
      </c>
      <c r="JK37" s="109" t="str">
        <f t="shared" si="243"/>
        <v/>
      </c>
      <c r="JL37" s="109" t="str">
        <f t="shared" si="244"/>
        <v/>
      </c>
      <c r="JM37" s="109" t="str">
        <f t="shared" si="245"/>
        <v/>
      </c>
      <c r="JN37" s="109" t="str">
        <f t="shared" si="246"/>
        <v/>
      </c>
      <c r="JO37" s="109" t="str">
        <f t="shared" si="247"/>
        <v/>
      </c>
      <c r="JP37" s="109" t="str">
        <f t="shared" si="248"/>
        <v/>
      </c>
      <c r="JQ37" s="109" t="str">
        <f t="shared" si="249"/>
        <v/>
      </c>
      <c r="JR37" s="109" t="str">
        <f t="shared" si="250"/>
        <v/>
      </c>
      <c r="JS37" s="109" t="str">
        <f t="shared" si="251"/>
        <v/>
      </c>
      <c r="JT37" s="109" t="str">
        <f t="shared" si="252"/>
        <v/>
      </c>
      <c r="JU37" s="109" t="str">
        <f t="shared" si="253"/>
        <v/>
      </c>
      <c r="JV37" s="109" t="str">
        <f t="shared" si="254"/>
        <v/>
      </c>
      <c r="JW37" s="109" t="str">
        <f t="shared" si="255"/>
        <v/>
      </c>
      <c r="JX37" s="109" t="str">
        <f t="shared" si="256"/>
        <v/>
      </c>
      <c r="JY37" s="109" t="str">
        <f t="shared" si="257"/>
        <v/>
      </c>
      <c r="JZ37" s="109" t="str">
        <f t="shared" si="258"/>
        <v/>
      </c>
      <c r="KA37" s="109" t="str">
        <f t="shared" si="259"/>
        <v/>
      </c>
      <c r="KB37" s="109" t="str">
        <f t="shared" si="260"/>
        <v/>
      </c>
      <c r="KC37" s="109" t="str">
        <f t="shared" si="261"/>
        <v/>
      </c>
      <c r="KD37" s="109" t="str">
        <f t="shared" si="262"/>
        <v/>
      </c>
      <c r="KE37" s="109" t="str">
        <f t="shared" si="263"/>
        <v/>
      </c>
      <c r="KF37" s="109" t="str">
        <f t="shared" si="264"/>
        <v/>
      </c>
      <c r="KG37" s="109" t="str">
        <f t="shared" si="265"/>
        <v/>
      </c>
      <c r="KH37" s="109" t="str">
        <f t="shared" si="266"/>
        <v/>
      </c>
      <c r="KI37" s="109" t="str">
        <f t="shared" si="267"/>
        <v/>
      </c>
      <c r="KJ37" s="109" t="str">
        <f t="shared" si="268"/>
        <v/>
      </c>
      <c r="KK37" s="109" t="str">
        <f t="shared" si="269"/>
        <v/>
      </c>
      <c r="KL37" s="109" t="str">
        <f t="shared" si="270"/>
        <v/>
      </c>
      <c r="KM37" s="109" t="str">
        <f t="shared" si="271"/>
        <v/>
      </c>
      <c r="KN37" s="109" t="str">
        <f t="shared" si="272"/>
        <v/>
      </c>
      <c r="KO37" s="109" t="str">
        <f t="shared" si="273"/>
        <v/>
      </c>
      <c r="KP37" s="109" t="str">
        <f t="shared" si="274"/>
        <v/>
      </c>
      <c r="KQ37" s="109" t="str">
        <f t="shared" si="275"/>
        <v/>
      </c>
      <c r="KR37" s="109" t="str">
        <f t="shared" si="276"/>
        <v/>
      </c>
      <c r="KS37" s="109" t="str">
        <f t="shared" si="277"/>
        <v/>
      </c>
      <c r="KT37" s="109" t="str">
        <f t="shared" si="278"/>
        <v/>
      </c>
      <c r="KU37" s="109" t="str">
        <f t="shared" si="279"/>
        <v/>
      </c>
      <c r="KV37" s="109" t="str">
        <f t="shared" si="280"/>
        <v/>
      </c>
      <c r="KW37" s="109" t="str">
        <f t="shared" si="281"/>
        <v/>
      </c>
      <c r="KX37" s="109" t="str">
        <f t="shared" si="282"/>
        <v/>
      </c>
      <c r="KY37" s="109" t="str">
        <f t="shared" si="283"/>
        <v/>
      </c>
      <c r="KZ37" s="109" t="str">
        <f t="shared" si="284"/>
        <v/>
      </c>
      <c r="LA37" s="109" t="str">
        <f t="shared" si="285"/>
        <v/>
      </c>
      <c r="LB37" s="109" t="str">
        <f t="shared" si="286"/>
        <v/>
      </c>
      <c r="LC37" s="109" t="str">
        <f t="shared" si="287"/>
        <v/>
      </c>
      <c r="LD37" s="110" t="str">
        <f t="shared" si="288"/>
        <v/>
      </c>
      <c r="LE37" s="110" t="str">
        <f t="shared" si="289"/>
        <v/>
      </c>
      <c r="LF37" s="110" t="str">
        <f t="shared" si="290"/>
        <v/>
      </c>
      <c r="LG37" s="110" t="str">
        <f t="shared" si="291"/>
        <v/>
      </c>
      <c r="LH37" s="110" t="str">
        <f t="shared" si="292"/>
        <v/>
      </c>
      <c r="LI37" s="75" t="str">
        <f t="shared" si="293"/>
        <v/>
      </c>
      <c r="LJ37" s="75" t="str">
        <f t="shared" si="294"/>
        <v/>
      </c>
      <c r="LK37" s="75" t="str">
        <f t="shared" si="295"/>
        <v/>
      </c>
      <c r="LL37" s="75" t="str">
        <f t="shared" si="296"/>
        <v/>
      </c>
      <c r="LM37" s="75" t="str">
        <f t="shared" si="297"/>
        <v/>
      </c>
      <c r="LN37" s="75" t="str">
        <f t="shared" si="298"/>
        <v/>
      </c>
      <c r="LO37" s="75" t="str">
        <f t="shared" si="299"/>
        <v/>
      </c>
      <c r="LP37" s="75" t="str">
        <f t="shared" si="300"/>
        <v/>
      </c>
      <c r="LQ37" s="75" t="str">
        <f t="shared" si="301"/>
        <v/>
      </c>
      <c r="LR37" s="75" t="str">
        <f t="shared" si="302"/>
        <v/>
      </c>
      <c r="LS37" s="75" t="str">
        <f t="shared" si="303"/>
        <v/>
      </c>
      <c r="LT37" s="75" t="str">
        <f t="shared" si="304"/>
        <v/>
      </c>
      <c r="LU37" s="75" t="str">
        <f t="shared" si="305"/>
        <v/>
      </c>
      <c r="LV37" s="75" t="str">
        <f t="shared" si="306"/>
        <v/>
      </c>
      <c r="LW37" s="75" t="str">
        <f t="shared" si="307"/>
        <v/>
      </c>
      <c r="LX37" s="75" t="str">
        <f t="shared" si="308"/>
        <v/>
      </c>
      <c r="LY37" s="75" t="str">
        <f t="shared" si="309"/>
        <v/>
      </c>
      <c r="LZ37" s="75" t="str">
        <f t="shared" si="310"/>
        <v/>
      </c>
      <c r="MA37" s="75" t="str">
        <f t="shared" si="311"/>
        <v/>
      </c>
      <c r="MB37" s="75" t="str">
        <f t="shared" si="312"/>
        <v/>
      </c>
      <c r="MC37" s="91">
        <f t="shared" si="323"/>
        <v>0</v>
      </c>
      <c r="MD37" s="91">
        <f t="shared" si="324"/>
        <v>0</v>
      </c>
      <c r="ME37" s="91">
        <f t="shared" si="325"/>
        <v>0</v>
      </c>
      <c r="MF37" s="91">
        <f t="shared" si="326"/>
        <v>0</v>
      </c>
      <c r="MG37" s="91">
        <f t="shared" si="327"/>
        <v>0</v>
      </c>
      <c r="MH37" s="91">
        <f t="shared" si="328"/>
        <v>0</v>
      </c>
      <c r="MI37" s="91">
        <f t="shared" si="329"/>
        <v>0</v>
      </c>
      <c r="MJ37" s="91">
        <f t="shared" si="330"/>
        <v>0</v>
      </c>
      <c r="MK37" s="91">
        <f t="shared" si="331"/>
        <v>0</v>
      </c>
      <c r="ML37" s="91">
        <f t="shared" si="332"/>
        <v>0</v>
      </c>
      <c r="MM37" s="91">
        <f t="shared" si="333"/>
        <v>0</v>
      </c>
      <c r="MN37" s="91">
        <f t="shared" si="334"/>
        <v>0</v>
      </c>
      <c r="MO37" s="91">
        <f t="shared" si="335"/>
        <v>0</v>
      </c>
      <c r="MP37" s="91">
        <f t="shared" si="336"/>
        <v>0</v>
      </c>
      <c r="MQ37" s="91">
        <f t="shared" si="337"/>
        <v>0</v>
      </c>
      <c r="MR37" s="70"/>
      <c r="MS37" s="70"/>
      <c r="MT37" s="75"/>
      <c r="MU37" s="75"/>
      <c r="NK37" s="71"/>
      <c r="NL37" s="71"/>
    </row>
    <row r="38" spans="1:376" ht="12" customHeight="1" x14ac:dyDescent="0.2">
      <c r="A38" s="98" t="str">
        <f t="shared" si="0"/>
        <v/>
      </c>
      <c r="B38" s="137">
        <v>80</v>
      </c>
      <c r="C38" s="112"/>
      <c r="D38" s="113"/>
      <c r="E38" s="114"/>
      <c r="F38" s="114"/>
      <c r="G38" s="114"/>
      <c r="H38" s="114"/>
      <c r="I38" s="352"/>
      <c r="J38" s="115"/>
      <c r="K38" s="116">
        <f t="shared" si="1"/>
        <v>0</v>
      </c>
      <c r="L38" s="116">
        <f t="shared" si="2"/>
        <v>0</v>
      </c>
      <c r="M38" s="117"/>
      <c r="N38" s="117"/>
      <c r="O38" s="117"/>
      <c r="P38" s="118"/>
      <c r="Q38" s="119"/>
      <c r="R38" s="120"/>
      <c r="S38" s="1089"/>
      <c r="T38" s="1090"/>
      <c r="U38" s="75" t="str">
        <f t="shared" si="3"/>
        <v/>
      </c>
      <c r="V38" s="75" t="str">
        <f t="shared" si="4"/>
        <v/>
      </c>
      <c r="W38" s="75" t="str">
        <f t="shared" si="5"/>
        <v/>
      </c>
      <c r="X38" s="75" t="str">
        <f t="shared" si="6"/>
        <v/>
      </c>
      <c r="Y38" s="75" t="str">
        <f t="shared" si="7"/>
        <v/>
      </c>
      <c r="Z38" s="75" t="str">
        <f t="shared" si="8"/>
        <v/>
      </c>
      <c r="AA38" s="75" t="str">
        <f t="shared" si="9"/>
        <v/>
      </c>
      <c r="AB38" s="75" t="str">
        <f t="shared" si="10"/>
        <v/>
      </c>
      <c r="AC38" s="75" t="str">
        <f t="shared" si="11"/>
        <v/>
      </c>
      <c r="AD38" s="75" t="str">
        <f t="shared" si="12"/>
        <v/>
      </c>
      <c r="AE38" s="75" t="str">
        <f t="shared" si="13"/>
        <v/>
      </c>
      <c r="AF38" s="75" t="str">
        <f t="shared" si="14"/>
        <v/>
      </c>
      <c r="AG38" s="75" t="str">
        <f t="shared" si="15"/>
        <v/>
      </c>
      <c r="AH38" s="75" t="str">
        <f t="shared" si="16"/>
        <v/>
      </c>
      <c r="AI38" s="75" t="str">
        <f t="shared" si="17"/>
        <v/>
      </c>
      <c r="AJ38" s="75" t="str">
        <f t="shared" si="18"/>
        <v/>
      </c>
      <c r="AK38" s="75" t="str">
        <f t="shared" si="19"/>
        <v/>
      </c>
      <c r="AL38" s="75" t="str">
        <f t="shared" si="20"/>
        <v/>
      </c>
      <c r="AM38" s="75" t="str">
        <f t="shared" si="21"/>
        <v/>
      </c>
      <c r="AN38" s="75" t="str">
        <f t="shared" si="22"/>
        <v/>
      </c>
      <c r="AO38" s="75" t="str">
        <f t="shared" si="23"/>
        <v/>
      </c>
      <c r="AP38" s="75" t="str">
        <f t="shared" si="24"/>
        <v/>
      </c>
      <c r="AQ38" s="75" t="str">
        <f t="shared" si="25"/>
        <v/>
      </c>
      <c r="AR38" s="75" t="str">
        <f t="shared" si="26"/>
        <v/>
      </c>
      <c r="AS38" s="75" t="str">
        <f t="shared" si="27"/>
        <v/>
      </c>
      <c r="AT38" s="75" t="str">
        <f t="shared" si="28"/>
        <v/>
      </c>
      <c r="AU38" s="75" t="str">
        <f t="shared" si="29"/>
        <v/>
      </c>
      <c r="AV38" s="75" t="str">
        <f t="shared" si="30"/>
        <v/>
      </c>
      <c r="AW38" s="75" t="str">
        <f t="shared" si="31"/>
        <v/>
      </c>
      <c r="AX38" s="75" t="str">
        <f t="shared" si="32"/>
        <v/>
      </c>
      <c r="AY38" s="75" t="str">
        <f t="shared" si="33"/>
        <v/>
      </c>
      <c r="AZ38" s="75" t="str">
        <f t="shared" si="34"/>
        <v/>
      </c>
      <c r="BA38" s="75" t="str">
        <f t="shared" si="35"/>
        <v/>
      </c>
      <c r="BB38" s="75" t="str">
        <f t="shared" si="36"/>
        <v/>
      </c>
      <c r="BC38" s="75" t="str">
        <f t="shared" si="37"/>
        <v/>
      </c>
      <c r="BD38" s="75" t="str">
        <f t="shared" si="38"/>
        <v/>
      </c>
      <c r="BE38" s="75" t="str">
        <f t="shared" si="39"/>
        <v/>
      </c>
      <c r="BF38" s="75" t="str">
        <f t="shared" si="40"/>
        <v/>
      </c>
      <c r="BG38" s="75" t="str">
        <f t="shared" si="41"/>
        <v/>
      </c>
      <c r="BH38" s="75" t="str">
        <f t="shared" si="42"/>
        <v/>
      </c>
      <c r="BI38" s="75" t="str">
        <f t="shared" si="43"/>
        <v/>
      </c>
      <c r="BJ38" s="75" t="str">
        <f t="shared" si="44"/>
        <v/>
      </c>
      <c r="BK38" s="75" t="str">
        <f t="shared" si="45"/>
        <v/>
      </c>
      <c r="BL38" s="75" t="str">
        <f t="shared" si="46"/>
        <v/>
      </c>
      <c r="BM38" s="75" t="str">
        <f t="shared" si="47"/>
        <v/>
      </c>
      <c r="BN38" s="75" t="str">
        <f t="shared" si="48"/>
        <v/>
      </c>
      <c r="BO38" s="75" t="str">
        <f t="shared" si="49"/>
        <v/>
      </c>
      <c r="BP38" s="75" t="str">
        <f t="shared" si="50"/>
        <v/>
      </c>
      <c r="BQ38" s="75" t="str">
        <f t="shared" si="51"/>
        <v/>
      </c>
      <c r="BR38" s="75" t="str">
        <f t="shared" si="52"/>
        <v/>
      </c>
      <c r="BS38" s="75" t="str">
        <f t="shared" si="53"/>
        <v/>
      </c>
      <c r="BT38" s="75" t="str">
        <f t="shared" si="54"/>
        <v/>
      </c>
      <c r="BU38" s="75" t="str">
        <f t="shared" si="55"/>
        <v/>
      </c>
      <c r="BV38" s="75" t="str">
        <f t="shared" si="56"/>
        <v/>
      </c>
      <c r="BW38" s="75" t="str">
        <f t="shared" si="57"/>
        <v/>
      </c>
      <c r="BX38" s="75" t="str">
        <f t="shared" si="58"/>
        <v/>
      </c>
      <c r="BY38" s="75" t="str">
        <f t="shared" si="59"/>
        <v/>
      </c>
      <c r="BZ38" s="75" t="str">
        <f t="shared" si="60"/>
        <v/>
      </c>
      <c r="CA38" s="75" t="str">
        <f t="shared" si="61"/>
        <v/>
      </c>
      <c r="CB38" s="75" t="str">
        <f t="shared" si="62"/>
        <v/>
      </c>
      <c r="CC38" s="75" t="str">
        <f t="shared" si="63"/>
        <v/>
      </c>
      <c r="CD38" s="75" t="str">
        <f t="shared" si="64"/>
        <v/>
      </c>
      <c r="CE38" s="75" t="str">
        <f t="shared" si="65"/>
        <v/>
      </c>
      <c r="CF38" s="75" t="str">
        <f t="shared" si="66"/>
        <v/>
      </c>
      <c r="CG38" s="75" t="str">
        <f t="shared" si="67"/>
        <v/>
      </c>
      <c r="CH38" s="75" t="str">
        <f t="shared" si="68"/>
        <v/>
      </c>
      <c r="CI38" s="75" t="str">
        <f t="shared" si="69"/>
        <v/>
      </c>
      <c r="CJ38" s="75" t="str">
        <f t="shared" si="70"/>
        <v/>
      </c>
      <c r="CK38" s="75" t="str">
        <f t="shared" si="71"/>
        <v/>
      </c>
      <c r="CL38" s="75" t="str">
        <f t="shared" si="72"/>
        <v/>
      </c>
      <c r="CM38" s="75" t="str">
        <f t="shared" si="73"/>
        <v/>
      </c>
      <c r="CN38" s="75" t="str">
        <f t="shared" si="74"/>
        <v/>
      </c>
      <c r="CO38" s="75" t="str">
        <f t="shared" si="75"/>
        <v/>
      </c>
      <c r="CP38" s="75" t="str">
        <f t="shared" si="76"/>
        <v/>
      </c>
      <c r="CQ38" s="75" t="str">
        <f t="shared" si="77"/>
        <v/>
      </c>
      <c r="CR38" s="75" t="str">
        <f t="shared" si="78"/>
        <v/>
      </c>
      <c r="CS38" s="75" t="str">
        <f t="shared" si="79"/>
        <v/>
      </c>
      <c r="CT38" s="75" t="str">
        <f t="shared" si="80"/>
        <v/>
      </c>
      <c r="CU38" s="75" t="str">
        <f t="shared" si="81"/>
        <v/>
      </c>
      <c r="CV38" s="75" t="str">
        <f t="shared" si="82"/>
        <v/>
      </c>
      <c r="CW38" s="75" t="str">
        <f t="shared" si="83"/>
        <v/>
      </c>
      <c r="CX38" s="75" t="str">
        <f t="shared" si="84"/>
        <v/>
      </c>
      <c r="CY38" s="75" t="str">
        <f t="shared" si="85"/>
        <v/>
      </c>
      <c r="CZ38" s="75" t="str">
        <f t="shared" si="86"/>
        <v/>
      </c>
      <c r="DA38" s="75" t="str">
        <f t="shared" si="87"/>
        <v/>
      </c>
      <c r="DB38" s="75" t="str">
        <f t="shared" si="88"/>
        <v/>
      </c>
      <c r="DC38" s="75" t="str">
        <f t="shared" si="89"/>
        <v/>
      </c>
      <c r="DD38" s="75" t="str">
        <f t="shared" si="90"/>
        <v/>
      </c>
      <c r="DE38" s="75" t="str">
        <f t="shared" si="91"/>
        <v/>
      </c>
      <c r="DF38" s="75" t="str">
        <f t="shared" si="92"/>
        <v/>
      </c>
      <c r="DG38" s="75" t="str">
        <f t="shared" si="93"/>
        <v/>
      </c>
      <c r="DH38" s="75" t="str">
        <f t="shared" si="94"/>
        <v/>
      </c>
      <c r="DI38" s="75" t="str">
        <f t="shared" si="95"/>
        <v/>
      </c>
      <c r="DJ38" s="75" t="str">
        <f t="shared" si="96"/>
        <v/>
      </c>
      <c r="DK38" s="75" t="str">
        <f t="shared" si="97"/>
        <v/>
      </c>
      <c r="DL38" s="75" t="str">
        <f t="shared" si="98"/>
        <v/>
      </c>
      <c r="DM38" s="75" t="str">
        <f t="shared" si="99"/>
        <v/>
      </c>
      <c r="DN38" s="75" t="str">
        <f t="shared" si="100"/>
        <v/>
      </c>
      <c r="DO38" s="75" t="str">
        <f t="shared" si="101"/>
        <v/>
      </c>
      <c r="DP38" s="75" t="str">
        <f t="shared" si="102"/>
        <v/>
      </c>
      <c r="DQ38" s="75" t="str">
        <f t="shared" si="103"/>
        <v/>
      </c>
      <c r="DR38" s="75" t="str">
        <f t="shared" si="104"/>
        <v/>
      </c>
      <c r="DS38" s="75" t="str">
        <f t="shared" si="105"/>
        <v/>
      </c>
      <c r="DT38" s="75" t="str">
        <f t="shared" si="106"/>
        <v/>
      </c>
      <c r="DU38" s="75" t="str">
        <f t="shared" si="107"/>
        <v/>
      </c>
      <c r="DV38" s="75" t="str">
        <f t="shared" si="108"/>
        <v/>
      </c>
      <c r="DW38" s="75" t="str">
        <f t="shared" si="109"/>
        <v/>
      </c>
      <c r="DX38" s="75" t="str">
        <f t="shared" si="110"/>
        <v/>
      </c>
      <c r="DY38" s="75" t="str">
        <f t="shared" si="111"/>
        <v/>
      </c>
      <c r="DZ38" s="75" t="str">
        <f t="shared" si="112"/>
        <v/>
      </c>
      <c r="EA38" s="75" t="str">
        <f t="shared" si="113"/>
        <v/>
      </c>
      <c r="EB38" s="75" t="str">
        <f t="shared" si="114"/>
        <v/>
      </c>
      <c r="EC38" s="75" t="str">
        <f t="shared" si="115"/>
        <v/>
      </c>
      <c r="ED38" s="75" t="str">
        <f t="shared" si="116"/>
        <v/>
      </c>
      <c r="EE38" s="75" t="str">
        <f t="shared" si="117"/>
        <v/>
      </c>
      <c r="EF38" s="75" t="str">
        <f t="shared" si="118"/>
        <v/>
      </c>
      <c r="EG38" s="75" t="str">
        <f t="shared" si="119"/>
        <v/>
      </c>
      <c r="EH38" s="75" t="str">
        <f t="shared" si="120"/>
        <v/>
      </c>
      <c r="EI38" s="75" t="str">
        <f t="shared" si="121"/>
        <v/>
      </c>
      <c r="EJ38" s="75" t="str">
        <f t="shared" si="122"/>
        <v/>
      </c>
      <c r="EK38" s="75" t="str">
        <f t="shared" si="123"/>
        <v/>
      </c>
      <c r="EL38" s="75" t="str">
        <f t="shared" si="124"/>
        <v/>
      </c>
      <c r="EM38" s="75" t="str">
        <f t="shared" si="125"/>
        <v/>
      </c>
      <c r="EN38" s="75" t="str">
        <f t="shared" si="126"/>
        <v/>
      </c>
      <c r="EO38" s="75" t="str">
        <f t="shared" si="127"/>
        <v/>
      </c>
      <c r="EP38" s="75" t="str">
        <f t="shared" si="128"/>
        <v/>
      </c>
      <c r="EQ38" s="75" t="str">
        <f t="shared" si="129"/>
        <v/>
      </c>
      <c r="ER38" s="75" t="str">
        <f t="shared" si="130"/>
        <v/>
      </c>
      <c r="ES38" s="75" t="str">
        <f t="shared" si="131"/>
        <v/>
      </c>
      <c r="ET38" s="75" t="str">
        <f t="shared" si="132"/>
        <v/>
      </c>
      <c r="EU38" s="75" t="str">
        <f t="shared" si="313"/>
        <v/>
      </c>
      <c r="EV38" s="75" t="str">
        <f t="shared" si="314"/>
        <v/>
      </c>
      <c r="EW38" s="75" t="str">
        <f t="shared" si="315"/>
        <v/>
      </c>
      <c r="EX38" s="75" t="str">
        <f t="shared" si="316"/>
        <v/>
      </c>
      <c r="EY38" s="75" t="str">
        <f t="shared" si="317"/>
        <v/>
      </c>
      <c r="EZ38" s="75" t="str">
        <f t="shared" si="133"/>
        <v/>
      </c>
      <c r="FA38" s="75" t="str">
        <f t="shared" si="134"/>
        <v/>
      </c>
      <c r="FB38" s="75" t="str">
        <f t="shared" si="135"/>
        <v/>
      </c>
      <c r="FC38" s="75" t="str">
        <f t="shared" si="136"/>
        <v/>
      </c>
      <c r="FD38" s="75" t="str">
        <f t="shared" si="137"/>
        <v/>
      </c>
      <c r="FE38" s="75" t="str">
        <f t="shared" si="318"/>
        <v/>
      </c>
      <c r="FF38" s="75" t="str">
        <f t="shared" si="319"/>
        <v/>
      </c>
      <c r="FG38" s="75" t="str">
        <f t="shared" si="320"/>
        <v/>
      </c>
      <c r="FH38" s="75" t="str">
        <f t="shared" si="321"/>
        <v/>
      </c>
      <c r="FI38" s="75" t="str">
        <f t="shared" si="322"/>
        <v/>
      </c>
      <c r="FJ38" s="75" t="str">
        <f t="shared" si="138"/>
        <v/>
      </c>
      <c r="FK38" s="75" t="str">
        <f t="shared" si="139"/>
        <v/>
      </c>
      <c r="FL38" s="75" t="str">
        <f t="shared" si="140"/>
        <v/>
      </c>
      <c r="FM38" s="75" t="str">
        <f t="shared" si="141"/>
        <v/>
      </c>
      <c r="FN38" s="75" t="str">
        <f t="shared" si="142"/>
        <v/>
      </c>
      <c r="FO38" s="75" t="str">
        <f t="shared" si="143"/>
        <v/>
      </c>
      <c r="FP38" s="75" t="str">
        <f t="shared" si="144"/>
        <v/>
      </c>
      <c r="FQ38" s="75" t="str">
        <f t="shared" si="145"/>
        <v/>
      </c>
      <c r="FR38" s="75" t="str">
        <f t="shared" si="146"/>
        <v/>
      </c>
      <c r="FS38" s="75" t="str">
        <f t="shared" si="147"/>
        <v/>
      </c>
      <c r="FT38" s="75" t="str">
        <f t="shared" si="148"/>
        <v/>
      </c>
      <c r="FU38" s="75" t="str">
        <f t="shared" si="149"/>
        <v/>
      </c>
      <c r="FV38" s="75" t="str">
        <f t="shared" si="150"/>
        <v/>
      </c>
      <c r="FW38" s="75" t="str">
        <f t="shared" si="151"/>
        <v/>
      </c>
      <c r="FX38" s="75" t="str">
        <f t="shared" si="152"/>
        <v/>
      </c>
      <c r="FY38" s="75" t="str">
        <f t="shared" si="153"/>
        <v/>
      </c>
      <c r="FZ38" s="75" t="str">
        <f t="shared" si="154"/>
        <v/>
      </c>
      <c r="GA38" s="75" t="str">
        <f t="shared" si="155"/>
        <v/>
      </c>
      <c r="GB38" s="75" t="str">
        <f t="shared" si="156"/>
        <v/>
      </c>
      <c r="GC38" s="75" t="str">
        <f t="shared" si="157"/>
        <v/>
      </c>
      <c r="GD38" s="75" t="str">
        <f t="shared" si="158"/>
        <v/>
      </c>
      <c r="GE38" s="75" t="str">
        <f t="shared" si="159"/>
        <v/>
      </c>
      <c r="GF38" s="75" t="str">
        <f t="shared" si="160"/>
        <v/>
      </c>
      <c r="GG38" s="75" t="str">
        <f t="shared" si="161"/>
        <v/>
      </c>
      <c r="GH38" s="75" t="str">
        <f t="shared" si="162"/>
        <v/>
      </c>
      <c r="GI38" s="75" t="str">
        <f t="shared" si="163"/>
        <v/>
      </c>
      <c r="GJ38" s="75" t="str">
        <f t="shared" si="164"/>
        <v/>
      </c>
      <c r="GK38" s="75" t="str">
        <f t="shared" si="165"/>
        <v/>
      </c>
      <c r="GL38" s="75" t="str">
        <f t="shared" si="166"/>
        <v/>
      </c>
      <c r="GM38" s="75" t="str">
        <f t="shared" si="167"/>
        <v/>
      </c>
      <c r="GN38" s="75" t="str">
        <f t="shared" si="168"/>
        <v/>
      </c>
      <c r="GO38" s="75" t="str">
        <f t="shared" si="169"/>
        <v/>
      </c>
      <c r="GP38" s="75" t="str">
        <f t="shared" si="170"/>
        <v/>
      </c>
      <c r="GQ38" s="75" t="str">
        <f t="shared" si="171"/>
        <v/>
      </c>
      <c r="GR38" s="75" t="str">
        <f t="shared" si="172"/>
        <v/>
      </c>
      <c r="GS38" s="75" t="str">
        <f t="shared" si="173"/>
        <v/>
      </c>
      <c r="GT38" s="75" t="str">
        <f t="shared" si="174"/>
        <v/>
      </c>
      <c r="GU38" s="75" t="str">
        <f t="shared" si="175"/>
        <v/>
      </c>
      <c r="GV38" s="75" t="str">
        <f t="shared" si="176"/>
        <v/>
      </c>
      <c r="GW38" s="75" t="str">
        <f t="shared" si="177"/>
        <v/>
      </c>
      <c r="GX38" s="75" t="str">
        <f t="shared" si="178"/>
        <v/>
      </c>
      <c r="GY38" s="75" t="str">
        <f t="shared" si="179"/>
        <v/>
      </c>
      <c r="GZ38" s="75" t="str">
        <f t="shared" si="180"/>
        <v/>
      </c>
      <c r="HA38" s="75" t="str">
        <f t="shared" si="181"/>
        <v/>
      </c>
      <c r="HB38" s="75" t="str">
        <f t="shared" si="182"/>
        <v/>
      </c>
      <c r="HC38" s="75" t="str">
        <f t="shared" si="183"/>
        <v/>
      </c>
      <c r="HD38" s="75" t="str">
        <f t="shared" si="184"/>
        <v/>
      </c>
      <c r="HE38" s="75" t="str">
        <f t="shared" si="185"/>
        <v/>
      </c>
      <c r="HF38" s="75" t="str">
        <f t="shared" si="186"/>
        <v/>
      </c>
      <c r="HG38" s="75" t="str">
        <f t="shared" si="187"/>
        <v/>
      </c>
      <c r="HH38" s="75" t="str">
        <f t="shared" si="188"/>
        <v/>
      </c>
      <c r="HI38" s="75" t="str">
        <f t="shared" si="189"/>
        <v/>
      </c>
      <c r="HJ38" s="75" t="str">
        <f t="shared" si="190"/>
        <v/>
      </c>
      <c r="HK38" s="75" t="str">
        <f t="shared" si="191"/>
        <v/>
      </c>
      <c r="HL38" s="75" t="str">
        <f t="shared" si="192"/>
        <v/>
      </c>
      <c r="HM38" s="75" t="str">
        <f t="shared" si="193"/>
        <v/>
      </c>
      <c r="HN38" s="75" t="str">
        <f t="shared" si="194"/>
        <v/>
      </c>
      <c r="HO38" s="75" t="str">
        <f t="shared" si="195"/>
        <v/>
      </c>
      <c r="HP38" s="75" t="str">
        <f t="shared" si="196"/>
        <v/>
      </c>
      <c r="HQ38" s="75" t="str">
        <f t="shared" si="197"/>
        <v/>
      </c>
      <c r="HR38" s="75" t="str">
        <f t="shared" si="198"/>
        <v/>
      </c>
      <c r="HS38" s="75" t="str">
        <f t="shared" si="199"/>
        <v/>
      </c>
      <c r="HT38" s="75" t="str">
        <f t="shared" si="200"/>
        <v/>
      </c>
      <c r="HU38" s="75" t="str">
        <f t="shared" si="201"/>
        <v/>
      </c>
      <c r="HV38" s="75" t="str">
        <f t="shared" si="202"/>
        <v/>
      </c>
      <c r="HW38" s="109" t="str">
        <f t="shared" si="203"/>
        <v/>
      </c>
      <c r="HX38" s="109" t="str">
        <f t="shared" si="204"/>
        <v/>
      </c>
      <c r="HY38" s="109" t="str">
        <f t="shared" si="205"/>
        <v/>
      </c>
      <c r="HZ38" s="109" t="str">
        <f t="shared" si="206"/>
        <v/>
      </c>
      <c r="IA38" s="109" t="str">
        <f t="shared" si="207"/>
        <v/>
      </c>
      <c r="IB38" s="109" t="str">
        <f t="shared" si="208"/>
        <v/>
      </c>
      <c r="IC38" s="109" t="str">
        <f t="shared" si="209"/>
        <v/>
      </c>
      <c r="ID38" s="109" t="str">
        <f t="shared" si="210"/>
        <v/>
      </c>
      <c r="IE38" s="109" t="str">
        <f t="shared" si="211"/>
        <v/>
      </c>
      <c r="IF38" s="109" t="str">
        <f t="shared" si="212"/>
        <v/>
      </c>
      <c r="IG38" s="109" t="str">
        <f t="shared" si="213"/>
        <v/>
      </c>
      <c r="IH38" s="109" t="str">
        <f t="shared" si="214"/>
        <v/>
      </c>
      <c r="II38" s="109" t="str">
        <f t="shared" si="215"/>
        <v/>
      </c>
      <c r="IJ38" s="109" t="str">
        <f t="shared" si="216"/>
        <v/>
      </c>
      <c r="IK38" s="109" t="str">
        <f t="shared" si="217"/>
        <v/>
      </c>
      <c r="IL38" s="109" t="str">
        <f t="shared" si="218"/>
        <v/>
      </c>
      <c r="IM38" s="109" t="str">
        <f t="shared" si="219"/>
        <v/>
      </c>
      <c r="IN38" s="109" t="str">
        <f t="shared" si="220"/>
        <v/>
      </c>
      <c r="IO38" s="109" t="str">
        <f t="shared" si="221"/>
        <v/>
      </c>
      <c r="IP38" s="109" t="str">
        <f t="shared" si="222"/>
        <v/>
      </c>
      <c r="IQ38" s="109" t="str">
        <f t="shared" si="223"/>
        <v/>
      </c>
      <c r="IR38" s="109" t="str">
        <f t="shared" si="224"/>
        <v/>
      </c>
      <c r="IS38" s="109" t="str">
        <f t="shared" si="225"/>
        <v/>
      </c>
      <c r="IT38" s="109" t="str">
        <f t="shared" si="226"/>
        <v/>
      </c>
      <c r="IU38" s="109" t="str">
        <f t="shared" si="227"/>
        <v/>
      </c>
      <c r="IV38" s="109" t="str">
        <f t="shared" si="228"/>
        <v/>
      </c>
      <c r="IW38" s="109" t="str">
        <f t="shared" si="229"/>
        <v/>
      </c>
      <c r="IX38" s="109" t="str">
        <f t="shared" si="230"/>
        <v/>
      </c>
      <c r="IY38" s="109" t="str">
        <f t="shared" si="231"/>
        <v/>
      </c>
      <c r="IZ38" s="109" t="str">
        <f t="shared" si="232"/>
        <v/>
      </c>
      <c r="JA38" s="109" t="str">
        <f t="shared" si="233"/>
        <v/>
      </c>
      <c r="JB38" s="109" t="str">
        <f t="shared" si="234"/>
        <v/>
      </c>
      <c r="JC38" s="109" t="str">
        <f t="shared" si="235"/>
        <v/>
      </c>
      <c r="JD38" s="109" t="str">
        <f t="shared" si="236"/>
        <v/>
      </c>
      <c r="JE38" s="109" t="str">
        <f t="shared" si="237"/>
        <v/>
      </c>
      <c r="JF38" s="109" t="str">
        <f t="shared" si="238"/>
        <v/>
      </c>
      <c r="JG38" s="109" t="str">
        <f t="shared" si="239"/>
        <v/>
      </c>
      <c r="JH38" s="109" t="str">
        <f t="shared" si="240"/>
        <v/>
      </c>
      <c r="JI38" s="109" t="str">
        <f t="shared" si="241"/>
        <v/>
      </c>
      <c r="JJ38" s="109" t="str">
        <f t="shared" si="242"/>
        <v/>
      </c>
      <c r="JK38" s="109" t="str">
        <f t="shared" si="243"/>
        <v/>
      </c>
      <c r="JL38" s="109" t="str">
        <f t="shared" si="244"/>
        <v/>
      </c>
      <c r="JM38" s="109" t="str">
        <f t="shared" si="245"/>
        <v/>
      </c>
      <c r="JN38" s="109" t="str">
        <f t="shared" si="246"/>
        <v/>
      </c>
      <c r="JO38" s="109" t="str">
        <f t="shared" si="247"/>
        <v/>
      </c>
      <c r="JP38" s="109" t="str">
        <f t="shared" si="248"/>
        <v/>
      </c>
      <c r="JQ38" s="109" t="str">
        <f t="shared" si="249"/>
        <v/>
      </c>
      <c r="JR38" s="109" t="str">
        <f t="shared" si="250"/>
        <v/>
      </c>
      <c r="JS38" s="109" t="str">
        <f t="shared" si="251"/>
        <v/>
      </c>
      <c r="JT38" s="109" t="str">
        <f t="shared" si="252"/>
        <v/>
      </c>
      <c r="JU38" s="109" t="str">
        <f t="shared" si="253"/>
        <v/>
      </c>
      <c r="JV38" s="109" t="str">
        <f t="shared" si="254"/>
        <v/>
      </c>
      <c r="JW38" s="109" t="str">
        <f t="shared" si="255"/>
        <v/>
      </c>
      <c r="JX38" s="109" t="str">
        <f t="shared" si="256"/>
        <v/>
      </c>
      <c r="JY38" s="109" t="str">
        <f t="shared" si="257"/>
        <v/>
      </c>
      <c r="JZ38" s="109" t="str">
        <f t="shared" si="258"/>
        <v/>
      </c>
      <c r="KA38" s="109" t="str">
        <f t="shared" si="259"/>
        <v/>
      </c>
      <c r="KB38" s="109" t="str">
        <f t="shared" si="260"/>
        <v/>
      </c>
      <c r="KC38" s="109" t="str">
        <f t="shared" si="261"/>
        <v/>
      </c>
      <c r="KD38" s="109" t="str">
        <f t="shared" si="262"/>
        <v/>
      </c>
      <c r="KE38" s="109" t="str">
        <f t="shared" si="263"/>
        <v/>
      </c>
      <c r="KF38" s="109" t="str">
        <f t="shared" si="264"/>
        <v/>
      </c>
      <c r="KG38" s="109" t="str">
        <f t="shared" si="265"/>
        <v/>
      </c>
      <c r="KH38" s="109" t="str">
        <f t="shared" si="266"/>
        <v/>
      </c>
      <c r="KI38" s="109" t="str">
        <f t="shared" si="267"/>
        <v/>
      </c>
      <c r="KJ38" s="109" t="str">
        <f t="shared" si="268"/>
        <v/>
      </c>
      <c r="KK38" s="109" t="str">
        <f t="shared" si="269"/>
        <v/>
      </c>
      <c r="KL38" s="109" t="str">
        <f t="shared" si="270"/>
        <v/>
      </c>
      <c r="KM38" s="109" t="str">
        <f t="shared" si="271"/>
        <v/>
      </c>
      <c r="KN38" s="109" t="str">
        <f t="shared" si="272"/>
        <v/>
      </c>
      <c r="KO38" s="109" t="str">
        <f t="shared" si="273"/>
        <v/>
      </c>
      <c r="KP38" s="109" t="str">
        <f t="shared" si="274"/>
        <v/>
      </c>
      <c r="KQ38" s="109" t="str">
        <f t="shared" si="275"/>
        <v/>
      </c>
      <c r="KR38" s="109" t="str">
        <f t="shared" si="276"/>
        <v/>
      </c>
      <c r="KS38" s="109" t="str">
        <f t="shared" si="277"/>
        <v/>
      </c>
      <c r="KT38" s="109" t="str">
        <f t="shared" si="278"/>
        <v/>
      </c>
      <c r="KU38" s="109" t="str">
        <f t="shared" si="279"/>
        <v/>
      </c>
      <c r="KV38" s="109" t="str">
        <f t="shared" si="280"/>
        <v/>
      </c>
      <c r="KW38" s="109" t="str">
        <f t="shared" si="281"/>
        <v/>
      </c>
      <c r="KX38" s="109" t="str">
        <f t="shared" si="282"/>
        <v/>
      </c>
      <c r="KY38" s="109" t="str">
        <f t="shared" si="283"/>
        <v/>
      </c>
      <c r="KZ38" s="109" t="str">
        <f t="shared" si="284"/>
        <v/>
      </c>
      <c r="LA38" s="109" t="str">
        <f t="shared" si="285"/>
        <v/>
      </c>
      <c r="LB38" s="109" t="str">
        <f t="shared" si="286"/>
        <v/>
      </c>
      <c r="LC38" s="109" t="str">
        <f t="shared" si="287"/>
        <v/>
      </c>
      <c r="LD38" s="110" t="str">
        <f t="shared" si="288"/>
        <v/>
      </c>
      <c r="LE38" s="110" t="str">
        <f t="shared" si="289"/>
        <v/>
      </c>
      <c r="LF38" s="110" t="str">
        <f t="shared" si="290"/>
        <v/>
      </c>
      <c r="LG38" s="110" t="str">
        <f t="shared" si="291"/>
        <v/>
      </c>
      <c r="LH38" s="110" t="str">
        <f t="shared" si="292"/>
        <v/>
      </c>
      <c r="LI38" s="75" t="str">
        <f t="shared" si="293"/>
        <v/>
      </c>
      <c r="LJ38" s="75" t="str">
        <f t="shared" si="294"/>
        <v/>
      </c>
      <c r="LK38" s="75" t="str">
        <f t="shared" si="295"/>
        <v/>
      </c>
      <c r="LL38" s="75" t="str">
        <f t="shared" si="296"/>
        <v/>
      </c>
      <c r="LM38" s="75" t="str">
        <f t="shared" si="297"/>
        <v/>
      </c>
      <c r="LN38" s="75" t="str">
        <f t="shared" si="298"/>
        <v/>
      </c>
      <c r="LO38" s="75" t="str">
        <f t="shared" si="299"/>
        <v/>
      </c>
      <c r="LP38" s="75" t="str">
        <f t="shared" si="300"/>
        <v/>
      </c>
      <c r="LQ38" s="75" t="str">
        <f t="shared" si="301"/>
        <v/>
      </c>
      <c r="LR38" s="75" t="str">
        <f t="shared" si="302"/>
        <v/>
      </c>
      <c r="LS38" s="75" t="str">
        <f t="shared" si="303"/>
        <v/>
      </c>
      <c r="LT38" s="75" t="str">
        <f t="shared" si="304"/>
        <v/>
      </c>
      <c r="LU38" s="75" t="str">
        <f t="shared" si="305"/>
        <v/>
      </c>
      <c r="LV38" s="75" t="str">
        <f t="shared" si="306"/>
        <v/>
      </c>
      <c r="LW38" s="75" t="str">
        <f t="shared" si="307"/>
        <v/>
      </c>
      <c r="LX38" s="75" t="str">
        <f t="shared" si="308"/>
        <v/>
      </c>
      <c r="LY38" s="75" t="str">
        <f t="shared" si="309"/>
        <v/>
      </c>
      <c r="LZ38" s="75" t="str">
        <f t="shared" si="310"/>
        <v/>
      </c>
      <c r="MA38" s="75" t="str">
        <f t="shared" si="311"/>
        <v/>
      </c>
      <c r="MB38" s="75" t="str">
        <f t="shared" si="312"/>
        <v/>
      </c>
      <c r="MC38" s="91">
        <f t="shared" si="323"/>
        <v>0</v>
      </c>
      <c r="MD38" s="91">
        <f t="shared" si="324"/>
        <v>0</v>
      </c>
      <c r="ME38" s="91">
        <f t="shared" si="325"/>
        <v>0</v>
      </c>
      <c r="MF38" s="91">
        <f t="shared" si="326"/>
        <v>0</v>
      </c>
      <c r="MG38" s="91">
        <f t="shared" si="327"/>
        <v>0</v>
      </c>
      <c r="MH38" s="91">
        <f t="shared" si="328"/>
        <v>0</v>
      </c>
      <c r="MI38" s="91">
        <f t="shared" si="329"/>
        <v>0</v>
      </c>
      <c r="MJ38" s="91">
        <f t="shared" si="330"/>
        <v>0</v>
      </c>
      <c r="MK38" s="91">
        <f t="shared" si="331"/>
        <v>0</v>
      </c>
      <c r="ML38" s="91">
        <f t="shared" si="332"/>
        <v>0</v>
      </c>
      <c r="MM38" s="91">
        <f t="shared" si="333"/>
        <v>0</v>
      </c>
      <c r="MN38" s="91">
        <f t="shared" si="334"/>
        <v>0</v>
      </c>
      <c r="MO38" s="91">
        <f t="shared" si="335"/>
        <v>0</v>
      </c>
      <c r="MP38" s="91">
        <f t="shared" si="336"/>
        <v>0</v>
      </c>
      <c r="MQ38" s="91">
        <f t="shared" si="337"/>
        <v>0</v>
      </c>
      <c r="MR38" s="70"/>
      <c r="MS38" s="70"/>
      <c r="MT38" s="75"/>
      <c r="MU38" s="75"/>
      <c r="NK38" s="71"/>
      <c r="NL38" s="71"/>
    </row>
    <row r="39" spans="1:376" ht="12" customHeight="1" x14ac:dyDescent="0.2">
      <c r="A39" s="98" t="str">
        <f t="shared" si="0"/>
        <v/>
      </c>
      <c r="B39" s="137"/>
      <c r="C39" s="112"/>
      <c r="D39" s="113"/>
      <c r="E39" s="114"/>
      <c r="F39" s="114"/>
      <c r="G39" s="114"/>
      <c r="H39" s="114"/>
      <c r="I39" s="352"/>
      <c r="J39" s="115"/>
      <c r="K39" s="116">
        <f t="shared" si="1"/>
        <v>0</v>
      </c>
      <c r="L39" s="116">
        <f t="shared" si="2"/>
        <v>0</v>
      </c>
      <c r="M39" s="117"/>
      <c r="N39" s="117"/>
      <c r="O39" s="117"/>
      <c r="P39" s="118"/>
      <c r="Q39" s="119"/>
      <c r="R39" s="120"/>
      <c r="S39" s="1089"/>
      <c r="T39" s="1090"/>
      <c r="U39" s="75" t="str">
        <f t="shared" si="3"/>
        <v/>
      </c>
      <c r="V39" s="75" t="str">
        <f t="shared" si="4"/>
        <v/>
      </c>
      <c r="W39" s="75" t="str">
        <f t="shared" si="5"/>
        <v/>
      </c>
      <c r="X39" s="75" t="str">
        <f t="shared" si="6"/>
        <v/>
      </c>
      <c r="Y39" s="75" t="str">
        <f t="shared" si="7"/>
        <v/>
      </c>
      <c r="Z39" s="75" t="str">
        <f t="shared" si="8"/>
        <v/>
      </c>
      <c r="AA39" s="75" t="str">
        <f t="shared" si="9"/>
        <v/>
      </c>
      <c r="AB39" s="75" t="str">
        <f t="shared" si="10"/>
        <v/>
      </c>
      <c r="AC39" s="75" t="str">
        <f t="shared" si="11"/>
        <v/>
      </c>
      <c r="AD39" s="75" t="str">
        <f t="shared" si="12"/>
        <v/>
      </c>
      <c r="AE39" s="75" t="str">
        <f t="shared" si="13"/>
        <v/>
      </c>
      <c r="AF39" s="75" t="str">
        <f t="shared" si="14"/>
        <v/>
      </c>
      <c r="AG39" s="75" t="str">
        <f t="shared" si="15"/>
        <v/>
      </c>
      <c r="AH39" s="75" t="str">
        <f t="shared" si="16"/>
        <v/>
      </c>
      <c r="AI39" s="75" t="str">
        <f t="shared" si="17"/>
        <v/>
      </c>
      <c r="AJ39" s="75" t="str">
        <f t="shared" si="18"/>
        <v/>
      </c>
      <c r="AK39" s="75" t="str">
        <f t="shared" si="19"/>
        <v/>
      </c>
      <c r="AL39" s="75" t="str">
        <f t="shared" si="20"/>
        <v/>
      </c>
      <c r="AM39" s="75" t="str">
        <f t="shared" si="21"/>
        <v/>
      </c>
      <c r="AN39" s="75" t="str">
        <f t="shared" si="22"/>
        <v/>
      </c>
      <c r="AO39" s="75" t="str">
        <f t="shared" si="23"/>
        <v/>
      </c>
      <c r="AP39" s="75" t="str">
        <f t="shared" si="24"/>
        <v/>
      </c>
      <c r="AQ39" s="75" t="str">
        <f t="shared" si="25"/>
        <v/>
      </c>
      <c r="AR39" s="75" t="str">
        <f t="shared" si="26"/>
        <v/>
      </c>
      <c r="AS39" s="75" t="str">
        <f t="shared" si="27"/>
        <v/>
      </c>
      <c r="AT39" s="75" t="str">
        <f t="shared" si="28"/>
        <v/>
      </c>
      <c r="AU39" s="75" t="str">
        <f t="shared" si="29"/>
        <v/>
      </c>
      <c r="AV39" s="75" t="str">
        <f t="shared" si="30"/>
        <v/>
      </c>
      <c r="AW39" s="75" t="str">
        <f t="shared" si="31"/>
        <v/>
      </c>
      <c r="AX39" s="75" t="str">
        <f t="shared" si="32"/>
        <v/>
      </c>
      <c r="AY39" s="75" t="str">
        <f t="shared" si="33"/>
        <v/>
      </c>
      <c r="AZ39" s="75" t="str">
        <f t="shared" si="34"/>
        <v/>
      </c>
      <c r="BA39" s="75" t="str">
        <f t="shared" si="35"/>
        <v/>
      </c>
      <c r="BB39" s="75" t="str">
        <f t="shared" si="36"/>
        <v/>
      </c>
      <c r="BC39" s="75" t="str">
        <f t="shared" si="37"/>
        <v/>
      </c>
      <c r="BD39" s="75" t="str">
        <f t="shared" si="38"/>
        <v/>
      </c>
      <c r="BE39" s="75" t="str">
        <f t="shared" si="39"/>
        <v/>
      </c>
      <c r="BF39" s="75" t="str">
        <f t="shared" si="40"/>
        <v/>
      </c>
      <c r="BG39" s="75" t="str">
        <f t="shared" si="41"/>
        <v/>
      </c>
      <c r="BH39" s="75" t="str">
        <f t="shared" si="42"/>
        <v/>
      </c>
      <c r="BI39" s="75" t="str">
        <f t="shared" si="43"/>
        <v/>
      </c>
      <c r="BJ39" s="75" t="str">
        <f t="shared" si="44"/>
        <v/>
      </c>
      <c r="BK39" s="75" t="str">
        <f t="shared" si="45"/>
        <v/>
      </c>
      <c r="BL39" s="75" t="str">
        <f t="shared" si="46"/>
        <v/>
      </c>
      <c r="BM39" s="75" t="str">
        <f t="shared" si="47"/>
        <v/>
      </c>
      <c r="BN39" s="75" t="str">
        <f t="shared" si="48"/>
        <v/>
      </c>
      <c r="BO39" s="75" t="str">
        <f t="shared" si="49"/>
        <v/>
      </c>
      <c r="BP39" s="75" t="str">
        <f t="shared" si="50"/>
        <v/>
      </c>
      <c r="BQ39" s="75" t="str">
        <f t="shared" si="51"/>
        <v/>
      </c>
      <c r="BR39" s="75" t="str">
        <f t="shared" si="52"/>
        <v/>
      </c>
      <c r="BS39" s="75" t="str">
        <f t="shared" si="53"/>
        <v/>
      </c>
      <c r="BT39" s="75" t="str">
        <f t="shared" si="54"/>
        <v/>
      </c>
      <c r="BU39" s="75" t="str">
        <f t="shared" si="55"/>
        <v/>
      </c>
      <c r="BV39" s="75" t="str">
        <f t="shared" si="56"/>
        <v/>
      </c>
      <c r="BW39" s="75" t="str">
        <f t="shared" si="57"/>
        <v/>
      </c>
      <c r="BX39" s="75" t="str">
        <f t="shared" si="58"/>
        <v/>
      </c>
      <c r="BY39" s="75" t="str">
        <f t="shared" si="59"/>
        <v/>
      </c>
      <c r="BZ39" s="75" t="str">
        <f t="shared" si="60"/>
        <v/>
      </c>
      <c r="CA39" s="75" t="str">
        <f t="shared" si="61"/>
        <v/>
      </c>
      <c r="CB39" s="75" t="str">
        <f t="shared" si="62"/>
        <v/>
      </c>
      <c r="CC39" s="75" t="str">
        <f t="shared" si="63"/>
        <v/>
      </c>
      <c r="CD39" s="75" t="str">
        <f t="shared" si="64"/>
        <v/>
      </c>
      <c r="CE39" s="75" t="str">
        <f t="shared" si="65"/>
        <v/>
      </c>
      <c r="CF39" s="75" t="str">
        <f t="shared" si="66"/>
        <v/>
      </c>
      <c r="CG39" s="75" t="str">
        <f t="shared" si="67"/>
        <v/>
      </c>
      <c r="CH39" s="75" t="str">
        <f t="shared" si="68"/>
        <v/>
      </c>
      <c r="CI39" s="75" t="str">
        <f t="shared" si="69"/>
        <v/>
      </c>
      <c r="CJ39" s="75" t="str">
        <f t="shared" si="70"/>
        <v/>
      </c>
      <c r="CK39" s="75" t="str">
        <f t="shared" si="71"/>
        <v/>
      </c>
      <c r="CL39" s="75" t="str">
        <f t="shared" si="72"/>
        <v/>
      </c>
      <c r="CM39" s="75" t="str">
        <f t="shared" si="73"/>
        <v/>
      </c>
      <c r="CN39" s="75" t="str">
        <f t="shared" si="74"/>
        <v/>
      </c>
      <c r="CO39" s="75" t="str">
        <f t="shared" si="75"/>
        <v/>
      </c>
      <c r="CP39" s="75" t="str">
        <f t="shared" si="76"/>
        <v/>
      </c>
      <c r="CQ39" s="75" t="str">
        <f t="shared" si="77"/>
        <v/>
      </c>
      <c r="CR39" s="75" t="str">
        <f t="shared" si="78"/>
        <v/>
      </c>
      <c r="CS39" s="75" t="str">
        <f t="shared" si="79"/>
        <v/>
      </c>
      <c r="CT39" s="75" t="str">
        <f t="shared" si="80"/>
        <v/>
      </c>
      <c r="CU39" s="75" t="str">
        <f t="shared" si="81"/>
        <v/>
      </c>
      <c r="CV39" s="75" t="str">
        <f t="shared" si="82"/>
        <v/>
      </c>
      <c r="CW39" s="75" t="str">
        <f t="shared" si="83"/>
        <v/>
      </c>
      <c r="CX39" s="75" t="str">
        <f t="shared" si="84"/>
        <v/>
      </c>
      <c r="CY39" s="75" t="str">
        <f t="shared" si="85"/>
        <v/>
      </c>
      <c r="CZ39" s="75" t="str">
        <f t="shared" si="86"/>
        <v/>
      </c>
      <c r="DA39" s="75" t="str">
        <f t="shared" si="87"/>
        <v/>
      </c>
      <c r="DB39" s="75" t="str">
        <f t="shared" si="88"/>
        <v/>
      </c>
      <c r="DC39" s="75" t="str">
        <f t="shared" si="89"/>
        <v/>
      </c>
      <c r="DD39" s="75" t="str">
        <f t="shared" si="90"/>
        <v/>
      </c>
      <c r="DE39" s="75" t="str">
        <f t="shared" si="91"/>
        <v/>
      </c>
      <c r="DF39" s="75" t="str">
        <f t="shared" si="92"/>
        <v/>
      </c>
      <c r="DG39" s="75" t="str">
        <f t="shared" si="93"/>
        <v/>
      </c>
      <c r="DH39" s="75" t="str">
        <f t="shared" si="94"/>
        <v/>
      </c>
      <c r="DI39" s="75" t="str">
        <f t="shared" si="95"/>
        <v/>
      </c>
      <c r="DJ39" s="75" t="str">
        <f t="shared" si="96"/>
        <v/>
      </c>
      <c r="DK39" s="75" t="str">
        <f t="shared" si="97"/>
        <v/>
      </c>
      <c r="DL39" s="75" t="str">
        <f t="shared" si="98"/>
        <v/>
      </c>
      <c r="DM39" s="75" t="str">
        <f t="shared" si="99"/>
        <v/>
      </c>
      <c r="DN39" s="75" t="str">
        <f t="shared" si="100"/>
        <v/>
      </c>
      <c r="DO39" s="75" t="str">
        <f t="shared" si="101"/>
        <v/>
      </c>
      <c r="DP39" s="75" t="str">
        <f t="shared" si="102"/>
        <v/>
      </c>
      <c r="DQ39" s="75" t="str">
        <f t="shared" si="103"/>
        <v/>
      </c>
      <c r="DR39" s="75" t="str">
        <f t="shared" si="104"/>
        <v/>
      </c>
      <c r="DS39" s="75" t="str">
        <f t="shared" si="105"/>
        <v/>
      </c>
      <c r="DT39" s="75" t="str">
        <f t="shared" si="106"/>
        <v/>
      </c>
      <c r="DU39" s="75" t="str">
        <f t="shared" si="107"/>
        <v/>
      </c>
      <c r="DV39" s="75" t="str">
        <f t="shared" si="108"/>
        <v/>
      </c>
      <c r="DW39" s="75" t="str">
        <f t="shared" si="109"/>
        <v/>
      </c>
      <c r="DX39" s="75" t="str">
        <f t="shared" si="110"/>
        <v/>
      </c>
      <c r="DY39" s="75" t="str">
        <f t="shared" si="111"/>
        <v/>
      </c>
      <c r="DZ39" s="75" t="str">
        <f t="shared" si="112"/>
        <v/>
      </c>
      <c r="EA39" s="75" t="str">
        <f t="shared" si="113"/>
        <v/>
      </c>
      <c r="EB39" s="75" t="str">
        <f t="shared" si="114"/>
        <v/>
      </c>
      <c r="EC39" s="75" t="str">
        <f t="shared" si="115"/>
        <v/>
      </c>
      <c r="ED39" s="75" t="str">
        <f t="shared" si="116"/>
        <v/>
      </c>
      <c r="EE39" s="75" t="str">
        <f t="shared" si="117"/>
        <v/>
      </c>
      <c r="EF39" s="75" t="str">
        <f t="shared" si="118"/>
        <v/>
      </c>
      <c r="EG39" s="75" t="str">
        <f t="shared" si="119"/>
        <v/>
      </c>
      <c r="EH39" s="75" t="str">
        <f t="shared" si="120"/>
        <v/>
      </c>
      <c r="EI39" s="75" t="str">
        <f t="shared" si="121"/>
        <v/>
      </c>
      <c r="EJ39" s="75" t="str">
        <f t="shared" si="122"/>
        <v/>
      </c>
      <c r="EK39" s="75" t="str">
        <f t="shared" si="123"/>
        <v/>
      </c>
      <c r="EL39" s="75" t="str">
        <f t="shared" si="124"/>
        <v/>
      </c>
      <c r="EM39" s="75" t="str">
        <f t="shared" si="125"/>
        <v/>
      </c>
      <c r="EN39" s="75" t="str">
        <f t="shared" si="126"/>
        <v/>
      </c>
      <c r="EO39" s="75" t="str">
        <f t="shared" si="127"/>
        <v/>
      </c>
      <c r="EP39" s="75" t="str">
        <f t="shared" si="128"/>
        <v/>
      </c>
      <c r="EQ39" s="75" t="str">
        <f t="shared" si="129"/>
        <v/>
      </c>
      <c r="ER39" s="75" t="str">
        <f t="shared" si="130"/>
        <v/>
      </c>
      <c r="ES39" s="75" t="str">
        <f t="shared" si="131"/>
        <v/>
      </c>
      <c r="ET39" s="75" t="str">
        <f t="shared" si="132"/>
        <v/>
      </c>
      <c r="EU39" s="75" t="str">
        <f t="shared" si="313"/>
        <v/>
      </c>
      <c r="EV39" s="75" t="str">
        <f t="shared" si="314"/>
        <v/>
      </c>
      <c r="EW39" s="75" t="str">
        <f t="shared" si="315"/>
        <v/>
      </c>
      <c r="EX39" s="75" t="str">
        <f t="shared" si="316"/>
        <v/>
      </c>
      <c r="EY39" s="75" t="str">
        <f t="shared" si="317"/>
        <v/>
      </c>
      <c r="EZ39" s="75" t="str">
        <f t="shared" si="133"/>
        <v/>
      </c>
      <c r="FA39" s="75" t="str">
        <f t="shared" si="134"/>
        <v/>
      </c>
      <c r="FB39" s="75" t="str">
        <f t="shared" si="135"/>
        <v/>
      </c>
      <c r="FC39" s="75" t="str">
        <f t="shared" si="136"/>
        <v/>
      </c>
      <c r="FD39" s="75" t="str">
        <f t="shared" si="137"/>
        <v/>
      </c>
      <c r="FE39" s="75" t="str">
        <f t="shared" si="318"/>
        <v/>
      </c>
      <c r="FF39" s="75" t="str">
        <f t="shared" si="319"/>
        <v/>
      </c>
      <c r="FG39" s="75" t="str">
        <f t="shared" si="320"/>
        <v/>
      </c>
      <c r="FH39" s="75" t="str">
        <f t="shared" si="321"/>
        <v/>
      </c>
      <c r="FI39" s="75" t="str">
        <f t="shared" si="322"/>
        <v/>
      </c>
      <c r="FJ39" s="75" t="str">
        <f t="shared" si="138"/>
        <v/>
      </c>
      <c r="FK39" s="75" t="str">
        <f t="shared" si="139"/>
        <v/>
      </c>
      <c r="FL39" s="75" t="str">
        <f t="shared" si="140"/>
        <v/>
      </c>
      <c r="FM39" s="75" t="str">
        <f t="shared" si="141"/>
        <v/>
      </c>
      <c r="FN39" s="75" t="str">
        <f t="shared" si="142"/>
        <v/>
      </c>
      <c r="FO39" s="75" t="str">
        <f t="shared" si="143"/>
        <v/>
      </c>
      <c r="FP39" s="75" t="str">
        <f t="shared" si="144"/>
        <v/>
      </c>
      <c r="FQ39" s="75" t="str">
        <f t="shared" si="145"/>
        <v/>
      </c>
      <c r="FR39" s="75" t="str">
        <f t="shared" si="146"/>
        <v/>
      </c>
      <c r="FS39" s="75" t="str">
        <f t="shared" si="147"/>
        <v/>
      </c>
      <c r="FT39" s="75" t="str">
        <f t="shared" si="148"/>
        <v/>
      </c>
      <c r="FU39" s="75" t="str">
        <f t="shared" si="149"/>
        <v/>
      </c>
      <c r="FV39" s="75" t="str">
        <f t="shared" si="150"/>
        <v/>
      </c>
      <c r="FW39" s="75" t="str">
        <f t="shared" si="151"/>
        <v/>
      </c>
      <c r="FX39" s="75" t="str">
        <f t="shared" si="152"/>
        <v/>
      </c>
      <c r="FY39" s="75" t="str">
        <f t="shared" si="153"/>
        <v/>
      </c>
      <c r="FZ39" s="75" t="str">
        <f t="shared" si="154"/>
        <v/>
      </c>
      <c r="GA39" s="75" t="str">
        <f t="shared" si="155"/>
        <v/>
      </c>
      <c r="GB39" s="75" t="str">
        <f t="shared" si="156"/>
        <v/>
      </c>
      <c r="GC39" s="75" t="str">
        <f t="shared" si="157"/>
        <v/>
      </c>
      <c r="GD39" s="75" t="str">
        <f t="shared" si="158"/>
        <v/>
      </c>
      <c r="GE39" s="75" t="str">
        <f t="shared" si="159"/>
        <v/>
      </c>
      <c r="GF39" s="75" t="str">
        <f t="shared" si="160"/>
        <v/>
      </c>
      <c r="GG39" s="75" t="str">
        <f t="shared" si="161"/>
        <v/>
      </c>
      <c r="GH39" s="75" t="str">
        <f t="shared" si="162"/>
        <v/>
      </c>
      <c r="GI39" s="75" t="str">
        <f t="shared" si="163"/>
        <v/>
      </c>
      <c r="GJ39" s="75" t="str">
        <f t="shared" si="164"/>
        <v/>
      </c>
      <c r="GK39" s="75" t="str">
        <f t="shared" si="165"/>
        <v/>
      </c>
      <c r="GL39" s="75" t="str">
        <f t="shared" si="166"/>
        <v/>
      </c>
      <c r="GM39" s="75" t="str">
        <f t="shared" si="167"/>
        <v/>
      </c>
      <c r="GN39" s="75" t="str">
        <f t="shared" si="168"/>
        <v/>
      </c>
      <c r="GO39" s="75" t="str">
        <f t="shared" si="169"/>
        <v/>
      </c>
      <c r="GP39" s="75" t="str">
        <f t="shared" si="170"/>
        <v/>
      </c>
      <c r="GQ39" s="75" t="str">
        <f t="shared" si="171"/>
        <v/>
      </c>
      <c r="GR39" s="75" t="str">
        <f t="shared" si="172"/>
        <v/>
      </c>
      <c r="GS39" s="75" t="str">
        <f t="shared" si="173"/>
        <v/>
      </c>
      <c r="GT39" s="75" t="str">
        <f t="shared" si="174"/>
        <v/>
      </c>
      <c r="GU39" s="75" t="str">
        <f t="shared" si="175"/>
        <v/>
      </c>
      <c r="GV39" s="75" t="str">
        <f t="shared" si="176"/>
        <v/>
      </c>
      <c r="GW39" s="75" t="str">
        <f t="shared" si="177"/>
        <v/>
      </c>
      <c r="GX39" s="75" t="str">
        <f t="shared" si="178"/>
        <v/>
      </c>
      <c r="GY39" s="75" t="str">
        <f t="shared" si="179"/>
        <v/>
      </c>
      <c r="GZ39" s="75" t="str">
        <f t="shared" si="180"/>
        <v/>
      </c>
      <c r="HA39" s="75" t="str">
        <f t="shared" si="181"/>
        <v/>
      </c>
      <c r="HB39" s="75" t="str">
        <f t="shared" si="182"/>
        <v/>
      </c>
      <c r="HC39" s="75" t="str">
        <f t="shared" si="183"/>
        <v/>
      </c>
      <c r="HD39" s="75" t="str">
        <f t="shared" si="184"/>
        <v/>
      </c>
      <c r="HE39" s="75" t="str">
        <f t="shared" si="185"/>
        <v/>
      </c>
      <c r="HF39" s="75" t="str">
        <f t="shared" si="186"/>
        <v/>
      </c>
      <c r="HG39" s="75" t="str">
        <f t="shared" si="187"/>
        <v/>
      </c>
      <c r="HH39" s="75" t="str">
        <f t="shared" si="188"/>
        <v/>
      </c>
      <c r="HI39" s="75" t="str">
        <f t="shared" si="189"/>
        <v/>
      </c>
      <c r="HJ39" s="75" t="str">
        <f t="shared" si="190"/>
        <v/>
      </c>
      <c r="HK39" s="75" t="str">
        <f t="shared" si="191"/>
        <v/>
      </c>
      <c r="HL39" s="75" t="str">
        <f t="shared" si="192"/>
        <v/>
      </c>
      <c r="HM39" s="75" t="str">
        <f t="shared" si="193"/>
        <v/>
      </c>
      <c r="HN39" s="75" t="str">
        <f t="shared" si="194"/>
        <v/>
      </c>
      <c r="HO39" s="75" t="str">
        <f t="shared" si="195"/>
        <v/>
      </c>
      <c r="HP39" s="75" t="str">
        <f t="shared" si="196"/>
        <v/>
      </c>
      <c r="HQ39" s="75" t="str">
        <f t="shared" si="197"/>
        <v/>
      </c>
      <c r="HR39" s="75" t="str">
        <f t="shared" si="198"/>
        <v/>
      </c>
      <c r="HS39" s="75" t="str">
        <f t="shared" si="199"/>
        <v/>
      </c>
      <c r="HT39" s="75" t="str">
        <f t="shared" si="200"/>
        <v/>
      </c>
      <c r="HU39" s="75" t="str">
        <f t="shared" si="201"/>
        <v/>
      </c>
      <c r="HV39" s="75" t="str">
        <f t="shared" si="202"/>
        <v/>
      </c>
      <c r="HW39" s="109" t="str">
        <f t="shared" si="203"/>
        <v/>
      </c>
      <c r="HX39" s="109" t="str">
        <f t="shared" si="204"/>
        <v/>
      </c>
      <c r="HY39" s="109" t="str">
        <f t="shared" si="205"/>
        <v/>
      </c>
      <c r="HZ39" s="109" t="str">
        <f t="shared" si="206"/>
        <v/>
      </c>
      <c r="IA39" s="109" t="str">
        <f t="shared" si="207"/>
        <v/>
      </c>
      <c r="IB39" s="109" t="str">
        <f t="shared" si="208"/>
        <v/>
      </c>
      <c r="IC39" s="109" t="str">
        <f t="shared" si="209"/>
        <v/>
      </c>
      <c r="ID39" s="109" t="str">
        <f t="shared" si="210"/>
        <v/>
      </c>
      <c r="IE39" s="109" t="str">
        <f t="shared" si="211"/>
        <v/>
      </c>
      <c r="IF39" s="109" t="str">
        <f t="shared" si="212"/>
        <v/>
      </c>
      <c r="IG39" s="109" t="str">
        <f t="shared" si="213"/>
        <v/>
      </c>
      <c r="IH39" s="109" t="str">
        <f t="shared" si="214"/>
        <v/>
      </c>
      <c r="II39" s="109" t="str">
        <f t="shared" si="215"/>
        <v/>
      </c>
      <c r="IJ39" s="109" t="str">
        <f t="shared" si="216"/>
        <v/>
      </c>
      <c r="IK39" s="109" t="str">
        <f t="shared" si="217"/>
        <v/>
      </c>
      <c r="IL39" s="109" t="str">
        <f t="shared" si="218"/>
        <v/>
      </c>
      <c r="IM39" s="109" t="str">
        <f t="shared" si="219"/>
        <v/>
      </c>
      <c r="IN39" s="109" t="str">
        <f t="shared" si="220"/>
        <v/>
      </c>
      <c r="IO39" s="109" t="str">
        <f t="shared" si="221"/>
        <v/>
      </c>
      <c r="IP39" s="109" t="str">
        <f t="shared" si="222"/>
        <v/>
      </c>
      <c r="IQ39" s="109" t="str">
        <f t="shared" si="223"/>
        <v/>
      </c>
      <c r="IR39" s="109" t="str">
        <f t="shared" si="224"/>
        <v/>
      </c>
      <c r="IS39" s="109" t="str">
        <f t="shared" si="225"/>
        <v/>
      </c>
      <c r="IT39" s="109" t="str">
        <f t="shared" si="226"/>
        <v/>
      </c>
      <c r="IU39" s="109" t="str">
        <f t="shared" si="227"/>
        <v/>
      </c>
      <c r="IV39" s="109" t="str">
        <f t="shared" si="228"/>
        <v/>
      </c>
      <c r="IW39" s="109" t="str">
        <f t="shared" si="229"/>
        <v/>
      </c>
      <c r="IX39" s="109" t="str">
        <f t="shared" si="230"/>
        <v/>
      </c>
      <c r="IY39" s="109" t="str">
        <f t="shared" si="231"/>
        <v/>
      </c>
      <c r="IZ39" s="109" t="str">
        <f t="shared" si="232"/>
        <v/>
      </c>
      <c r="JA39" s="109" t="str">
        <f t="shared" si="233"/>
        <v/>
      </c>
      <c r="JB39" s="109" t="str">
        <f t="shared" si="234"/>
        <v/>
      </c>
      <c r="JC39" s="109" t="str">
        <f t="shared" si="235"/>
        <v/>
      </c>
      <c r="JD39" s="109" t="str">
        <f t="shared" si="236"/>
        <v/>
      </c>
      <c r="JE39" s="109" t="str">
        <f t="shared" si="237"/>
        <v/>
      </c>
      <c r="JF39" s="109" t="str">
        <f t="shared" si="238"/>
        <v/>
      </c>
      <c r="JG39" s="109" t="str">
        <f t="shared" si="239"/>
        <v/>
      </c>
      <c r="JH39" s="109" t="str">
        <f t="shared" si="240"/>
        <v/>
      </c>
      <c r="JI39" s="109" t="str">
        <f t="shared" si="241"/>
        <v/>
      </c>
      <c r="JJ39" s="109" t="str">
        <f t="shared" si="242"/>
        <v/>
      </c>
      <c r="JK39" s="109" t="str">
        <f t="shared" si="243"/>
        <v/>
      </c>
      <c r="JL39" s="109" t="str">
        <f t="shared" si="244"/>
        <v/>
      </c>
      <c r="JM39" s="109" t="str">
        <f t="shared" si="245"/>
        <v/>
      </c>
      <c r="JN39" s="109" t="str">
        <f t="shared" si="246"/>
        <v/>
      </c>
      <c r="JO39" s="109" t="str">
        <f t="shared" si="247"/>
        <v/>
      </c>
      <c r="JP39" s="109" t="str">
        <f t="shared" si="248"/>
        <v/>
      </c>
      <c r="JQ39" s="109" t="str">
        <f t="shared" si="249"/>
        <v/>
      </c>
      <c r="JR39" s="109" t="str">
        <f t="shared" si="250"/>
        <v/>
      </c>
      <c r="JS39" s="109" t="str">
        <f t="shared" si="251"/>
        <v/>
      </c>
      <c r="JT39" s="109" t="str">
        <f t="shared" si="252"/>
        <v/>
      </c>
      <c r="JU39" s="109" t="str">
        <f t="shared" si="253"/>
        <v/>
      </c>
      <c r="JV39" s="109" t="str">
        <f t="shared" si="254"/>
        <v/>
      </c>
      <c r="JW39" s="109" t="str">
        <f t="shared" si="255"/>
        <v/>
      </c>
      <c r="JX39" s="109" t="str">
        <f t="shared" si="256"/>
        <v/>
      </c>
      <c r="JY39" s="109" t="str">
        <f t="shared" si="257"/>
        <v/>
      </c>
      <c r="JZ39" s="109" t="str">
        <f t="shared" si="258"/>
        <v/>
      </c>
      <c r="KA39" s="109" t="str">
        <f t="shared" si="259"/>
        <v/>
      </c>
      <c r="KB39" s="109" t="str">
        <f t="shared" si="260"/>
        <v/>
      </c>
      <c r="KC39" s="109" t="str">
        <f t="shared" si="261"/>
        <v/>
      </c>
      <c r="KD39" s="109" t="str">
        <f t="shared" si="262"/>
        <v/>
      </c>
      <c r="KE39" s="109" t="str">
        <f t="shared" si="263"/>
        <v/>
      </c>
      <c r="KF39" s="109" t="str">
        <f t="shared" si="264"/>
        <v/>
      </c>
      <c r="KG39" s="109" t="str">
        <f t="shared" si="265"/>
        <v/>
      </c>
      <c r="KH39" s="109" t="str">
        <f t="shared" si="266"/>
        <v/>
      </c>
      <c r="KI39" s="109" t="str">
        <f t="shared" si="267"/>
        <v/>
      </c>
      <c r="KJ39" s="109" t="str">
        <f t="shared" si="268"/>
        <v/>
      </c>
      <c r="KK39" s="109" t="str">
        <f t="shared" si="269"/>
        <v/>
      </c>
      <c r="KL39" s="109" t="str">
        <f t="shared" si="270"/>
        <v/>
      </c>
      <c r="KM39" s="109" t="str">
        <f t="shared" si="271"/>
        <v/>
      </c>
      <c r="KN39" s="109" t="str">
        <f t="shared" si="272"/>
        <v/>
      </c>
      <c r="KO39" s="109" t="str">
        <f t="shared" si="273"/>
        <v/>
      </c>
      <c r="KP39" s="109" t="str">
        <f t="shared" si="274"/>
        <v/>
      </c>
      <c r="KQ39" s="109" t="str">
        <f t="shared" si="275"/>
        <v/>
      </c>
      <c r="KR39" s="109" t="str">
        <f t="shared" si="276"/>
        <v/>
      </c>
      <c r="KS39" s="109" t="str">
        <f t="shared" si="277"/>
        <v/>
      </c>
      <c r="KT39" s="109" t="str">
        <f t="shared" si="278"/>
        <v/>
      </c>
      <c r="KU39" s="109" t="str">
        <f t="shared" si="279"/>
        <v/>
      </c>
      <c r="KV39" s="109" t="str">
        <f t="shared" si="280"/>
        <v/>
      </c>
      <c r="KW39" s="109" t="str">
        <f t="shared" si="281"/>
        <v/>
      </c>
      <c r="KX39" s="109" t="str">
        <f t="shared" si="282"/>
        <v/>
      </c>
      <c r="KY39" s="109" t="str">
        <f t="shared" si="283"/>
        <v/>
      </c>
      <c r="KZ39" s="109" t="str">
        <f t="shared" si="284"/>
        <v/>
      </c>
      <c r="LA39" s="109" t="str">
        <f t="shared" si="285"/>
        <v/>
      </c>
      <c r="LB39" s="109" t="str">
        <f t="shared" si="286"/>
        <v/>
      </c>
      <c r="LC39" s="109" t="str">
        <f t="shared" si="287"/>
        <v/>
      </c>
      <c r="LD39" s="110" t="str">
        <f t="shared" si="288"/>
        <v/>
      </c>
      <c r="LE39" s="110" t="str">
        <f t="shared" si="289"/>
        <v/>
      </c>
      <c r="LF39" s="110" t="str">
        <f t="shared" si="290"/>
        <v/>
      </c>
      <c r="LG39" s="110" t="str">
        <f t="shared" si="291"/>
        <v/>
      </c>
      <c r="LH39" s="110" t="str">
        <f t="shared" si="292"/>
        <v/>
      </c>
      <c r="LI39" s="75" t="str">
        <f t="shared" si="293"/>
        <v/>
      </c>
      <c r="LJ39" s="75" t="str">
        <f t="shared" si="294"/>
        <v/>
      </c>
      <c r="LK39" s="75" t="str">
        <f t="shared" si="295"/>
        <v/>
      </c>
      <c r="LL39" s="75" t="str">
        <f t="shared" si="296"/>
        <v/>
      </c>
      <c r="LM39" s="75" t="str">
        <f t="shared" si="297"/>
        <v/>
      </c>
      <c r="LN39" s="75" t="str">
        <f t="shared" si="298"/>
        <v/>
      </c>
      <c r="LO39" s="75" t="str">
        <f t="shared" si="299"/>
        <v/>
      </c>
      <c r="LP39" s="75" t="str">
        <f t="shared" si="300"/>
        <v/>
      </c>
      <c r="LQ39" s="75" t="str">
        <f t="shared" si="301"/>
        <v/>
      </c>
      <c r="LR39" s="75" t="str">
        <f t="shared" si="302"/>
        <v/>
      </c>
      <c r="LS39" s="75" t="str">
        <f t="shared" si="303"/>
        <v/>
      </c>
      <c r="LT39" s="75" t="str">
        <f t="shared" si="304"/>
        <v/>
      </c>
      <c r="LU39" s="75" t="str">
        <f t="shared" si="305"/>
        <v/>
      </c>
      <c r="LV39" s="75" t="str">
        <f t="shared" si="306"/>
        <v/>
      </c>
      <c r="LW39" s="75" t="str">
        <f t="shared" si="307"/>
        <v/>
      </c>
      <c r="LX39" s="75" t="str">
        <f t="shared" si="308"/>
        <v/>
      </c>
      <c r="LY39" s="75" t="str">
        <f t="shared" si="309"/>
        <v/>
      </c>
      <c r="LZ39" s="75" t="str">
        <f t="shared" si="310"/>
        <v/>
      </c>
      <c r="MA39" s="75" t="str">
        <f t="shared" si="311"/>
        <v/>
      </c>
      <c r="MB39" s="75" t="str">
        <f t="shared" si="312"/>
        <v/>
      </c>
      <c r="MC39" s="91">
        <f t="shared" si="323"/>
        <v>0</v>
      </c>
      <c r="MD39" s="91">
        <f t="shared" si="324"/>
        <v>0</v>
      </c>
      <c r="ME39" s="91">
        <f t="shared" si="325"/>
        <v>0</v>
      </c>
      <c r="MF39" s="91">
        <f t="shared" si="326"/>
        <v>0</v>
      </c>
      <c r="MG39" s="91">
        <f t="shared" si="327"/>
        <v>0</v>
      </c>
      <c r="MH39" s="91">
        <f t="shared" si="328"/>
        <v>0</v>
      </c>
      <c r="MI39" s="91">
        <f t="shared" si="329"/>
        <v>0</v>
      </c>
      <c r="MJ39" s="91">
        <f t="shared" si="330"/>
        <v>0</v>
      </c>
      <c r="MK39" s="91">
        <f t="shared" si="331"/>
        <v>0</v>
      </c>
      <c r="ML39" s="91">
        <f t="shared" si="332"/>
        <v>0</v>
      </c>
      <c r="MM39" s="91">
        <f t="shared" si="333"/>
        <v>0</v>
      </c>
      <c r="MN39" s="91">
        <f t="shared" si="334"/>
        <v>0</v>
      </c>
      <c r="MO39" s="91">
        <f t="shared" si="335"/>
        <v>0</v>
      </c>
      <c r="MP39" s="91">
        <f t="shared" si="336"/>
        <v>0</v>
      </c>
      <c r="MQ39" s="91">
        <f t="shared" si="337"/>
        <v>0</v>
      </c>
      <c r="MR39" s="70"/>
      <c r="MS39" s="70"/>
      <c r="MT39" s="75"/>
      <c r="MU39" s="75"/>
      <c r="NK39" s="71"/>
      <c r="NL39" s="71"/>
    </row>
    <row r="40" spans="1:376" ht="12" customHeight="1" x14ac:dyDescent="0.2">
      <c r="A40" s="98" t="str">
        <f t="shared" si="0"/>
        <v/>
      </c>
      <c r="B40" s="137"/>
      <c r="C40" s="112"/>
      <c r="D40" s="113"/>
      <c r="E40" s="114"/>
      <c r="F40" s="114"/>
      <c r="G40" s="114"/>
      <c r="H40" s="114"/>
      <c r="I40" s="352"/>
      <c r="J40" s="115"/>
      <c r="K40" s="116">
        <f t="shared" si="1"/>
        <v>0</v>
      </c>
      <c r="L40" s="116">
        <f t="shared" si="2"/>
        <v>0</v>
      </c>
      <c r="M40" s="117"/>
      <c r="N40" s="117"/>
      <c r="O40" s="117"/>
      <c r="P40" s="118"/>
      <c r="Q40" s="119"/>
      <c r="R40" s="120"/>
      <c r="S40" s="1089"/>
      <c r="T40" s="1090"/>
      <c r="U40" s="75" t="str">
        <f t="shared" si="3"/>
        <v/>
      </c>
      <c r="V40" s="75" t="str">
        <f t="shared" si="4"/>
        <v/>
      </c>
      <c r="W40" s="75" t="str">
        <f t="shared" si="5"/>
        <v/>
      </c>
      <c r="X40" s="75" t="str">
        <f t="shared" si="6"/>
        <v/>
      </c>
      <c r="Y40" s="75" t="str">
        <f t="shared" si="7"/>
        <v/>
      </c>
      <c r="Z40" s="75" t="str">
        <f t="shared" si="8"/>
        <v/>
      </c>
      <c r="AA40" s="75" t="str">
        <f t="shared" si="9"/>
        <v/>
      </c>
      <c r="AB40" s="75" t="str">
        <f t="shared" si="10"/>
        <v/>
      </c>
      <c r="AC40" s="75" t="str">
        <f t="shared" si="11"/>
        <v/>
      </c>
      <c r="AD40" s="75" t="str">
        <f t="shared" si="12"/>
        <v/>
      </c>
      <c r="AE40" s="75" t="str">
        <f t="shared" si="13"/>
        <v/>
      </c>
      <c r="AF40" s="75" t="str">
        <f t="shared" si="14"/>
        <v/>
      </c>
      <c r="AG40" s="75" t="str">
        <f t="shared" si="15"/>
        <v/>
      </c>
      <c r="AH40" s="75" t="str">
        <f t="shared" si="16"/>
        <v/>
      </c>
      <c r="AI40" s="75" t="str">
        <f t="shared" si="17"/>
        <v/>
      </c>
      <c r="AJ40" s="75" t="str">
        <f t="shared" si="18"/>
        <v/>
      </c>
      <c r="AK40" s="75" t="str">
        <f t="shared" si="19"/>
        <v/>
      </c>
      <c r="AL40" s="75" t="str">
        <f t="shared" si="20"/>
        <v/>
      </c>
      <c r="AM40" s="75" t="str">
        <f t="shared" si="21"/>
        <v/>
      </c>
      <c r="AN40" s="75" t="str">
        <f t="shared" si="22"/>
        <v/>
      </c>
      <c r="AO40" s="75" t="str">
        <f t="shared" si="23"/>
        <v/>
      </c>
      <c r="AP40" s="75" t="str">
        <f t="shared" si="24"/>
        <v/>
      </c>
      <c r="AQ40" s="75" t="str">
        <f t="shared" si="25"/>
        <v/>
      </c>
      <c r="AR40" s="75" t="str">
        <f t="shared" si="26"/>
        <v/>
      </c>
      <c r="AS40" s="75" t="str">
        <f t="shared" si="27"/>
        <v/>
      </c>
      <c r="AT40" s="75" t="str">
        <f t="shared" si="28"/>
        <v/>
      </c>
      <c r="AU40" s="75" t="str">
        <f t="shared" si="29"/>
        <v/>
      </c>
      <c r="AV40" s="75" t="str">
        <f t="shared" si="30"/>
        <v/>
      </c>
      <c r="AW40" s="75" t="str">
        <f t="shared" si="31"/>
        <v/>
      </c>
      <c r="AX40" s="75" t="str">
        <f t="shared" si="32"/>
        <v/>
      </c>
      <c r="AY40" s="75" t="str">
        <f t="shared" si="33"/>
        <v/>
      </c>
      <c r="AZ40" s="75" t="str">
        <f t="shared" si="34"/>
        <v/>
      </c>
      <c r="BA40" s="75" t="str">
        <f t="shared" si="35"/>
        <v/>
      </c>
      <c r="BB40" s="75" t="str">
        <f t="shared" si="36"/>
        <v/>
      </c>
      <c r="BC40" s="75" t="str">
        <f t="shared" si="37"/>
        <v/>
      </c>
      <c r="BD40" s="75" t="str">
        <f t="shared" si="38"/>
        <v/>
      </c>
      <c r="BE40" s="75" t="str">
        <f t="shared" si="39"/>
        <v/>
      </c>
      <c r="BF40" s="75" t="str">
        <f t="shared" si="40"/>
        <v/>
      </c>
      <c r="BG40" s="75" t="str">
        <f t="shared" si="41"/>
        <v/>
      </c>
      <c r="BH40" s="75" t="str">
        <f t="shared" si="42"/>
        <v/>
      </c>
      <c r="BI40" s="75" t="str">
        <f t="shared" si="43"/>
        <v/>
      </c>
      <c r="BJ40" s="75" t="str">
        <f t="shared" si="44"/>
        <v/>
      </c>
      <c r="BK40" s="75" t="str">
        <f t="shared" si="45"/>
        <v/>
      </c>
      <c r="BL40" s="75" t="str">
        <f t="shared" si="46"/>
        <v/>
      </c>
      <c r="BM40" s="75" t="str">
        <f t="shared" si="47"/>
        <v/>
      </c>
      <c r="BN40" s="75" t="str">
        <f t="shared" si="48"/>
        <v/>
      </c>
      <c r="BO40" s="75" t="str">
        <f t="shared" si="49"/>
        <v/>
      </c>
      <c r="BP40" s="75" t="str">
        <f t="shared" si="50"/>
        <v/>
      </c>
      <c r="BQ40" s="75" t="str">
        <f t="shared" si="51"/>
        <v/>
      </c>
      <c r="BR40" s="75" t="str">
        <f t="shared" si="52"/>
        <v/>
      </c>
      <c r="BS40" s="75" t="str">
        <f t="shared" si="53"/>
        <v/>
      </c>
      <c r="BT40" s="75" t="str">
        <f t="shared" si="54"/>
        <v/>
      </c>
      <c r="BU40" s="75" t="str">
        <f t="shared" si="55"/>
        <v/>
      </c>
      <c r="BV40" s="75" t="str">
        <f t="shared" si="56"/>
        <v/>
      </c>
      <c r="BW40" s="75" t="str">
        <f t="shared" si="57"/>
        <v/>
      </c>
      <c r="BX40" s="75" t="str">
        <f t="shared" si="58"/>
        <v/>
      </c>
      <c r="BY40" s="75" t="str">
        <f t="shared" si="59"/>
        <v/>
      </c>
      <c r="BZ40" s="75" t="str">
        <f t="shared" si="60"/>
        <v/>
      </c>
      <c r="CA40" s="75" t="str">
        <f t="shared" si="61"/>
        <v/>
      </c>
      <c r="CB40" s="75" t="str">
        <f t="shared" si="62"/>
        <v/>
      </c>
      <c r="CC40" s="75" t="str">
        <f t="shared" si="63"/>
        <v/>
      </c>
      <c r="CD40" s="75" t="str">
        <f t="shared" si="64"/>
        <v/>
      </c>
      <c r="CE40" s="75" t="str">
        <f t="shared" si="65"/>
        <v/>
      </c>
      <c r="CF40" s="75" t="str">
        <f t="shared" si="66"/>
        <v/>
      </c>
      <c r="CG40" s="75" t="str">
        <f t="shared" si="67"/>
        <v/>
      </c>
      <c r="CH40" s="75" t="str">
        <f t="shared" si="68"/>
        <v/>
      </c>
      <c r="CI40" s="75" t="str">
        <f t="shared" si="69"/>
        <v/>
      </c>
      <c r="CJ40" s="75" t="str">
        <f t="shared" si="70"/>
        <v/>
      </c>
      <c r="CK40" s="75" t="str">
        <f t="shared" si="71"/>
        <v/>
      </c>
      <c r="CL40" s="75" t="str">
        <f t="shared" si="72"/>
        <v/>
      </c>
      <c r="CM40" s="75" t="str">
        <f t="shared" si="73"/>
        <v/>
      </c>
      <c r="CN40" s="75" t="str">
        <f t="shared" si="74"/>
        <v/>
      </c>
      <c r="CO40" s="75" t="str">
        <f t="shared" si="75"/>
        <v/>
      </c>
      <c r="CP40" s="75" t="str">
        <f t="shared" si="76"/>
        <v/>
      </c>
      <c r="CQ40" s="75" t="str">
        <f t="shared" si="77"/>
        <v/>
      </c>
      <c r="CR40" s="75" t="str">
        <f t="shared" si="78"/>
        <v/>
      </c>
      <c r="CS40" s="75" t="str">
        <f t="shared" si="79"/>
        <v/>
      </c>
      <c r="CT40" s="75" t="str">
        <f t="shared" si="80"/>
        <v/>
      </c>
      <c r="CU40" s="75" t="str">
        <f t="shared" si="81"/>
        <v/>
      </c>
      <c r="CV40" s="75" t="str">
        <f t="shared" si="82"/>
        <v/>
      </c>
      <c r="CW40" s="75" t="str">
        <f t="shared" si="83"/>
        <v/>
      </c>
      <c r="CX40" s="75" t="str">
        <f t="shared" si="84"/>
        <v/>
      </c>
      <c r="CY40" s="75" t="str">
        <f t="shared" si="85"/>
        <v/>
      </c>
      <c r="CZ40" s="75" t="str">
        <f t="shared" si="86"/>
        <v/>
      </c>
      <c r="DA40" s="75" t="str">
        <f t="shared" si="87"/>
        <v/>
      </c>
      <c r="DB40" s="75" t="str">
        <f t="shared" si="88"/>
        <v/>
      </c>
      <c r="DC40" s="75" t="str">
        <f t="shared" si="89"/>
        <v/>
      </c>
      <c r="DD40" s="75" t="str">
        <f t="shared" si="90"/>
        <v/>
      </c>
      <c r="DE40" s="75" t="str">
        <f t="shared" si="91"/>
        <v/>
      </c>
      <c r="DF40" s="75" t="str">
        <f t="shared" si="92"/>
        <v/>
      </c>
      <c r="DG40" s="75" t="str">
        <f t="shared" si="93"/>
        <v/>
      </c>
      <c r="DH40" s="75" t="str">
        <f t="shared" si="94"/>
        <v/>
      </c>
      <c r="DI40" s="75" t="str">
        <f t="shared" si="95"/>
        <v/>
      </c>
      <c r="DJ40" s="75" t="str">
        <f t="shared" si="96"/>
        <v/>
      </c>
      <c r="DK40" s="75" t="str">
        <f t="shared" si="97"/>
        <v/>
      </c>
      <c r="DL40" s="75" t="str">
        <f t="shared" si="98"/>
        <v/>
      </c>
      <c r="DM40" s="75" t="str">
        <f t="shared" si="99"/>
        <v/>
      </c>
      <c r="DN40" s="75" t="str">
        <f t="shared" si="100"/>
        <v/>
      </c>
      <c r="DO40" s="75" t="str">
        <f t="shared" si="101"/>
        <v/>
      </c>
      <c r="DP40" s="75" t="str">
        <f t="shared" si="102"/>
        <v/>
      </c>
      <c r="DQ40" s="75" t="str">
        <f t="shared" si="103"/>
        <v/>
      </c>
      <c r="DR40" s="75" t="str">
        <f t="shared" si="104"/>
        <v/>
      </c>
      <c r="DS40" s="75" t="str">
        <f t="shared" si="105"/>
        <v/>
      </c>
      <c r="DT40" s="75" t="str">
        <f t="shared" si="106"/>
        <v/>
      </c>
      <c r="DU40" s="75" t="str">
        <f t="shared" si="107"/>
        <v/>
      </c>
      <c r="DV40" s="75" t="str">
        <f t="shared" si="108"/>
        <v/>
      </c>
      <c r="DW40" s="75" t="str">
        <f t="shared" si="109"/>
        <v/>
      </c>
      <c r="DX40" s="75" t="str">
        <f t="shared" si="110"/>
        <v/>
      </c>
      <c r="DY40" s="75" t="str">
        <f t="shared" si="111"/>
        <v/>
      </c>
      <c r="DZ40" s="75" t="str">
        <f t="shared" si="112"/>
        <v/>
      </c>
      <c r="EA40" s="75" t="str">
        <f t="shared" si="113"/>
        <v/>
      </c>
      <c r="EB40" s="75" t="str">
        <f t="shared" si="114"/>
        <v/>
      </c>
      <c r="EC40" s="75" t="str">
        <f t="shared" si="115"/>
        <v/>
      </c>
      <c r="ED40" s="75" t="str">
        <f t="shared" si="116"/>
        <v/>
      </c>
      <c r="EE40" s="75" t="str">
        <f t="shared" si="117"/>
        <v/>
      </c>
      <c r="EF40" s="75" t="str">
        <f t="shared" si="118"/>
        <v/>
      </c>
      <c r="EG40" s="75" t="str">
        <f t="shared" si="119"/>
        <v/>
      </c>
      <c r="EH40" s="75" t="str">
        <f t="shared" si="120"/>
        <v/>
      </c>
      <c r="EI40" s="75" t="str">
        <f t="shared" si="121"/>
        <v/>
      </c>
      <c r="EJ40" s="75" t="str">
        <f t="shared" si="122"/>
        <v/>
      </c>
      <c r="EK40" s="75" t="str">
        <f t="shared" si="123"/>
        <v/>
      </c>
      <c r="EL40" s="75" t="str">
        <f t="shared" si="124"/>
        <v/>
      </c>
      <c r="EM40" s="75" t="str">
        <f t="shared" si="125"/>
        <v/>
      </c>
      <c r="EN40" s="75" t="str">
        <f t="shared" si="126"/>
        <v/>
      </c>
      <c r="EO40" s="75" t="str">
        <f t="shared" si="127"/>
        <v/>
      </c>
      <c r="EP40" s="75" t="str">
        <f t="shared" si="128"/>
        <v/>
      </c>
      <c r="EQ40" s="75" t="str">
        <f t="shared" si="129"/>
        <v/>
      </c>
      <c r="ER40" s="75" t="str">
        <f t="shared" si="130"/>
        <v/>
      </c>
      <c r="ES40" s="75" t="str">
        <f t="shared" si="131"/>
        <v/>
      </c>
      <c r="ET40" s="75" t="str">
        <f t="shared" si="132"/>
        <v/>
      </c>
      <c r="EU40" s="75" t="str">
        <f t="shared" si="313"/>
        <v/>
      </c>
      <c r="EV40" s="75" t="str">
        <f t="shared" si="314"/>
        <v/>
      </c>
      <c r="EW40" s="75" t="str">
        <f t="shared" si="315"/>
        <v/>
      </c>
      <c r="EX40" s="75" t="str">
        <f t="shared" si="316"/>
        <v/>
      </c>
      <c r="EY40" s="75" t="str">
        <f t="shared" si="317"/>
        <v/>
      </c>
      <c r="EZ40" s="75" t="str">
        <f t="shared" si="133"/>
        <v/>
      </c>
      <c r="FA40" s="75" t="str">
        <f t="shared" si="134"/>
        <v/>
      </c>
      <c r="FB40" s="75" t="str">
        <f t="shared" si="135"/>
        <v/>
      </c>
      <c r="FC40" s="75" t="str">
        <f t="shared" si="136"/>
        <v/>
      </c>
      <c r="FD40" s="75" t="str">
        <f t="shared" si="137"/>
        <v/>
      </c>
      <c r="FE40" s="75" t="str">
        <f t="shared" si="318"/>
        <v/>
      </c>
      <c r="FF40" s="75" t="str">
        <f t="shared" si="319"/>
        <v/>
      </c>
      <c r="FG40" s="75" t="str">
        <f t="shared" si="320"/>
        <v/>
      </c>
      <c r="FH40" s="75" t="str">
        <f t="shared" si="321"/>
        <v/>
      </c>
      <c r="FI40" s="75" t="str">
        <f t="shared" si="322"/>
        <v/>
      </c>
      <c r="FJ40" s="75" t="str">
        <f t="shared" si="138"/>
        <v/>
      </c>
      <c r="FK40" s="75" t="str">
        <f t="shared" si="139"/>
        <v/>
      </c>
      <c r="FL40" s="75" t="str">
        <f t="shared" si="140"/>
        <v/>
      </c>
      <c r="FM40" s="75" t="str">
        <f t="shared" si="141"/>
        <v/>
      </c>
      <c r="FN40" s="75" t="str">
        <f t="shared" si="142"/>
        <v/>
      </c>
      <c r="FO40" s="75" t="str">
        <f t="shared" si="143"/>
        <v/>
      </c>
      <c r="FP40" s="75" t="str">
        <f t="shared" si="144"/>
        <v/>
      </c>
      <c r="FQ40" s="75" t="str">
        <f t="shared" si="145"/>
        <v/>
      </c>
      <c r="FR40" s="75" t="str">
        <f t="shared" si="146"/>
        <v/>
      </c>
      <c r="FS40" s="75" t="str">
        <f t="shared" si="147"/>
        <v/>
      </c>
      <c r="FT40" s="75" t="str">
        <f t="shared" si="148"/>
        <v/>
      </c>
      <c r="FU40" s="75" t="str">
        <f t="shared" si="149"/>
        <v/>
      </c>
      <c r="FV40" s="75" t="str">
        <f t="shared" si="150"/>
        <v/>
      </c>
      <c r="FW40" s="75" t="str">
        <f t="shared" si="151"/>
        <v/>
      </c>
      <c r="FX40" s="75" t="str">
        <f t="shared" si="152"/>
        <v/>
      </c>
      <c r="FY40" s="75" t="str">
        <f t="shared" si="153"/>
        <v/>
      </c>
      <c r="FZ40" s="75" t="str">
        <f t="shared" si="154"/>
        <v/>
      </c>
      <c r="GA40" s="75" t="str">
        <f t="shared" si="155"/>
        <v/>
      </c>
      <c r="GB40" s="75" t="str">
        <f t="shared" si="156"/>
        <v/>
      </c>
      <c r="GC40" s="75" t="str">
        <f t="shared" si="157"/>
        <v/>
      </c>
      <c r="GD40" s="75" t="str">
        <f t="shared" si="158"/>
        <v/>
      </c>
      <c r="GE40" s="75" t="str">
        <f t="shared" si="159"/>
        <v/>
      </c>
      <c r="GF40" s="75" t="str">
        <f t="shared" si="160"/>
        <v/>
      </c>
      <c r="GG40" s="75" t="str">
        <f t="shared" si="161"/>
        <v/>
      </c>
      <c r="GH40" s="75" t="str">
        <f t="shared" si="162"/>
        <v/>
      </c>
      <c r="GI40" s="75" t="str">
        <f t="shared" si="163"/>
        <v/>
      </c>
      <c r="GJ40" s="75" t="str">
        <f t="shared" si="164"/>
        <v/>
      </c>
      <c r="GK40" s="75" t="str">
        <f t="shared" si="165"/>
        <v/>
      </c>
      <c r="GL40" s="75" t="str">
        <f t="shared" si="166"/>
        <v/>
      </c>
      <c r="GM40" s="75" t="str">
        <f t="shared" si="167"/>
        <v/>
      </c>
      <c r="GN40" s="75" t="str">
        <f t="shared" si="168"/>
        <v/>
      </c>
      <c r="GO40" s="75" t="str">
        <f t="shared" si="169"/>
        <v/>
      </c>
      <c r="GP40" s="75" t="str">
        <f t="shared" si="170"/>
        <v/>
      </c>
      <c r="GQ40" s="75" t="str">
        <f t="shared" si="171"/>
        <v/>
      </c>
      <c r="GR40" s="75" t="str">
        <f t="shared" si="172"/>
        <v/>
      </c>
      <c r="GS40" s="75" t="str">
        <f t="shared" si="173"/>
        <v/>
      </c>
      <c r="GT40" s="75" t="str">
        <f t="shared" si="174"/>
        <v/>
      </c>
      <c r="GU40" s="75" t="str">
        <f t="shared" si="175"/>
        <v/>
      </c>
      <c r="GV40" s="75" t="str">
        <f t="shared" si="176"/>
        <v/>
      </c>
      <c r="GW40" s="75" t="str">
        <f t="shared" si="177"/>
        <v/>
      </c>
      <c r="GX40" s="75" t="str">
        <f t="shared" si="178"/>
        <v/>
      </c>
      <c r="GY40" s="75" t="str">
        <f t="shared" si="179"/>
        <v/>
      </c>
      <c r="GZ40" s="75" t="str">
        <f t="shared" si="180"/>
        <v/>
      </c>
      <c r="HA40" s="75" t="str">
        <f t="shared" si="181"/>
        <v/>
      </c>
      <c r="HB40" s="75" t="str">
        <f t="shared" si="182"/>
        <v/>
      </c>
      <c r="HC40" s="75" t="str">
        <f t="shared" si="183"/>
        <v/>
      </c>
      <c r="HD40" s="75" t="str">
        <f t="shared" si="184"/>
        <v/>
      </c>
      <c r="HE40" s="75" t="str">
        <f t="shared" si="185"/>
        <v/>
      </c>
      <c r="HF40" s="75" t="str">
        <f t="shared" si="186"/>
        <v/>
      </c>
      <c r="HG40" s="75" t="str">
        <f t="shared" si="187"/>
        <v/>
      </c>
      <c r="HH40" s="75" t="str">
        <f t="shared" si="188"/>
        <v/>
      </c>
      <c r="HI40" s="75" t="str">
        <f t="shared" si="189"/>
        <v/>
      </c>
      <c r="HJ40" s="75" t="str">
        <f t="shared" si="190"/>
        <v/>
      </c>
      <c r="HK40" s="75" t="str">
        <f t="shared" si="191"/>
        <v/>
      </c>
      <c r="HL40" s="75" t="str">
        <f t="shared" si="192"/>
        <v/>
      </c>
      <c r="HM40" s="75" t="str">
        <f t="shared" si="193"/>
        <v/>
      </c>
      <c r="HN40" s="75" t="str">
        <f t="shared" si="194"/>
        <v/>
      </c>
      <c r="HO40" s="75" t="str">
        <f t="shared" si="195"/>
        <v/>
      </c>
      <c r="HP40" s="75" t="str">
        <f t="shared" si="196"/>
        <v/>
      </c>
      <c r="HQ40" s="75" t="str">
        <f t="shared" si="197"/>
        <v/>
      </c>
      <c r="HR40" s="75" t="str">
        <f t="shared" si="198"/>
        <v/>
      </c>
      <c r="HS40" s="75" t="str">
        <f t="shared" si="199"/>
        <v/>
      </c>
      <c r="HT40" s="75" t="str">
        <f t="shared" si="200"/>
        <v/>
      </c>
      <c r="HU40" s="75" t="str">
        <f t="shared" si="201"/>
        <v/>
      </c>
      <c r="HV40" s="75" t="str">
        <f t="shared" si="202"/>
        <v/>
      </c>
      <c r="HW40" s="109" t="str">
        <f t="shared" si="203"/>
        <v/>
      </c>
      <c r="HX40" s="109" t="str">
        <f t="shared" si="204"/>
        <v/>
      </c>
      <c r="HY40" s="109" t="str">
        <f t="shared" si="205"/>
        <v/>
      </c>
      <c r="HZ40" s="109" t="str">
        <f t="shared" si="206"/>
        <v/>
      </c>
      <c r="IA40" s="109" t="str">
        <f t="shared" si="207"/>
        <v/>
      </c>
      <c r="IB40" s="109" t="str">
        <f t="shared" si="208"/>
        <v/>
      </c>
      <c r="IC40" s="109" t="str">
        <f t="shared" si="209"/>
        <v/>
      </c>
      <c r="ID40" s="109" t="str">
        <f t="shared" si="210"/>
        <v/>
      </c>
      <c r="IE40" s="109" t="str">
        <f t="shared" si="211"/>
        <v/>
      </c>
      <c r="IF40" s="109" t="str">
        <f t="shared" si="212"/>
        <v/>
      </c>
      <c r="IG40" s="109" t="str">
        <f t="shared" si="213"/>
        <v/>
      </c>
      <c r="IH40" s="109" t="str">
        <f t="shared" si="214"/>
        <v/>
      </c>
      <c r="II40" s="109" t="str">
        <f t="shared" si="215"/>
        <v/>
      </c>
      <c r="IJ40" s="109" t="str">
        <f t="shared" si="216"/>
        <v/>
      </c>
      <c r="IK40" s="109" t="str">
        <f t="shared" si="217"/>
        <v/>
      </c>
      <c r="IL40" s="109" t="str">
        <f t="shared" si="218"/>
        <v/>
      </c>
      <c r="IM40" s="109" t="str">
        <f t="shared" si="219"/>
        <v/>
      </c>
      <c r="IN40" s="109" t="str">
        <f t="shared" si="220"/>
        <v/>
      </c>
      <c r="IO40" s="109" t="str">
        <f t="shared" si="221"/>
        <v/>
      </c>
      <c r="IP40" s="109" t="str">
        <f t="shared" si="222"/>
        <v/>
      </c>
      <c r="IQ40" s="109" t="str">
        <f t="shared" si="223"/>
        <v/>
      </c>
      <c r="IR40" s="109" t="str">
        <f t="shared" si="224"/>
        <v/>
      </c>
      <c r="IS40" s="109" t="str">
        <f t="shared" si="225"/>
        <v/>
      </c>
      <c r="IT40" s="109" t="str">
        <f t="shared" si="226"/>
        <v/>
      </c>
      <c r="IU40" s="109" t="str">
        <f t="shared" si="227"/>
        <v/>
      </c>
      <c r="IV40" s="109" t="str">
        <f t="shared" si="228"/>
        <v/>
      </c>
      <c r="IW40" s="109" t="str">
        <f t="shared" si="229"/>
        <v/>
      </c>
      <c r="IX40" s="109" t="str">
        <f t="shared" si="230"/>
        <v/>
      </c>
      <c r="IY40" s="109" t="str">
        <f t="shared" si="231"/>
        <v/>
      </c>
      <c r="IZ40" s="109" t="str">
        <f t="shared" si="232"/>
        <v/>
      </c>
      <c r="JA40" s="109" t="str">
        <f t="shared" si="233"/>
        <v/>
      </c>
      <c r="JB40" s="109" t="str">
        <f t="shared" si="234"/>
        <v/>
      </c>
      <c r="JC40" s="109" t="str">
        <f t="shared" si="235"/>
        <v/>
      </c>
      <c r="JD40" s="109" t="str">
        <f t="shared" si="236"/>
        <v/>
      </c>
      <c r="JE40" s="109" t="str">
        <f t="shared" si="237"/>
        <v/>
      </c>
      <c r="JF40" s="109" t="str">
        <f t="shared" si="238"/>
        <v/>
      </c>
      <c r="JG40" s="109" t="str">
        <f t="shared" si="239"/>
        <v/>
      </c>
      <c r="JH40" s="109" t="str">
        <f t="shared" si="240"/>
        <v/>
      </c>
      <c r="JI40" s="109" t="str">
        <f t="shared" si="241"/>
        <v/>
      </c>
      <c r="JJ40" s="109" t="str">
        <f t="shared" si="242"/>
        <v/>
      </c>
      <c r="JK40" s="109" t="str">
        <f t="shared" si="243"/>
        <v/>
      </c>
      <c r="JL40" s="109" t="str">
        <f t="shared" si="244"/>
        <v/>
      </c>
      <c r="JM40" s="109" t="str">
        <f t="shared" si="245"/>
        <v/>
      </c>
      <c r="JN40" s="109" t="str">
        <f t="shared" si="246"/>
        <v/>
      </c>
      <c r="JO40" s="109" t="str">
        <f t="shared" si="247"/>
        <v/>
      </c>
      <c r="JP40" s="109" t="str">
        <f t="shared" si="248"/>
        <v/>
      </c>
      <c r="JQ40" s="109" t="str">
        <f t="shared" si="249"/>
        <v/>
      </c>
      <c r="JR40" s="109" t="str">
        <f t="shared" si="250"/>
        <v/>
      </c>
      <c r="JS40" s="109" t="str">
        <f t="shared" si="251"/>
        <v/>
      </c>
      <c r="JT40" s="109" t="str">
        <f t="shared" si="252"/>
        <v/>
      </c>
      <c r="JU40" s="109" t="str">
        <f t="shared" si="253"/>
        <v/>
      </c>
      <c r="JV40" s="109" t="str">
        <f t="shared" si="254"/>
        <v/>
      </c>
      <c r="JW40" s="109" t="str">
        <f t="shared" si="255"/>
        <v/>
      </c>
      <c r="JX40" s="109" t="str">
        <f t="shared" si="256"/>
        <v/>
      </c>
      <c r="JY40" s="109" t="str">
        <f t="shared" si="257"/>
        <v/>
      </c>
      <c r="JZ40" s="109" t="str">
        <f t="shared" si="258"/>
        <v/>
      </c>
      <c r="KA40" s="109" t="str">
        <f t="shared" si="259"/>
        <v/>
      </c>
      <c r="KB40" s="109" t="str">
        <f t="shared" si="260"/>
        <v/>
      </c>
      <c r="KC40" s="109" t="str">
        <f t="shared" si="261"/>
        <v/>
      </c>
      <c r="KD40" s="109" t="str">
        <f t="shared" si="262"/>
        <v/>
      </c>
      <c r="KE40" s="109" t="str">
        <f t="shared" si="263"/>
        <v/>
      </c>
      <c r="KF40" s="109" t="str">
        <f t="shared" si="264"/>
        <v/>
      </c>
      <c r="KG40" s="109" t="str">
        <f t="shared" si="265"/>
        <v/>
      </c>
      <c r="KH40" s="109" t="str">
        <f t="shared" si="266"/>
        <v/>
      </c>
      <c r="KI40" s="109" t="str">
        <f t="shared" si="267"/>
        <v/>
      </c>
      <c r="KJ40" s="109" t="str">
        <f t="shared" si="268"/>
        <v/>
      </c>
      <c r="KK40" s="109" t="str">
        <f t="shared" si="269"/>
        <v/>
      </c>
      <c r="KL40" s="109" t="str">
        <f t="shared" si="270"/>
        <v/>
      </c>
      <c r="KM40" s="109" t="str">
        <f t="shared" si="271"/>
        <v/>
      </c>
      <c r="KN40" s="109" t="str">
        <f t="shared" si="272"/>
        <v/>
      </c>
      <c r="KO40" s="109" t="str">
        <f t="shared" si="273"/>
        <v/>
      </c>
      <c r="KP40" s="109" t="str">
        <f t="shared" si="274"/>
        <v/>
      </c>
      <c r="KQ40" s="109" t="str">
        <f t="shared" si="275"/>
        <v/>
      </c>
      <c r="KR40" s="109" t="str">
        <f t="shared" si="276"/>
        <v/>
      </c>
      <c r="KS40" s="109" t="str">
        <f t="shared" si="277"/>
        <v/>
      </c>
      <c r="KT40" s="109" t="str">
        <f t="shared" si="278"/>
        <v/>
      </c>
      <c r="KU40" s="109" t="str">
        <f t="shared" si="279"/>
        <v/>
      </c>
      <c r="KV40" s="109" t="str">
        <f t="shared" si="280"/>
        <v/>
      </c>
      <c r="KW40" s="109" t="str">
        <f t="shared" si="281"/>
        <v/>
      </c>
      <c r="KX40" s="109" t="str">
        <f t="shared" si="282"/>
        <v/>
      </c>
      <c r="KY40" s="109" t="str">
        <f t="shared" si="283"/>
        <v/>
      </c>
      <c r="KZ40" s="109" t="str">
        <f t="shared" si="284"/>
        <v/>
      </c>
      <c r="LA40" s="109" t="str">
        <f t="shared" si="285"/>
        <v/>
      </c>
      <c r="LB40" s="109" t="str">
        <f t="shared" si="286"/>
        <v/>
      </c>
      <c r="LC40" s="109" t="str">
        <f t="shared" si="287"/>
        <v/>
      </c>
      <c r="LD40" s="110" t="str">
        <f t="shared" si="288"/>
        <v/>
      </c>
      <c r="LE40" s="110" t="str">
        <f t="shared" si="289"/>
        <v/>
      </c>
      <c r="LF40" s="110" t="str">
        <f t="shared" si="290"/>
        <v/>
      </c>
      <c r="LG40" s="110" t="str">
        <f t="shared" si="291"/>
        <v/>
      </c>
      <c r="LH40" s="110" t="str">
        <f t="shared" si="292"/>
        <v/>
      </c>
      <c r="LI40" s="75" t="str">
        <f t="shared" si="293"/>
        <v/>
      </c>
      <c r="LJ40" s="75" t="str">
        <f t="shared" si="294"/>
        <v/>
      </c>
      <c r="LK40" s="75" t="str">
        <f t="shared" si="295"/>
        <v/>
      </c>
      <c r="LL40" s="75" t="str">
        <f t="shared" si="296"/>
        <v/>
      </c>
      <c r="LM40" s="75" t="str">
        <f t="shared" si="297"/>
        <v/>
      </c>
      <c r="LN40" s="75" t="str">
        <f t="shared" si="298"/>
        <v/>
      </c>
      <c r="LO40" s="75" t="str">
        <f t="shared" si="299"/>
        <v/>
      </c>
      <c r="LP40" s="75" t="str">
        <f t="shared" si="300"/>
        <v/>
      </c>
      <c r="LQ40" s="75" t="str">
        <f t="shared" si="301"/>
        <v/>
      </c>
      <c r="LR40" s="75" t="str">
        <f t="shared" si="302"/>
        <v/>
      </c>
      <c r="LS40" s="75" t="str">
        <f t="shared" si="303"/>
        <v/>
      </c>
      <c r="LT40" s="75" t="str">
        <f t="shared" si="304"/>
        <v/>
      </c>
      <c r="LU40" s="75" t="str">
        <f t="shared" si="305"/>
        <v/>
      </c>
      <c r="LV40" s="75" t="str">
        <f t="shared" si="306"/>
        <v/>
      </c>
      <c r="LW40" s="75" t="str">
        <f t="shared" si="307"/>
        <v/>
      </c>
      <c r="LX40" s="75" t="str">
        <f t="shared" si="308"/>
        <v/>
      </c>
      <c r="LY40" s="75" t="str">
        <f t="shared" si="309"/>
        <v/>
      </c>
      <c r="LZ40" s="75" t="str">
        <f t="shared" si="310"/>
        <v/>
      </c>
      <c r="MA40" s="75" t="str">
        <f t="shared" si="311"/>
        <v/>
      </c>
      <c r="MB40" s="75" t="str">
        <f t="shared" si="312"/>
        <v/>
      </c>
      <c r="MC40" s="91">
        <f t="shared" si="323"/>
        <v>0</v>
      </c>
      <c r="MD40" s="91">
        <f t="shared" si="324"/>
        <v>0</v>
      </c>
      <c r="ME40" s="91">
        <f t="shared" si="325"/>
        <v>0</v>
      </c>
      <c r="MF40" s="91">
        <f t="shared" si="326"/>
        <v>0</v>
      </c>
      <c r="MG40" s="91">
        <f t="shared" si="327"/>
        <v>0</v>
      </c>
      <c r="MH40" s="91">
        <f t="shared" si="328"/>
        <v>0</v>
      </c>
      <c r="MI40" s="91">
        <f t="shared" si="329"/>
        <v>0</v>
      </c>
      <c r="MJ40" s="91">
        <f t="shared" si="330"/>
        <v>0</v>
      </c>
      <c r="MK40" s="91">
        <f t="shared" si="331"/>
        <v>0</v>
      </c>
      <c r="ML40" s="91">
        <f t="shared" si="332"/>
        <v>0</v>
      </c>
      <c r="MM40" s="91">
        <f t="shared" si="333"/>
        <v>0</v>
      </c>
      <c r="MN40" s="91">
        <f t="shared" si="334"/>
        <v>0</v>
      </c>
      <c r="MO40" s="91">
        <f t="shared" si="335"/>
        <v>0</v>
      </c>
      <c r="MP40" s="91">
        <f t="shared" si="336"/>
        <v>0</v>
      </c>
      <c r="MQ40" s="91">
        <f t="shared" si="337"/>
        <v>0</v>
      </c>
      <c r="MR40" s="70"/>
      <c r="MS40" s="70"/>
      <c r="MT40" s="75"/>
      <c r="MU40" s="75"/>
      <c r="NK40" s="71"/>
      <c r="NL40" s="71"/>
    </row>
    <row r="41" spans="1:376" ht="12" customHeight="1" x14ac:dyDescent="0.2">
      <c r="A41" s="98" t="str">
        <f t="shared" si="0"/>
        <v/>
      </c>
      <c r="B41" s="137"/>
      <c r="C41" s="112"/>
      <c r="D41" s="113"/>
      <c r="E41" s="114"/>
      <c r="F41" s="114"/>
      <c r="G41" s="114"/>
      <c r="H41" s="114"/>
      <c r="I41" s="352"/>
      <c r="J41" s="115"/>
      <c r="K41" s="116">
        <f t="shared" si="1"/>
        <v>0</v>
      </c>
      <c r="L41" s="116">
        <f t="shared" si="2"/>
        <v>0</v>
      </c>
      <c r="M41" s="117"/>
      <c r="N41" s="117"/>
      <c r="O41" s="117"/>
      <c r="P41" s="118"/>
      <c r="Q41" s="119"/>
      <c r="R41" s="120"/>
      <c r="S41" s="1089"/>
      <c r="T41" s="1090"/>
      <c r="U41" s="75" t="str">
        <f t="shared" si="3"/>
        <v/>
      </c>
      <c r="V41" s="75" t="str">
        <f t="shared" si="4"/>
        <v/>
      </c>
      <c r="W41" s="75" t="str">
        <f t="shared" si="5"/>
        <v/>
      </c>
      <c r="X41" s="75" t="str">
        <f t="shared" si="6"/>
        <v/>
      </c>
      <c r="Y41" s="75" t="str">
        <f t="shared" si="7"/>
        <v/>
      </c>
      <c r="Z41" s="75" t="str">
        <f t="shared" si="8"/>
        <v/>
      </c>
      <c r="AA41" s="75" t="str">
        <f t="shared" si="9"/>
        <v/>
      </c>
      <c r="AB41" s="75" t="str">
        <f t="shared" si="10"/>
        <v/>
      </c>
      <c r="AC41" s="75" t="str">
        <f t="shared" si="11"/>
        <v/>
      </c>
      <c r="AD41" s="75" t="str">
        <f t="shared" si="12"/>
        <v/>
      </c>
      <c r="AE41" s="75" t="str">
        <f t="shared" si="13"/>
        <v/>
      </c>
      <c r="AF41" s="75" t="str">
        <f t="shared" si="14"/>
        <v/>
      </c>
      <c r="AG41" s="75" t="str">
        <f t="shared" si="15"/>
        <v/>
      </c>
      <c r="AH41" s="75" t="str">
        <f t="shared" si="16"/>
        <v/>
      </c>
      <c r="AI41" s="75" t="str">
        <f t="shared" si="17"/>
        <v/>
      </c>
      <c r="AJ41" s="75" t="str">
        <f t="shared" si="18"/>
        <v/>
      </c>
      <c r="AK41" s="75" t="str">
        <f t="shared" si="19"/>
        <v/>
      </c>
      <c r="AL41" s="75" t="str">
        <f t="shared" si="20"/>
        <v/>
      </c>
      <c r="AM41" s="75" t="str">
        <f t="shared" si="21"/>
        <v/>
      </c>
      <c r="AN41" s="75" t="str">
        <f t="shared" si="22"/>
        <v/>
      </c>
      <c r="AO41" s="75" t="str">
        <f t="shared" si="23"/>
        <v/>
      </c>
      <c r="AP41" s="75" t="str">
        <f t="shared" si="24"/>
        <v/>
      </c>
      <c r="AQ41" s="75" t="str">
        <f t="shared" si="25"/>
        <v/>
      </c>
      <c r="AR41" s="75" t="str">
        <f t="shared" si="26"/>
        <v/>
      </c>
      <c r="AS41" s="75" t="str">
        <f t="shared" si="27"/>
        <v/>
      </c>
      <c r="AT41" s="75" t="str">
        <f t="shared" si="28"/>
        <v/>
      </c>
      <c r="AU41" s="75" t="str">
        <f t="shared" si="29"/>
        <v/>
      </c>
      <c r="AV41" s="75" t="str">
        <f t="shared" si="30"/>
        <v/>
      </c>
      <c r="AW41" s="75" t="str">
        <f t="shared" si="31"/>
        <v/>
      </c>
      <c r="AX41" s="75" t="str">
        <f t="shared" si="32"/>
        <v/>
      </c>
      <c r="AY41" s="75" t="str">
        <f t="shared" si="33"/>
        <v/>
      </c>
      <c r="AZ41" s="75" t="str">
        <f t="shared" si="34"/>
        <v/>
      </c>
      <c r="BA41" s="75" t="str">
        <f t="shared" si="35"/>
        <v/>
      </c>
      <c r="BB41" s="75" t="str">
        <f t="shared" si="36"/>
        <v/>
      </c>
      <c r="BC41" s="75" t="str">
        <f t="shared" si="37"/>
        <v/>
      </c>
      <c r="BD41" s="75" t="str">
        <f t="shared" si="38"/>
        <v/>
      </c>
      <c r="BE41" s="75" t="str">
        <f t="shared" si="39"/>
        <v/>
      </c>
      <c r="BF41" s="75" t="str">
        <f t="shared" si="40"/>
        <v/>
      </c>
      <c r="BG41" s="75" t="str">
        <f t="shared" si="41"/>
        <v/>
      </c>
      <c r="BH41" s="75" t="str">
        <f t="shared" si="42"/>
        <v/>
      </c>
      <c r="BI41" s="75" t="str">
        <f t="shared" si="43"/>
        <v/>
      </c>
      <c r="BJ41" s="75" t="str">
        <f t="shared" si="44"/>
        <v/>
      </c>
      <c r="BK41" s="75" t="str">
        <f t="shared" si="45"/>
        <v/>
      </c>
      <c r="BL41" s="75" t="str">
        <f t="shared" si="46"/>
        <v/>
      </c>
      <c r="BM41" s="75" t="str">
        <f t="shared" si="47"/>
        <v/>
      </c>
      <c r="BN41" s="75" t="str">
        <f t="shared" si="48"/>
        <v/>
      </c>
      <c r="BO41" s="75" t="str">
        <f t="shared" si="49"/>
        <v/>
      </c>
      <c r="BP41" s="75" t="str">
        <f t="shared" si="50"/>
        <v/>
      </c>
      <c r="BQ41" s="75" t="str">
        <f t="shared" si="51"/>
        <v/>
      </c>
      <c r="BR41" s="75" t="str">
        <f t="shared" si="52"/>
        <v/>
      </c>
      <c r="BS41" s="75" t="str">
        <f t="shared" si="53"/>
        <v/>
      </c>
      <c r="BT41" s="75" t="str">
        <f t="shared" si="54"/>
        <v/>
      </c>
      <c r="BU41" s="75" t="str">
        <f t="shared" si="55"/>
        <v/>
      </c>
      <c r="BV41" s="75" t="str">
        <f t="shared" si="56"/>
        <v/>
      </c>
      <c r="BW41" s="75" t="str">
        <f t="shared" si="57"/>
        <v/>
      </c>
      <c r="BX41" s="75" t="str">
        <f t="shared" si="58"/>
        <v/>
      </c>
      <c r="BY41" s="75" t="str">
        <f t="shared" si="59"/>
        <v/>
      </c>
      <c r="BZ41" s="75" t="str">
        <f t="shared" si="60"/>
        <v/>
      </c>
      <c r="CA41" s="75" t="str">
        <f t="shared" si="61"/>
        <v/>
      </c>
      <c r="CB41" s="75" t="str">
        <f t="shared" si="62"/>
        <v/>
      </c>
      <c r="CC41" s="75" t="str">
        <f t="shared" si="63"/>
        <v/>
      </c>
      <c r="CD41" s="75" t="str">
        <f t="shared" si="64"/>
        <v/>
      </c>
      <c r="CE41" s="75" t="str">
        <f t="shared" si="65"/>
        <v/>
      </c>
      <c r="CF41" s="75" t="str">
        <f t="shared" si="66"/>
        <v/>
      </c>
      <c r="CG41" s="75" t="str">
        <f t="shared" si="67"/>
        <v/>
      </c>
      <c r="CH41" s="75" t="str">
        <f t="shared" si="68"/>
        <v/>
      </c>
      <c r="CI41" s="75" t="str">
        <f t="shared" si="69"/>
        <v/>
      </c>
      <c r="CJ41" s="75" t="str">
        <f t="shared" si="70"/>
        <v/>
      </c>
      <c r="CK41" s="75" t="str">
        <f t="shared" si="71"/>
        <v/>
      </c>
      <c r="CL41" s="75" t="str">
        <f t="shared" si="72"/>
        <v/>
      </c>
      <c r="CM41" s="75" t="str">
        <f t="shared" si="73"/>
        <v/>
      </c>
      <c r="CN41" s="75" t="str">
        <f t="shared" si="74"/>
        <v/>
      </c>
      <c r="CO41" s="75" t="str">
        <f t="shared" si="75"/>
        <v/>
      </c>
      <c r="CP41" s="75" t="str">
        <f t="shared" si="76"/>
        <v/>
      </c>
      <c r="CQ41" s="75" t="str">
        <f t="shared" si="77"/>
        <v/>
      </c>
      <c r="CR41" s="75" t="str">
        <f t="shared" si="78"/>
        <v/>
      </c>
      <c r="CS41" s="75" t="str">
        <f t="shared" si="79"/>
        <v/>
      </c>
      <c r="CT41" s="75" t="str">
        <f t="shared" si="80"/>
        <v/>
      </c>
      <c r="CU41" s="75" t="str">
        <f t="shared" si="81"/>
        <v/>
      </c>
      <c r="CV41" s="75" t="str">
        <f t="shared" si="82"/>
        <v/>
      </c>
      <c r="CW41" s="75" t="str">
        <f t="shared" si="83"/>
        <v/>
      </c>
      <c r="CX41" s="75" t="str">
        <f t="shared" si="84"/>
        <v/>
      </c>
      <c r="CY41" s="75" t="str">
        <f t="shared" si="85"/>
        <v/>
      </c>
      <c r="CZ41" s="75" t="str">
        <f t="shared" si="86"/>
        <v/>
      </c>
      <c r="DA41" s="75" t="str">
        <f t="shared" si="87"/>
        <v/>
      </c>
      <c r="DB41" s="75" t="str">
        <f t="shared" si="88"/>
        <v/>
      </c>
      <c r="DC41" s="75" t="str">
        <f t="shared" si="89"/>
        <v/>
      </c>
      <c r="DD41" s="75" t="str">
        <f t="shared" si="90"/>
        <v/>
      </c>
      <c r="DE41" s="75" t="str">
        <f t="shared" si="91"/>
        <v/>
      </c>
      <c r="DF41" s="75" t="str">
        <f t="shared" si="92"/>
        <v/>
      </c>
      <c r="DG41" s="75" t="str">
        <f t="shared" si="93"/>
        <v/>
      </c>
      <c r="DH41" s="75" t="str">
        <f t="shared" si="94"/>
        <v/>
      </c>
      <c r="DI41" s="75" t="str">
        <f t="shared" si="95"/>
        <v/>
      </c>
      <c r="DJ41" s="75" t="str">
        <f t="shared" si="96"/>
        <v/>
      </c>
      <c r="DK41" s="75" t="str">
        <f t="shared" si="97"/>
        <v/>
      </c>
      <c r="DL41" s="75" t="str">
        <f t="shared" si="98"/>
        <v/>
      </c>
      <c r="DM41" s="75" t="str">
        <f t="shared" si="99"/>
        <v/>
      </c>
      <c r="DN41" s="75" t="str">
        <f t="shared" si="100"/>
        <v/>
      </c>
      <c r="DO41" s="75" t="str">
        <f t="shared" si="101"/>
        <v/>
      </c>
      <c r="DP41" s="75" t="str">
        <f t="shared" si="102"/>
        <v/>
      </c>
      <c r="DQ41" s="75" t="str">
        <f t="shared" si="103"/>
        <v/>
      </c>
      <c r="DR41" s="75" t="str">
        <f t="shared" si="104"/>
        <v/>
      </c>
      <c r="DS41" s="75" t="str">
        <f t="shared" si="105"/>
        <v/>
      </c>
      <c r="DT41" s="75" t="str">
        <f t="shared" si="106"/>
        <v/>
      </c>
      <c r="DU41" s="75" t="str">
        <f t="shared" si="107"/>
        <v/>
      </c>
      <c r="DV41" s="75" t="str">
        <f t="shared" si="108"/>
        <v/>
      </c>
      <c r="DW41" s="75" t="str">
        <f t="shared" si="109"/>
        <v/>
      </c>
      <c r="DX41" s="75" t="str">
        <f t="shared" si="110"/>
        <v/>
      </c>
      <c r="DY41" s="75" t="str">
        <f t="shared" si="111"/>
        <v/>
      </c>
      <c r="DZ41" s="75" t="str">
        <f t="shared" si="112"/>
        <v/>
      </c>
      <c r="EA41" s="75" t="str">
        <f t="shared" si="113"/>
        <v/>
      </c>
      <c r="EB41" s="75" t="str">
        <f t="shared" si="114"/>
        <v/>
      </c>
      <c r="EC41" s="75" t="str">
        <f t="shared" si="115"/>
        <v/>
      </c>
      <c r="ED41" s="75" t="str">
        <f t="shared" si="116"/>
        <v/>
      </c>
      <c r="EE41" s="75" t="str">
        <f t="shared" si="117"/>
        <v/>
      </c>
      <c r="EF41" s="75" t="str">
        <f t="shared" si="118"/>
        <v/>
      </c>
      <c r="EG41" s="75" t="str">
        <f t="shared" si="119"/>
        <v/>
      </c>
      <c r="EH41" s="75" t="str">
        <f t="shared" si="120"/>
        <v/>
      </c>
      <c r="EI41" s="75" t="str">
        <f t="shared" si="121"/>
        <v/>
      </c>
      <c r="EJ41" s="75" t="str">
        <f t="shared" si="122"/>
        <v/>
      </c>
      <c r="EK41" s="75" t="str">
        <f t="shared" si="123"/>
        <v/>
      </c>
      <c r="EL41" s="75" t="str">
        <f t="shared" si="124"/>
        <v/>
      </c>
      <c r="EM41" s="75" t="str">
        <f t="shared" si="125"/>
        <v/>
      </c>
      <c r="EN41" s="75" t="str">
        <f t="shared" si="126"/>
        <v/>
      </c>
      <c r="EO41" s="75" t="str">
        <f t="shared" si="127"/>
        <v/>
      </c>
      <c r="EP41" s="75" t="str">
        <f t="shared" si="128"/>
        <v/>
      </c>
      <c r="EQ41" s="75" t="str">
        <f t="shared" si="129"/>
        <v/>
      </c>
      <c r="ER41" s="75" t="str">
        <f t="shared" si="130"/>
        <v/>
      </c>
      <c r="ES41" s="75" t="str">
        <f t="shared" si="131"/>
        <v/>
      </c>
      <c r="ET41" s="75" t="str">
        <f t="shared" si="132"/>
        <v/>
      </c>
      <c r="EU41" s="75" t="str">
        <f t="shared" si="313"/>
        <v/>
      </c>
      <c r="EV41" s="75" t="str">
        <f t="shared" si="314"/>
        <v/>
      </c>
      <c r="EW41" s="75" t="str">
        <f t="shared" si="315"/>
        <v/>
      </c>
      <c r="EX41" s="75" t="str">
        <f t="shared" si="316"/>
        <v/>
      </c>
      <c r="EY41" s="75" t="str">
        <f t="shared" si="317"/>
        <v/>
      </c>
      <c r="EZ41" s="75" t="str">
        <f t="shared" si="133"/>
        <v/>
      </c>
      <c r="FA41" s="75" t="str">
        <f t="shared" si="134"/>
        <v/>
      </c>
      <c r="FB41" s="75" t="str">
        <f t="shared" si="135"/>
        <v/>
      </c>
      <c r="FC41" s="75" t="str">
        <f t="shared" si="136"/>
        <v/>
      </c>
      <c r="FD41" s="75" t="str">
        <f t="shared" si="137"/>
        <v/>
      </c>
      <c r="FE41" s="75" t="str">
        <f t="shared" si="318"/>
        <v/>
      </c>
      <c r="FF41" s="75" t="str">
        <f t="shared" si="319"/>
        <v/>
      </c>
      <c r="FG41" s="75" t="str">
        <f t="shared" si="320"/>
        <v/>
      </c>
      <c r="FH41" s="75" t="str">
        <f t="shared" si="321"/>
        <v/>
      </c>
      <c r="FI41" s="75" t="str">
        <f t="shared" si="322"/>
        <v/>
      </c>
      <c r="FJ41" s="75" t="str">
        <f t="shared" si="138"/>
        <v/>
      </c>
      <c r="FK41" s="75" t="str">
        <f t="shared" si="139"/>
        <v/>
      </c>
      <c r="FL41" s="75" t="str">
        <f t="shared" si="140"/>
        <v/>
      </c>
      <c r="FM41" s="75" t="str">
        <f t="shared" si="141"/>
        <v/>
      </c>
      <c r="FN41" s="75" t="str">
        <f t="shared" si="142"/>
        <v/>
      </c>
      <c r="FO41" s="75" t="str">
        <f t="shared" si="143"/>
        <v/>
      </c>
      <c r="FP41" s="75" t="str">
        <f t="shared" si="144"/>
        <v/>
      </c>
      <c r="FQ41" s="75" t="str">
        <f t="shared" si="145"/>
        <v/>
      </c>
      <c r="FR41" s="75" t="str">
        <f t="shared" si="146"/>
        <v/>
      </c>
      <c r="FS41" s="75" t="str">
        <f t="shared" si="147"/>
        <v/>
      </c>
      <c r="FT41" s="75" t="str">
        <f t="shared" si="148"/>
        <v/>
      </c>
      <c r="FU41" s="75" t="str">
        <f t="shared" si="149"/>
        <v/>
      </c>
      <c r="FV41" s="75" t="str">
        <f t="shared" si="150"/>
        <v/>
      </c>
      <c r="FW41" s="75" t="str">
        <f t="shared" si="151"/>
        <v/>
      </c>
      <c r="FX41" s="75" t="str">
        <f t="shared" si="152"/>
        <v/>
      </c>
      <c r="FY41" s="75" t="str">
        <f t="shared" si="153"/>
        <v/>
      </c>
      <c r="FZ41" s="75" t="str">
        <f t="shared" si="154"/>
        <v/>
      </c>
      <c r="GA41" s="75" t="str">
        <f t="shared" si="155"/>
        <v/>
      </c>
      <c r="GB41" s="75" t="str">
        <f t="shared" si="156"/>
        <v/>
      </c>
      <c r="GC41" s="75" t="str">
        <f t="shared" si="157"/>
        <v/>
      </c>
      <c r="GD41" s="75" t="str">
        <f t="shared" si="158"/>
        <v/>
      </c>
      <c r="GE41" s="75" t="str">
        <f t="shared" si="159"/>
        <v/>
      </c>
      <c r="GF41" s="75" t="str">
        <f t="shared" si="160"/>
        <v/>
      </c>
      <c r="GG41" s="75" t="str">
        <f t="shared" si="161"/>
        <v/>
      </c>
      <c r="GH41" s="75" t="str">
        <f t="shared" si="162"/>
        <v/>
      </c>
      <c r="GI41" s="75" t="str">
        <f t="shared" si="163"/>
        <v/>
      </c>
      <c r="GJ41" s="75" t="str">
        <f t="shared" si="164"/>
        <v/>
      </c>
      <c r="GK41" s="75" t="str">
        <f t="shared" si="165"/>
        <v/>
      </c>
      <c r="GL41" s="75" t="str">
        <f t="shared" si="166"/>
        <v/>
      </c>
      <c r="GM41" s="75" t="str">
        <f t="shared" si="167"/>
        <v/>
      </c>
      <c r="GN41" s="75" t="str">
        <f t="shared" si="168"/>
        <v/>
      </c>
      <c r="GO41" s="75" t="str">
        <f t="shared" si="169"/>
        <v/>
      </c>
      <c r="GP41" s="75" t="str">
        <f t="shared" si="170"/>
        <v/>
      </c>
      <c r="GQ41" s="75" t="str">
        <f t="shared" si="171"/>
        <v/>
      </c>
      <c r="GR41" s="75" t="str">
        <f t="shared" si="172"/>
        <v/>
      </c>
      <c r="GS41" s="75" t="str">
        <f t="shared" si="173"/>
        <v/>
      </c>
      <c r="GT41" s="75" t="str">
        <f t="shared" si="174"/>
        <v/>
      </c>
      <c r="GU41" s="75" t="str">
        <f t="shared" si="175"/>
        <v/>
      </c>
      <c r="GV41" s="75" t="str">
        <f t="shared" si="176"/>
        <v/>
      </c>
      <c r="GW41" s="75" t="str">
        <f t="shared" si="177"/>
        <v/>
      </c>
      <c r="GX41" s="75" t="str">
        <f t="shared" si="178"/>
        <v/>
      </c>
      <c r="GY41" s="75" t="str">
        <f t="shared" si="179"/>
        <v/>
      </c>
      <c r="GZ41" s="75" t="str">
        <f t="shared" si="180"/>
        <v/>
      </c>
      <c r="HA41" s="75" t="str">
        <f t="shared" si="181"/>
        <v/>
      </c>
      <c r="HB41" s="75" t="str">
        <f t="shared" si="182"/>
        <v/>
      </c>
      <c r="HC41" s="75" t="str">
        <f t="shared" si="183"/>
        <v/>
      </c>
      <c r="HD41" s="75" t="str">
        <f t="shared" si="184"/>
        <v/>
      </c>
      <c r="HE41" s="75" t="str">
        <f t="shared" si="185"/>
        <v/>
      </c>
      <c r="HF41" s="75" t="str">
        <f t="shared" si="186"/>
        <v/>
      </c>
      <c r="HG41" s="75" t="str">
        <f t="shared" si="187"/>
        <v/>
      </c>
      <c r="HH41" s="75" t="str">
        <f t="shared" si="188"/>
        <v/>
      </c>
      <c r="HI41" s="75" t="str">
        <f t="shared" si="189"/>
        <v/>
      </c>
      <c r="HJ41" s="75" t="str">
        <f t="shared" si="190"/>
        <v/>
      </c>
      <c r="HK41" s="75" t="str">
        <f t="shared" si="191"/>
        <v/>
      </c>
      <c r="HL41" s="75" t="str">
        <f t="shared" si="192"/>
        <v/>
      </c>
      <c r="HM41" s="75" t="str">
        <f t="shared" si="193"/>
        <v/>
      </c>
      <c r="HN41" s="75" t="str">
        <f t="shared" si="194"/>
        <v/>
      </c>
      <c r="HO41" s="75" t="str">
        <f t="shared" si="195"/>
        <v/>
      </c>
      <c r="HP41" s="75" t="str">
        <f t="shared" si="196"/>
        <v/>
      </c>
      <c r="HQ41" s="75" t="str">
        <f t="shared" si="197"/>
        <v/>
      </c>
      <c r="HR41" s="75" t="str">
        <f t="shared" si="198"/>
        <v/>
      </c>
      <c r="HS41" s="75" t="str">
        <f t="shared" si="199"/>
        <v/>
      </c>
      <c r="HT41" s="75" t="str">
        <f t="shared" si="200"/>
        <v/>
      </c>
      <c r="HU41" s="75" t="str">
        <f t="shared" si="201"/>
        <v/>
      </c>
      <c r="HV41" s="75" t="str">
        <f t="shared" si="202"/>
        <v/>
      </c>
      <c r="HW41" s="109" t="str">
        <f t="shared" si="203"/>
        <v/>
      </c>
      <c r="HX41" s="109" t="str">
        <f t="shared" si="204"/>
        <v/>
      </c>
      <c r="HY41" s="109" t="str">
        <f t="shared" si="205"/>
        <v/>
      </c>
      <c r="HZ41" s="109" t="str">
        <f t="shared" si="206"/>
        <v/>
      </c>
      <c r="IA41" s="109" t="str">
        <f t="shared" si="207"/>
        <v/>
      </c>
      <c r="IB41" s="109" t="str">
        <f t="shared" si="208"/>
        <v/>
      </c>
      <c r="IC41" s="109" t="str">
        <f t="shared" si="209"/>
        <v/>
      </c>
      <c r="ID41" s="109" t="str">
        <f t="shared" si="210"/>
        <v/>
      </c>
      <c r="IE41" s="109" t="str">
        <f t="shared" si="211"/>
        <v/>
      </c>
      <c r="IF41" s="109" t="str">
        <f t="shared" si="212"/>
        <v/>
      </c>
      <c r="IG41" s="109" t="str">
        <f t="shared" si="213"/>
        <v/>
      </c>
      <c r="IH41" s="109" t="str">
        <f t="shared" si="214"/>
        <v/>
      </c>
      <c r="II41" s="109" t="str">
        <f t="shared" si="215"/>
        <v/>
      </c>
      <c r="IJ41" s="109" t="str">
        <f t="shared" si="216"/>
        <v/>
      </c>
      <c r="IK41" s="109" t="str">
        <f t="shared" si="217"/>
        <v/>
      </c>
      <c r="IL41" s="109" t="str">
        <f t="shared" si="218"/>
        <v/>
      </c>
      <c r="IM41" s="109" t="str">
        <f t="shared" si="219"/>
        <v/>
      </c>
      <c r="IN41" s="109" t="str">
        <f t="shared" si="220"/>
        <v/>
      </c>
      <c r="IO41" s="109" t="str">
        <f t="shared" si="221"/>
        <v/>
      </c>
      <c r="IP41" s="109" t="str">
        <f t="shared" si="222"/>
        <v/>
      </c>
      <c r="IQ41" s="109" t="str">
        <f t="shared" si="223"/>
        <v/>
      </c>
      <c r="IR41" s="109" t="str">
        <f t="shared" si="224"/>
        <v/>
      </c>
      <c r="IS41" s="109" t="str">
        <f t="shared" si="225"/>
        <v/>
      </c>
      <c r="IT41" s="109" t="str">
        <f t="shared" si="226"/>
        <v/>
      </c>
      <c r="IU41" s="109" t="str">
        <f t="shared" si="227"/>
        <v/>
      </c>
      <c r="IV41" s="109" t="str">
        <f t="shared" si="228"/>
        <v/>
      </c>
      <c r="IW41" s="109" t="str">
        <f t="shared" si="229"/>
        <v/>
      </c>
      <c r="IX41" s="109" t="str">
        <f t="shared" si="230"/>
        <v/>
      </c>
      <c r="IY41" s="109" t="str">
        <f t="shared" si="231"/>
        <v/>
      </c>
      <c r="IZ41" s="109" t="str">
        <f t="shared" si="232"/>
        <v/>
      </c>
      <c r="JA41" s="109" t="str">
        <f t="shared" si="233"/>
        <v/>
      </c>
      <c r="JB41" s="109" t="str">
        <f t="shared" si="234"/>
        <v/>
      </c>
      <c r="JC41" s="109" t="str">
        <f t="shared" si="235"/>
        <v/>
      </c>
      <c r="JD41" s="109" t="str">
        <f t="shared" si="236"/>
        <v/>
      </c>
      <c r="JE41" s="109" t="str">
        <f t="shared" si="237"/>
        <v/>
      </c>
      <c r="JF41" s="109" t="str">
        <f t="shared" si="238"/>
        <v/>
      </c>
      <c r="JG41" s="109" t="str">
        <f t="shared" si="239"/>
        <v/>
      </c>
      <c r="JH41" s="109" t="str">
        <f t="shared" si="240"/>
        <v/>
      </c>
      <c r="JI41" s="109" t="str">
        <f t="shared" si="241"/>
        <v/>
      </c>
      <c r="JJ41" s="109" t="str">
        <f t="shared" si="242"/>
        <v/>
      </c>
      <c r="JK41" s="109" t="str">
        <f t="shared" si="243"/>
        <v/>
      </c>
      <c r="JL41" s="109" t="str">
        <f t="shared" si="244"/>
        <v/>
      </c>
      <c r="JM41" s="109" t="str">
        <f t="shared" si="245"/>
        <v/>
      </c>
      <c r="JN41" s="109" t="str">
        <f t="shared" si="246"/>
        <v/>
      </c>
      <c r="JO41" s="109" t="str">
        <f t="shared" si="247"/>
        <v/>
      </c>
      <c r="JP41" s="109" t="str">
        <f t="shared" si="248"/>
        <v/>
      </c>
      <c r="JQ41" s="109" t="str">
        <f t="shared" si="249"/>
        <v/>
      </c>
      <c r="JR41" s="109" t="str">
        <f t="shared" si="250"/>
        <v/>
      </c>
      <c r="JS41" s="109" t="str">
        <f t="shared" si="251"/>
        <v/>
      </c>
      <c r="JT41" s="109" t="str">
        <f t="shared" si="252"/>
        <v/>
      </c>
      <c r="JU41" s="109" t="str">
        <f t="shared" si="253"/>
        <v/>
      </c>
      <c r="JV41" s="109" t="str">
        <f t="shared" si="254"/>
        <v/>
      </c>
      <c r="JW41" s="109" t="str">
        <f t="shared" si="255"/>
        <v/>
      </c>
      <c r="JX41" s="109" t="str">
        <f t="shared" si="256"/>
        <v/>
      </c>
      <c r="JY41" s="109" t="str">
        <f t="shared" si="257"/>
        <v/>
      </c>
      <c r="JZ41" s="109" t="str">
        <f t="shared" si="258"/>
        <v/>
      </c>
      <c r="KA41" s="109" t="str">
        <f t="shared" si="259"/>
        <v/>
      </c>
      <c r="KB41" s="109" t="str">
        <f t="shared" si="260"/>
        <v/>
      </c>
      <c r="KC41" s="109" t="str">
        <f t="shared" si="261"/>
        <v/>
      </c>
      <c r="KD41" s="109" t="str">
        <f t="shared" si="262"/>
        <v/>
      </c>
      <c r="KE41" s="109" t="str">
        <f t="shared" si="263"/>
        <v/>
      </c>
      <c r="KF41" s="109" t="str">
        <f t="shared" si="264"/>
        <v/>
      </c>
      <c r="KG41" s="109" t="str">
        <f t="shared" si="265"/>
        <v/>
      </c>
      <c r="KH41" s="109" t="str">
        <f t="shared" si="266"/>
        <v/>
      </c>
      <c r="KI41" s="109" t="str">
        <f t="shared" si="267"/>
        <v/>
      </c>
      <c r="KJ41" s="109" t="str">
        <f t="shared" si="268"/>
        <v/>
      </c>
      <c r="KK41" s="109" t="str">
        <f t="shared" si="269"/>
        <v/>
      </c>
      <c r="KL41" s="109" t="str">
        <f t="shared" si="270"/>
        <v/>
      </c>
      <c r="KM41" s="109" t="str">
        <f t="shared" si="271"/>
        <v/>
      </c>
      <c r="KN41" s="109" t="str">
        <f t="shared" si="272"/>
        <v/>
      </c>
      <c r="KO41" s="109" t="str">
        <f t="shared" si="273"/>
        <v/>
      </c>
      <c r="KP41" s="109" t="str">
        <f t="shared" si="274"/>
        <v/>
      </c>
      <c r="KQ41" s="109" t="str">
        <f t="shared" si="275"/>
        <v/>
      </c>
      <c r="KR41" s="109" t="str">
        <f t="shared" si="276"/>
        <v/>
      </c>
      <c r="KS41" s="109" t="str">
        <f t="shared" si="277"/>
        <v/>
      </c>
      <c r="KT41" s="109" t="str">
        <f t="shared" si="278"/>
        <v/>
      </c>
      <c r="KU41" s="109" t="str">
        <f t="shared" si="279"/>
        <v/>
      </c>
      <c r="KV41" s="109" t="str">
        <f t="shared" si="280"/>
        <v/>
      </c>
      <c r="KW41" s="109" t="str">
        <f t="shared" si="281"/>
        <v/>
      </c>
      <c r="KX41" s="109" t="str">
        <f t="shared" si="282"/>
        <v/>
      </c>
      <c r="KY41" s="109" t="str">
        <f t="shared" si="283"/>
        <v/>
      </c>
      <c r="KZ41" s="109" t="str">
        <f t="shared" si="284"/>
        <v/>
      </c>
      <c r="LA41" s="109" t="str">
        <f t="shared" si="285"/>
        <v/>
      </c>
      <c r="LB41" s="109" t="str">
        <f t="shared" si="286"/>
        <v/>
      </c>
      <c r="LC41" s="109" t="str">
        <f t="shared" si="287"/>
        <v/>
      </c>
      <c r="LD41" s="110" t="str">
        <f t="shared" si="288"/>
        <v/>
      </c>
      <c r="LE41" s="110" t="str">
        <f t="shared" si="289"/>
        <v/>
      </c>
      <c r="LF41" s="110" t="str">
        <f t="shared" si="290"/>
        <v/>
      </c>
      <c r="LG41" s="110" t="str">
        <f t="shared" si="291"/>
        <v/>
      </c>
      <c r="LH41" s="110" t="str">
        <f t="shared" si="292"/>
        <v/>
      </c>
      <c r="LI41" s="75" t="str">
        <f t="shared" si="293"/>
        <v/>
      </c>
      <c r="LJ41" s="75" t="str">
        <f t="shared" si="294"/>
        <v/>
      </c>
      <c r="LK41" s="75" t="str">
        <f t="shared" si="295"/>
        <v/>
      </c>
      <c r="LL41" s="75" t="str">
        <f t="shared" si="296"/>
        <v/>
      </c>
      <c r="LM41" s="75" t="str">
        <f t="shared" si="297"/>
        <v/>
      </c>
      <c r="LN41" s="75" t="str">
        <f t="shared" si="298"/>
        <v/>
      </c>
      <c r="LO41" s="75" t="str">
        <f t="shared" si="299"/>
        <v/>
      </c>
      <c r="LP41" s="75" t="str">
        <f t="shared" si="300"/>
        <v/>
      </c>
      <c r="LQ41" s="75" t="str">
        <f t="shared" si="301"/>
        <v/>
      </c>
      <c r="LR41" s="75" t="str">
        <f t="shared" si="302"/>
        <v/>
      </c>
      <c r="LS41" s="75" t="str">
        <f t="shared" si="303"/>
        <v/>
      </c>
      <c r="LT41" s="75" t="str">
        <f t="shared" si="304"/>
        <v/>
      </c>
      <c r="LU41" s="75" t="str">
        <f t="shared" si="305"/>
        <v/>
      </c>
      <c r="LV41" s="75" t="str">
        <f t="shared" si="306"/>
        <v/>
      </c>
      <c r="LW41" s="75" t="str">
        <f t="shared" si="307"/>
        <v/>
      </c>
      <c r="LX41" s="75" t="str">
        <f t="shared" si="308"/>
        <v/>
      </c>
      <c r="LY41" s="75" t="str">
        <f t="shared" si="309"/>
        <v/>
      </c>
      <c r="LZ41" s="75" t="str">
        <f t="shared" si="310"/>
        <v/>
      </c>
      <c r="MA41" s="75" t="str">
        <f t="shared" si="311"/>
        <v/>
      </c>
      <c r="MB41" s="75" t="str">
        <f t="shared" si="312"/>
        <v/>
      </c>
      <c r="MC41" s="91">
        <f t="shared" si="323"/>
        <v>0</v>
      </c>
      <c r="MD41" s="91">
        <f t="shared" si="324"/>
        <v>0</v>
      </c>
      <c r="ME41" s="91">
        <f t="shared" si="325"/>
        <v>0</v>
      </c>
      <c r="MF41" s="91">
        <f t="shared" si="326"/>
        <v>0</v>
      </c>
      <c r="MG41" s="91">
        <f t="shared" si="327"/>
        <v>0</v>
      </c>
      <c r="MH41" s="91">
        <f t="shared" si="328"/>
        <v>0</v>
      </c>
      <c r="MI41" s="91">
        <f t="shared" si="329"/>
        <v>0</v>
      </c>
      <c r="MJ41" s="91">
        <f t="shared" si="330"/>
        <v>0</v>
      </c>
      <c r="MK41" s="91">
        <f t="shared" si="331"/>
        <v>0</v>
      </c>
      <c r="ML41" s="91">
        <f t="shared" si="332"/>
        <v>0</v>
      </c>
      <c r="MM41" s="91">
        <f t="shared" si="333"/>
        <v>0</v>
      </c>
      <c r="MN41" s="91">
        <f t="shared" si="334"/>
        <v>0</v>
      </c>
      <c r="MO41" s="91">
        <f t="shared" si="335"/>
        <v>0</v>
      </c>
      <c r="MP41" s="91">
        <f t="shared" si="336"/>
        <v>0</v>
      </c>
      <c r="MQ41" s="91">
        <f t="shared" si="337"/>
        <v>0</v>
      </c>
      <c r="MR41" s="70"/>
      <c r="MS41" s="70"/>
      <c r="MT41" s="75"/>
      <c r="MU41" s="75"/>
      <c r="NK41" s="71"/>
      <c r="NL41" s="71"/>
    </row>
    <row r="42" spans="1:376" ht="12" customHeight="1" x14ac:dyDescent="0.2">
      <c r="A42" s="98" t="str">
        <f t="shared" si="0"/>
        <v/>
      </c>
      <c r="B42" s="137"/>
      <c r="C42" s="112"/>
      <c r="D42" s="113"/>
      <c r="E42" s="114"/>
      <c r="F42" s="114"/>
      <c r="G42" s="114"/>
      <c r="H42" s="114"/>
      <c r="I42" s="352"/>
      <c r="J42" s="115"/>
      <c r="K42" s="116">
        <f t="shared" si="1"/>
        <v>0</v>
      </c>
      <c r="L42" s="116">
        <f t="shared" si="2"/>
        <v>0</v>
      </c>
      <c r="M42" s="117"/>
      <c r="N42" s="117"/>
      <c r="O42" s="117"/>
      <c r="P42" s="118"/>
      <c r="Q42" s="119"/>
      <c r="R42" s="120"/>
      <c r="S42" s="1089"/>
      <c r="T42" s="1090"/>
      <c r="U42" s="75" t="str">
        <f t="shared" si="3"/>
        <v/>
      </c>
      <c r="V42" s="75" t="str">
        <f t="shared" si="4"/>
        <v/>
      </c>
      <c r="W42" s="75" t="str">
        <f t="shared" si="5"/>
        <v/>
      </c>
      <c r="X42" s="75" t="str">
        <f t="shared" si="6"/>
        <v/>
      </c>
      <c r="Y42" s="75" t="str">
        <f t="shared" si="7"/>
        <v/>
      </c>
      <c r="Z42" s="75" t="str">
        <f t="shared" si="8"/>
        <v/>
      </c>
      <c r="AA42" s="75" t="str">
        <f t="shared" si="9"/>
        <v/>
      </c>
      <c r="AB42" s="75" t="str">
        <f t="shared" si="10"/>
        <v/>
      </c>
      <c r="AC42" s="75" t="str">
        <f t="shared" si="11"/>
        <v/>
      </c>
      <c r="AD42" s="75" t="str">
        <f t="shared" si="12"/>
        <v/>
      </c>
      <c r="AE42" s="75" t="str">
        <f t="shared" si="13"/>
        <v/>
      </c>
      <c r="AF42" s="75" t="str">
        <f t="shared" si="14"/>
        <v/>
      </c>
      <c r="AG42" s="75" t="str">
        <f t="shared" si="15"/>
        <v/>
      </c>
      <c r="AH42" s="75" t="str">
        <f t="shared" si="16"/>
        <v/>
      </c>
      <c r="AI42" s="75" t="str">
        <f t="shared" si="17"/>
        <v/>
      </c>
      <c r="AJ42" s="75" t="str">
        <f t="shared" si="18"/>
        <v/>
      </c>
      <c r="AK42" s="75" t="str">
        <f t="shared" si="19"/>
        <v/>
      </c>
      <c r="AL42" s="75" t="str">
        <f t="shared" si="20"/>
        <v/>
      </c>
      <c r="AM42" s="75" t="str">
        <f t="shared" si="21"/>
        <v/>
      </c>
      <c r="AN42" s="75" t="str">
        <f t="shared" si="22"/>
        <v/>
      </c>
      <c r="AO42" s="75" t="str">
        <f t="shared" si="23"/>
        <v/>
      </c>
      <c r="AP42" s="75" t="str">
        <f t="shared" si="24"/>
        <v/>
      </c>
      <c r="AQ42" s="75" t="str">
        <f t="shared" si="25"/>
        <v/>
      </c>
      <c r="AR42" s="75" t="str">
        <f t="shared" si="26"/>
        <v/>
      </c>
      <c r="AS42" s="75" t="str">
        <f t="shared" si="27"/>
        <v/>
      </c>
      <c r="AT42" s="75" t="str">
        <f t="shared" si="28"/>
        <v/>
      </c>
      <c r="AU42" s="75" t="str">
        <f t="shared" si="29"/>
        <v/>
      </c>
      <c r="AV42" s="75" t="str">
        <f t="shared" si="30"/>
        <v/>
      </c>
      <c r="AW42" s="75" t="str">
        <f t="shared" si="31"/>
        <v/>
      </c>
      <c r="AX42" s="75" t="str">
        <f t="shared" si="32"/>
        <v/>
      </c>
      <c r="AY42" s="75" t="str">
        <f t="shared" si="33"/>
        <v/>
      </c>
      <c r="AZ42" s="75" t="str">
        <f t="shared" si="34"/>
        <v/>
      </c>
      <c r="BA42" s="75" t="str">
        <f t="shared" si="35"/>
        <v/>
      </c>
      <c r="BB42" s="75" t="str">
        <f t="shared" si="36"/>
        <v/>
      </c>
      <c r="BC42" s="75" t="str">
        <f t="shared" si="37"/>
        <v/>
      </c>
      <c r="BD42" s="75" t="str">
        <f t="shared" si="38"/>
        <v/>
      </c>
      <c r="BE42" s="75" t="str">
        <f t="shared" si="39"/>
        <v/>
      </c>
      <c r="BF42" s="75" t="str">
        <f t="shared" si="40"/>
        <v/>
      </c>
      <c r="BG42" s="75" t="str">
        <f t="shared" si="41"/>
        <v/>
      </c>
      <c r="BH42" s="75" t="str">
        <f t="shared" si="42"/>
        <v/>
      </c>
      <c r="BI42" s="75" t="str">
        <f t="shared" si="43"/>
        <v/>
      </c>
      <c r="BJ42" s="75" t="str">
        <f t="shared" si="44"/>
        <v/>
      </c>
      <c r="BK42" s="75" t="str">
        <f t="shared" si="45"/>
        <v/>
      </c>
      <c r="BL42" s="75" t="str">
        <f t="shared" si="46"/>
        <v/>
      </c>
      <c r="BM42" s="75" t="str">
        <f t="shared" si="47"/>
        <v/>
      </c>
      <c r="BN42" s="75" t="str">
        <f t="shared" si="48"/>
        <v/>
      </c>
      <c r="BO42" s="75" t="str">
        <f t="shared" si="49"/>
        <v/>
      </c>
      <c r="BP42" s="75" t="str">
        <f t="shared" si="50"/>
        <v/>
      </c>
      <c r="BQ42" s="75" t="str">
        <f t="shared" si="51"/>
        <v/>
      </c>
      <c r="BR42" s="75" t="str">
        <f t="shared" si="52"/>
        <v/>
      </c>
      <c r="BS42" s="75" t="str">
        <f t="shared" si="53"/>
        <v/>
      </c>
      <c r="BT42" s="75" t="str">
        <f t="shared" si="54"/>
        <v/>
      </c>
      <c r="BU42" s="75" t="str">
        <f t="shared" si="55"/>
        <v/>
      </c>
      <c r="BV42" s="75" t="str">
        <f t="shared" si="56"/>
        <v/>
      </c>
      <c r="BW42" s="75" t="str">
        <f t="shared" si="57"/>
        <v/>
      </c>
      <c r="BX42" s="75" t="str">
        <f t="shared" si="58"/>
        <v/>
      </c>
      <c r="BY42" s="75" t="str">
        <f t="shared" si="59"/>
        <v/>
      </c>
      <c r="BZ42" s="75" t="str">
        <f t="shared" si="60"/>
        <v/>
      </c>
      <c r="CA42" s="75" t="str">
        <f t="shared" si="61"/>
        <v/>
      </c>
      <c r="CB42" s="75" t="str">
        <f t="shared" si="62"/>
        <v/>
      </c>
      <c r="CC42" s="75" t="str">
        <f t="shared" si="63"/>
        <v/>
      </c>
      <c r="CD42" s="75" t="str">
        <f t="shared" si="64"/>
        <v/>
      </c>
      <c r="CE42" s="75" t="str">
        <f t="shared" si="65"/>
        <v/>
      </c>
      <c r="CF42" s="75" t="str">
        <f t="shared" si="66"/>
        <v/>
      </c>
      <c r="CG42" s="75" t="str">
        <f t="shared" si="67"/>
        <v/>
      </c>
      <c r="CH42" s="75" t="str">
        <f t="shared" si="68"/>
        <v/>
      </c>
      <c r="CI42" s="75" t="str">
        <f t="shared" si="69"/>
        <v/>
      </c>
      <c r="CJ42" s="75" t="str">
        <f t="shared" si="70"/>
        <v/>
      </c>
      <c r="CK42" s="75" t="str">
        <f t="shared" si="71"/>
        <v/>
      </c>
      <c r="CL42" s="75" t="str">
        <f t="shared" si="72"/>
        <v/>
      </c>
      <c r="CM42" s="75" t="str">
        <f t="shared" si="73"/>
        <v/>
      </c>
      <c r="CN42" s="75" t="str">
        <f t="shared" si="74"/>
        <v/>
      </c>
      <c r="CO42" s="75" t="str">
        <f t="shared" si="75"/>
        <v/>
      </c>
      <c r="CP42" s="75" t="str">
        <f t="shared" si="76"/>
        <v/>
      </c>
      <c r="CQ42" s="75" t="str">
        <f t="shared" si="77"/>
        <v/>
      </c>
      <c r="CR42" s="75" t="str">
        <f t="shared" si="78"/>
        <v/>
      </c>
      <c r="CS42" s="75" t="str">
        <f t="shared" si="79"/>
        <v/>
      </c>
      <c r="CT42" s="75" t="str">
        <f t="shared" si="80"/>
        <v/>
      </c>
      <c r="CU42" s="75" t="str">
        <f t="shared" si="81"/>
        <v/>
      </c>
      <c r="CV42" s="75" t="str">
        <f t="shared" si="82"/>
        <v/>
      </c>
      <c r="CW42" s="75" t="str">
        <f t="shared" si="83"/>
        <v/>
      </c>
      <c r="CX42" s="75" t="str">
        <f t="shared" si="84"/>
        <v/>
      </c>
      <c r="CY42" s="75" t="str">
        <f t="shared" si="85"/>
        <v/>
      </c>
      <c r="CZ42" s="75" t="str">
        <f t="shared" si="86"/>
        <v/>
      </c>
      <c r="DA42" s="75" t="str">
        <f t="shared" si="87"/>
        <v/>
      </c>
      <c r="DB42" s="75" t="str">
        <f t="shared" si="88"/>
        <v/>
      </c>
      <c r="DC42" s="75" t="str">
        <f t="shared" si="89"/>
        <v/>
      </c>
      <c r="DD42" s="75" t="str">
        <f t="shared" si="90"/>
        <v/>
      </c>
      <c r="DE42" s="75" t="str">
        <f t="shared" si="91"/>
        <v/>
      </c>
      <c r="DF42" s="75" t="str">
        <f t="shared" si="92"/>
        <v/>
      </c>
      <c r="DG42" s="75" t="str">
        <f t="shared" si="93"/>
        <v/>
      </c>
      <c r="DH42" s="75" t="str">
        <f t="shared" si="94"/>
        <v/>
      </c>
      <c r="DI42" s="75" t="str">
        <f t="shared" si="95"/>
        <v/>
      </c>
      <c r="DJ42" s="75" t="str">
        <f t="shared" si="96"/>
        <v/>
      </c>
      <c r="DK42" s="75" t="str">
        <f t="shared" si="97"/>
        <v/>
      </c>
      <c r="DL42" s="75" t="str">
        <f t="shared" si="98"/>
        <v/>
      </c>
      <c r="DM42" s="75" t="str">
        <f t="shared" si="99"/>
        <v/>
      </c>
      <c r="DN42" s="75" t="str">
        <f t="shared" si="100"/>
        <v/>
      </c>
      <c r="DO42" s="75" t="str">
        <f t="shared" si="101"/>
        <v/>
      </c>
      <c r="DP42" s="75" t="str">
        <f t="shared" si="102"/>
        <v/>
      </c>
      <c r="DQ42" s="75" t="str">
        <f t="shared" si="103"/>
        <v/>
      </c>
      <c r="DR42" s="75" t="str">
        <f t="shared" si="104"/>
        <v/>
      </c>
      <c r="DS42" s="75" t="str">
        <f t="shared" si="105"/>
        <v/>
      </c>
      <c r="DT42" s="75" t="str">
        <f t="shared" si="106"/>
        <v/>
      </c>
      <c r="DU42" s="75" t="str">
        <f t="shared" si="107"/>
        <v/>
      </c>
      <c r="DV42" s="75" t="str">
        <f t="shared" si="108"/>
        <v/>
      </c>
      <c r="DW42" s="75" t="str">
        <f t="shared" si="109"/>
        <v/>
      </c>
      <c r="DX42" s="75" t="str">
        <f t="shared" si="110"/>
        <v/>
      </c>
      <c r="DY42" s="75" t="str">
        <f t="shared" si="111"/>
        <v/>
      </c>
      <c r="DZ42" s="75" t="str">
        <f t="shared" si="112"/>
        <v/>
      </c>
      <c r="EA42" s="75" t="str">
        <f t="shared" si="113"/>
        <v/>
      </c>
      <c r="EB42" s="75" t="str">
        <f t="shared" si="114"/>
        <v/>
      </c>
      <c r="EC42" s="75" t="str">
        <f t="shared" si="115"/>
        <v/>
      </c>
      <c r="ED42" s="75" t="str">
        <f t="shared" si="116"/>
        <v/>
      </c>
      <c r="EE42" s="75" t="str">
        <f t="shared" si="117"/>
        <v/>
      </c>
      <c r="EF42" s="75" t="str">
        <f t="shared" si="118"/>
        <v/>
      </c>
      <c r="EG42" s="75" t="str">
        <f t="shared" si="119"/>
        <v/>
      </c>
      <c r="EH42" s="75" t="str">
        <f t="shared" si="120"/>
        <v/>
      </c>
      <c r="EI42" s="75" t="str">
        <f t="shared" si="121"/>
        <v/>
      </c>
      <c r="EJ42" s="75" t="str">
        <f t="shared" si="122"/>
        <v/>
      </c>
      <c r="EK42" s="75" t="str">
        <f t="shared" si="123"/>
        <v/>
      </c>
      <c r="EL42" s="75" t="str">
        <f t="shared" si="124"/>
        <v/>
      </c>
      <c r="EM42" s="75" t="str">
        <f t="shared" si="125"/>
        <v/>
      </c>
      <c r="EN42" s="75" t="str">
        <f t="shared" si="126"/>
        <v/>
      </c>
      <c r="EO42" s="75" t="str">
        <f t="shared" si="127"/>
        <v/>
      </c>
      <c r="EP42" s="75" t="str">
        <f t="shared" si="128"/>
        <v/>
      </c>
      <c r="EQ42" s="75" t="str">
        <f t="shared" si="129"/>
        <v/>
      </c>
      <c r="ER42" s="75" t="str">
        <f t="shared" si="130"/>
        <v/>
      </c>
      <c r="ES42" s="75" t="str">
        <f t="shared" si="131"/>
        <v/>
      </c>
      <c r="ET42" s="75" t="str">
        <f t="shared" si="132"/>
        <v/>
      </c>
      <c r="EU42" s="75" t="str">
        <f t="shared" si="313"/>
        <v/>
      </c>
      <c r="EV42" s="75" t="str">
        <f t="shared" si="314"/>
        <v/>
      </c>
      <c r="EW42" s="75" t="str">
        <f t="shared" si="315"/>
        <v/>
      </c>
      <c r="EX42" s="75" t="str">
        <f t="shared" si="316"/>
        <v/>
      </c>
      <c r="EY42" s="75" t="str">
        <f t="shared" si="317"/>
        <v/>
      </c>
      <c r="EZ42" s="75" t="str">
        <f t="shared" si="133"/>
        <v/>
      </c>
      <c r="FA42" s="75" t="str">
        <f t="shared" si="134"/>
        <v/>
      </c>
      <c r="FB42" s="75" t="str">
        <f t="shared" si="135"/>
        <v/>
      </c>
      <c r="FC42" s="75" t="str">
        <f t="shared" si="136"/>
        <v/>
      </c>
      <c r="FD42" s="75" t="str">
        <f t="shared" si="137"/>
        <v/>
      </c>
      <c r="FE42" s="75" t="str">
        <f t="shared" si="318"/>
        <v/>
      </c>
      <c r="FF42" s="75" t="str">
        <f t="shared" si="319"/>
        <v/>
      </c>
      <c r="FG42" s="75" t="str">
        <f t="shared" si="320"/>
        <v/>
      </c>
      <c r="FH42" s="75" t="str">
        <f t="shared" si="321"/>
        <v/>
      </c>
      <c r="FI42" s="75" t="str">
        <f t="shared" si="322"/>
        <v/>
      </c>
      <c r="FJ42" s="75" t="str">
        <f t="shared" si="138"/>
        <v/>
      </c>
      <c r="FK42" s="75" t="str">
        <f t="shared" si="139"/>
        <v/>
      </c>
      <c r="FL42" s="75" t="str">
        <f t="shared" si="140"/>
        <v/>
      </c>
      <c r="FM42" s="75" t="str">
        <f t="shared" si="141"/>
        <v/>
      </c>
      <c r="FN42" s="75" t="str">
        <f t="shared" si="142"/>
        <v/>
      </c>
      <c r="FO42" s="75" t="str">
        <f t="shared" si="143"/>
        <v/>
      </c>
      <c r="FP42" s="75" t="str">
        <f t="shared" si="144"/>
        <v/>
      </c>
      <c r="FQ42" s="75" t="str">
        <f t="shared" si="145"/>
        <v/>
      </c>
      <c r="FR42" s="75" t="str">
        <f t="shared" si="146"/>
        <v/>
      </c>
      <c r="FS42" s="75" t="str">
        <f t="shared" si="147"/>
        <v/>
      </c>
      <c r="FT42" s="75" t="str">
        <f t="shared" si="148"/>
        <v/>
      </c>
      <c r="FU42" s="75" t="str">
        <f t="shared" si="149"/>
        <v/>
      </c>
      <c r="FV42" s="75" t="str">
        <f t="shared" si="150"/>
        <v/>
      </c>
      <c r="FW42" s="75" t="str">
        <f t="shared" si="151"/>
        <v/>
      </c>
      <c r="FX42" s="75" t="str">
        <f t="shared" si="152"/>
        <v/>
      </c>
      <c r="FY42" s="75" t="str">
        <f t="shared" si="153"/>
        <v/>
      </c>
      <c r="FZ42" s="75" t="str">
        <f t="shared" si="154"/>
        <v/>
      </c>
      <c r="GA42" s="75" t="str">
        <f t="shared" si="155"/>
        <v/>
      </c>
      <c r="GB42" s="75" t="str">
        <f t="shared" si="156"/>
        <v/>
      </c>
      <c r="GC42" s="75" t="str">
        <f t="shared" si="157"/>
        <v/>
      </c>
      <c r="GD42" s="75" t="str">
        <f t="shared" si="158"/>
        <v/>
      </c>
      <c r="GE42" s="75" t="str">
        <f t="shared" si="159"/>
        <v/>
      </c>
      <c r="GF42" s="75" t="str">
        <f t="shared" si="160"/>
        <v/>
      </c>
      <c r="GG42" s="75" t="str">
        <f t="shared" si="161"/>
        <v/>
      </c>
      <c r="GH42" s="75" t="str">
        <f t="shared" si="162"/>
        <v/>
      </c>
      <c r="GI42" s="75" t="str">
        <f t="shared" si="163"/>
        <v/>
      </c>
      <c r="GJ42" s="75" t="str">
        <f t="shared" si="164"/>
        <v/>
      </c>
      <c r="GK42" s="75" t="str">
        <f t="shared" si="165"/>
        <v/>
      </c>
      <c r="GL42" s="75" t="str">
        <f t="shared" si="166"/>
        <v/>
      </c>
      <c r="GM42" s="75" t="str">
        <f t="shared" si="167"/>
        <v/>
      </c>
      <c r="GN42" s="75" t="str">
        <f t="shared" si="168"/>
        <v/>
      </c>
      <c r="GO42" s="75" t="str">
        <f t="shared" si="169"/>
        <v/>
      </c>
      <c r="GP42" s="75" t="str">
        <f t="shared" si="170"/>
        <v/>
      </c>
      <c r="GQ42" s="75" t="str">
        <f t="shared" si="171"/>
        <v/>
      </c>
      <c r="GR42" s="75" t="str">
        <f t="shared" si="172"/>
        <v/>
      </c>
      <c r="GS42" s="75" t="str">
        <f t="shared" si="173"/>
        <v/>
      </c>
      <c r="GT42" s="75" t="str">
        <f t="shared" si="174"/>
        <v/>
      </c>
      <c r="GU42" s="75" t="str">
        <f t="shared" si="175"/>
        <v/>
      </c>
      <c r="GV42" s="75" t="str">
        <f t="shared" si="176"/>
        <v/>
      </c>
      <c r="GW42" s="75" t="str">
        <f t="shared" si="177"/>
        <v/>
      </c>
      <c r="GX42" s="75" t="str">
        <f t="shared" si="178"/>
        <v/>
      </c>
      <c r="GY42" s="75" t="str">
        <f t="shared" si="179"/>
        <v/>
      </c>
      <c r="GZ42" s="75" t="str">
        <f t="shared" si="180"/>
        <v/>
      </c>
      <c r="HA42" s="75" t="str">
        <f t="shared" si="181"/>
        <v/>
      </c>
      <c r="HB42" s="75" t="str">
        <f t="shared" si="182"/>
        <v/>
      </c>
      <c r="HC42" s="75" t="str">
        <f t="shared" si="183"/>
        <v/>
      </c>
      <c r="HD42" s="75" t="str">
        <f t="shared" si="184"/>
        <v/>
      </c>
      <c r="HE42" s="75" t="str">
        <f t="shared" si="185"/>
        <v/>
      </c>
      <c r="HF42" s="75" t="str">
        <f t="shared" si="186"/>
        <v/>
      </c>
      <c r="HG42" s="75" t="str">
        <f t="shared" si="187"/>
        <v/>
      </c>
      <c r="HH42" s="75" t="str">
        <f t="shared" si="188"/>
        <v/>
      </c>
      <c r="HI42" s="75" t="str">
        <f t="shared" si="189"/>
        <v/>
      </c>
      <c r="HJ42" s="75" t="str">
        <f t="shared" si="190"/>
        <v/>
      </c>
      <c r="HK42" s="75" t="str">
        <f t="shared" si="191"/>
        <v/>
      </c>
      <c r="HL42" s="75" t="str">
        <f t="shared" si="192"/>
        <v/>
      </c>
      <c r="HM42" s="75" t="str">
        <f t="shared" si="193"/>
        <v/>
      </c>
      <c r="HN42" s="75" t="str">
        <f t="shared" si="194"/>
        <v/>
      </c>
      <c r="HO42" s="75" t="str">
        <f t="shared" si="195"/>
        <v/>
      </c>
      <c r="HP42" s="75" t="str">
        <f t="shared" si="196"/>
        <v/>
      </c>
      <c r="HQ42" s="75" t="str">
        <f t="shared" si="197"/>
        <v/>
      </c>
      <c r="HR42" s="75" t="str">
        <f t="shared" si="198"/>
        <v/>
      </c>
      <c r="HS42" s="75" t="str">
        <f t="shared" si="199"/>
        <v/>
      </c>
      <c r="HT42" s="75" t="str">
        <f t="shared" si="200"/>
        <v/>
      </c>
      <c r="HU42" s="75" t="str">
        <f t="shared" si="201"/>
        <v/>
      </c>
      <c r="HV42" s="75" t="str">
        <f t="shared" si="202"/>
        <v/>
      </c>
      <c r="HW42" s="109" t="str">
        <f t="shared" si="203"/>
        <v/>
      </c>
      <c r="HX42" s="109" t="str">
        <f t="shared" si="204"/>
        <v/>
      </c>
      <c r="HY42" s="109" t="str">
        <f t="shared" si="205"/>
        <v/>
      </c>
      <c r="HZ42" s="109" t="str">
        <f t="shared" si="206"/>
        <v/>
      </c>
      <c r="IA42" s="109" t="str">
        <f t="shared" si="207"/>
        <v/>
      </c>
      <c r="IB42" s="109" t="str">
        <f t="shared" si="208"/>
        <v/>
      </c>
      <c r="IC42" s="109" t="str">
        <f t="shared" si="209"/>
        <v/>
      </c>
      <c r="ID42" s="109" t="str">
        <f t="shared" si="210"/>
        <v/>
      </c>
      <c r="IE42" s="109" t="str">
        <f t="shared" si="211"/>
        <v/>
      </c>
      <c r="IF42" s="109" t="str">
        <f t="shared" si="212"/>
        <v/>
      </c>
      <c r="IG42" s="109" t="str">
        <f t="shared" si="213"/>
        <v/>
      </c>
      <c r="IH42" s="109" t="str">
        <f t="shared" si="214"/>
        <v/>
      </c>
      <c r="II42" s="109" t="str">
        <f t="shared" si="215"/>
        <v/>
      </c>
      <c r="IJ42" s="109" t="str">
        <f t="shared" si="216"/>
        <v/>
      </c>
      <c r="IK42" s="109" t="str">
        <f t="shared" si="217"/>
        <v/>
      </c>
      <c r="IL42" s="109" t="str">
        <f t="shared" si="218"/>
        <v/>
      </c>
      <c r="IM42" s="109" t="str">
        <f t="shared" si="219"/>
        <v/>
      </c>
      <c r="IN42" s="109" t="str">
        <f t="shared" si="220"/>
        <v/>
      </c>
      <c r="IO42" s="109" t="str">
        <f t="shared" si="221"/>
        <v/>
      </c>
      <c r="IP42" s="109" t="str">
        <f t="shared" si="222"/>
        <v/>
      </c>
      <c r="IQ42" s="109" t="str">
        <f t="shared" si="223"/>
        <v/>
      </c>
      <c r="IR42" s="109" t="str">
        <f t="shared" si="224"/>
        <v/>
      </c>
      <c r="IS42" s="109" t="str">
        <f t="shared" si="225"/>
        <v/>
      </c>
      <c r="IT42" s="109" t="str">
        <f t="shared" si="226"/>
        <v/>
      </c>
      <c r="IU42" s="109" t="str">
        <f t="shared" si="227"/>
        <v/>
      </c>
      <c r="IV42" s="109" t="str">
        <f t="shared" si="228"/>
        <v/>
      </c>
      <c r="IW42" s="109" t="str">
        <f t="shared" si="229"/>
        <v/>
      </c>
      <c r="IX42" s="109" t="str">
        <f t="shared" si="230"/>
        <v/>
      </c>
      <c r="IY42" s="109" t="str">
        <f t="shared" si="231"/>
        <v/>
      </c>
      <c r="IZ42" s="109" t="str">
        <f t="shared" si="232"/>
        <v/>
      </c>
      <c r="JA42" s="109" t="str">
        <f t="shared" si="233"/>
        <v/>
      </c>
      <c r="JB42" s="109" t="str">
        <f t="shared" si="234"/>
        <v/>
      </c>
      <c r="JC42" s="109" t="str">
        <f t="shared" si="235"/>
        <v/>
      </c>
      <c r="JD42" s="109" t="str">
        <f t="shared" si="236"/>
        <v/>
      </c>
      <c r="JE42" s="109" t="str">
        <f t="shared" si="237"/>
        <v/>
      </c>
      <c r="JF42" s="109" t="str">
        <f t="shared" si="238"/>
        <v/>
      </c>
      <c r="JG42" s="109" t="str">
        <f t="shared" si="239"/>
        <v/>
      </c>
      <c r="JH42" s="109" t="str">
        <f t="shared" si="240"/>
        <v/>
      </c>
      <c r="JI42" s="109" t="str">
        <f t="shared" si="241"/>
        <v/>
      </c>
      <c r="JJ42" s="109" t="str">
        <f t="shared" si="242"/>
        <v/>
      </c>
      <c r="JK42" s="109" t="str">
        <f t="shared" si="243"/>
        <v/>
      </c>
      <c r="JL42" s="109" t="str">
        <f t="shared" si="244"/>
        <v/>
      </c>
      <c r="JM42" s="109" t="str">
        <f t="shared" si="245"/>
        <v/>
      </c>
      <c r="JN42" s="109" t="str">
        <f t="shared" si="246"/>
        <v/>
      </c>
      <c r="JO42" s="109" t="str">
        <f t="shared" si="247"/>
        <v/>
      </c>
      <c r="JP42" s="109" t="str">
        <f t="shared" si="248"/>
        <v/>
      </c>
      <c r="JQ42" s="109" t="str">
        <f t="shared" si="249"/>
        <v/>
      </c>
      <c r="JR42" s="109" t="str">
        <f t="shared" si="250"/>
        <v/>
      </c>
      <c r="JS42" s="109" t="str">
        <f t="shared" si="251"/>
        <v/>
      </c>
      <c r="JT42" s="109" t="str">
        <f t="shared" si="252"/>
        <v/>
      </c>
      <c r="JU42" s="109" t="str">
        <f t="shared" si="253"/>
        <v/>
      </c>
      <c r="JV42" s="109" t="str">
        <f t="shared" si="254"/>
        <v/>
      </c>
      <c r="JW42" s="109" t="str">
        <f t="shared" si="255"/>
        <v/>
      </c>
      <c r="JX42" s="109" t="str">
        <f t="shared" si="256"/>
        <v/>
      </c>
      <c r="JY42" s="109" t="str">
        <f t="shared" si="257"/>
        <v/>
      </c>
      <c r="JZ42" s="109" t="str">
        <f t="shared" si="258"/>
        <v/>
      </c>
      <c r="KA42" s="109" t="str">
        <f t="shared" si="259"/>
        <v/>
      </c>
      <c r="KB42" s="109" t="str">
        <f t="shared" si="260"/>
        <v/>
      </c>
      <c r="KC42" s="109" t="str">
        <f t="shared" si="261"/>
        <v/>
      </c>
      <c r="KD42" s="109" t="str">
        <f t="shared" si="262"/>
        <v/>
      </c>
      <c r="KE42" s="109" t="str">
        <f t="shared" si="263"/>
        <v/>
      </c>
      <c r="KF42" s="109" t="str">
        <f t="shared" si="264"/>
        <v/>
      </c>
      <c r="KG42" s="109" t="str">
        <f t="shared" si="265"/>
        <v/>
      </c>
      <c r="KH42" s="109" t="str">
        <f t="shared" si="266"/>
        <v/>
      </c>
      <c r="KI42" s="109" t="str">
        <f t="shared" si="267"/>
        <v/>
      </c>
      <c r="KJ42" s="109" t="str">
        <f t="shared" si="268"/>
        <v/>
      </c>
      <c r="KK42" s="109" t="str">
        <f t="shared" si="269"/>
        <v/>
      </c>
      <c r="KL42" s="109" t="str">
        <f t="shared" si="270"/>
        <v/>
      </c>
      <c r="KM42" s="109" t="str">
        <f t="shared" si="271"/>
        <v/>
      </c>
      <c r="KN42" s="109" t="str">
        <f t="shared" si="272"/>
        <v/>
      </c>
      <c r="KO42" s="109" t="str">
        <f t="shared" si="273"/>
        <v/>
      </c>
      <c r="KP42" s="109" t="str">
        <f t="shared" si="274"/>
        <v/>
      </c>
      <c r="KQ42" s="109" t="str">
        <f t="shared" si="275"/>
        <v/>
      </c>
      <c r="KR42" s="109" t="str">
        <f t="shared" si="276"/>
        <v/>
      </c>
      <c r="KS42" s="109" t="str">
        <f t="shared" si="277"/>
        <v/>
      </c>
      <c r="KT42" s="109" t="str">
        <f t="shared" si="278"/>
        <v/>
      </c>
      <c r="KU42" s="109" t="str">
        <f t="shared" si="279"/>
        <v/>
      </c>
      <c r="KV42" s="109" t="str">
        <f t="shared" si="280"/>
        <v/>
      </c>
      <c r="KW42" s="109" t="str">
        <f t="shared" si="281"/>
        <v/>
      </c>
      <c r="KX42" s="109" t="str">
        <f t="shared" si="282"/>
        <v/>
      </c>
      <c r="KY42" s="109" t="str">
        <f t="shared" si="283"/>
        <v/>
      </c>
      <c r="KZ42" s="109" t="str">
        <f t="shared" si="284"/>
        <v/>
      </c>
      <c r="LA42" s="109" t="str">
        <f t="shared" si="285"/>
        <v/>
      </c>
      <c r="LB42" s="109" t="str">
        <f t="shared" si="286"/>
        <v/>
      </c>
      <c r="LC42" s="109" t="str">
        <f t="shared" si="287"/>
        <v/>
      </c>
      <c r="LD42" s="110" t="str">
        <f t="shared" si="288"/>
        <v/>
      </c>
      <c r="LE42" s="110" t="str">
        <f t="shared" si="289"/>
        <v/>
      </c>
      <c r="LF42" s="110" t="str">
        <f t="shared" si="290"/>
        <v/>
      </c>
      <c r="LG42" s="110" t="str">
        <f t="shared" si="291"/>
        <v/>
      </c>
      <c r="LH42" s="110" t="str">
        <f t="shared" si="292"/>
        <v/>
      </c>
      <c r="LI42" s="75" t="str">
        <f t="shared" si="293"/>
        <v/>
      </c>
      <c r="LJ42" s="75" t="str">
        <f t="shared" si="294"/>
        <v/>
      </c>
      <c r="LK42" s="75" t="str">
        <f t="shared" si="295"/>
        <v/>
      </c>
      <c r="LL42" s="75" t="str">
        <f t="shared" si="296"/>
        <v/>
      </c>
      <c r="LM42" s="75" t="str">
        <f t="shared" si="297"/>
        <v/>
      </c>
      <c r="LN42" s="75" t="str">
        <f t="shared" si="298"/>
        <v/>
      </c>
      <c r="LO42" s="75" t="str">
        <f t="shared" si="299"/>
        <v/>
      </c>
      <c r="LP42" s="75" t="str">
        <f t="shared" si="300"/>
        <v/>
      </c>
      <c r="LQ42" s="75" t="str">
        <f t="shared" si="301"/>
        <v/>
      </c>
      <c r="LR42" s="75" t="str">
        <f t="shared" si="302"/>
        <v/>
      </c>
      <c r="LS42" s="75" t="str">
        <f t="shared" si="303"/>
        <v/>
      </c>
      <c r="LT42" s="75" t="str">
        <f t="shared" si="304"/>
        <v/>
      </c>
      <c r="LU42" s="75" t="str">
        <f t="shared" si="305"/>
        <v/>
      </c>
      <c r="LV42" s="75" t="str">
        <f t="shared" si="306"/>
        <v/>
      </c>
      <c r="LW42" s="75" t="str">
        <f t="shared" si="307"/>
        <v/>
      </c>
      <c r="LX42" s="75" t="str">
        <f t="shared" si="308"/>
        <v/>
      </c>
      <c r="LY42" s="75" t="str">
        <f t="shared" si="309"/>
        <v/>
      </c>
      <c r="LZ42" s="75" t="str">
        <f t="shared" si="310"/>
        <v/>
      </c>
      <c r="MA42" s="75" t="str">
        <f t="shared" si="311"/>
        <v/>
      </c>
      <c r="MB42" s="75" t="str">
        <f t="shared" si="312"/>
        <v/>
      </c>
      <c r="MC42" s="91">
        <f t="shared" si="323"/>
        <v>0</v>
      </c>
      <c r="MD42" s="91">
        <f t="shared" si="324"/>
        <v>0</v>
      </c>
      <c r="ME42" s="91">
        <f t="shared" si="325"/>
        <v>0</v>
      </c>
      <c r="MF42" s="91">
        <f t="shared" si="326"/>
        <v>0</v>
      </c>
      <c r="MG42" s="91">
        <f t="shared" si="327"/>
        <v>0</v>
      </c>
      <c r="MH42" s="91">
        <f t="shared" si="328"/>
        <v>0</v>
      </c>
      <c r="MI42" s="91">
        <f t="shared" si="329"/>
        <v>0</v>
      </c>
      <c r="MJ42" s="91">
        <f t="shared" si="330"/>
        <v>0</v>
      </c>
      <c r="MK42" s="91">
        <f t="shared" si="331"/>
        <v>0</v>
      </c>
      <c r="ML42" s="91">
        <f t="shared" si="332"/>
        <v>0</v>
      </c>
      <c r="MM42" s="91">
        <f t="shared" si="333"/>
        <v>0</v>
      </c>
      <c r="MN42" s="91">
        <f t="shared" si="334"/>
        <v>0</v>
      </c>
      <c r="MO42" s="91">
        <f t="shared" si="335"/>
        <v>0</v>
      </c>
      <c r="MP42" s="91">
        <f t="shared" si="336"/>
        <v>0</v>
      </c>
      <c r="MQ42" s="91">
        <f t="shared" si="337"/>
        <v>0</v>
      </c>
      <c r="MR42" s="70"/>
      <c r="MS42" s="70"/>
      <c r="MT42" s="75"/>
      <c r="MU42" s="75"/>
      <c r="NK42" s="71"/>
      <c r="NL42" s="71"/>
    </row>
    <row r="43" spans="1:376" ht="12" customHeight="1" x14ac:dyDescent="0.2">
      <c r="A43" s="98" t="str">
        <f t="shared" si="0"/>
        <v/>
      </c>
      <c r="B43" s="137"/>
      <c r="C43" s="112"/>
      <c r="D43" s="113"/>
      <c r="E43" s="114"/>
      <c r="F43" s="114"/>
      <c r="G43" s="114"/>
      <c r="H43" s="114"/>
      <c r="I43" s="352"/>
      <c r="J43" s="115"/>
      <c r="K43" s="116">
        <f t="shared" si="1"/>
        <v>0</v>
      </c>
      <c r="L43" s="116">
        <f t="shared" si="2"/>
        <v>0</v>
      </c>
      <c r="M43" s="117"/>
      <c r="N43" s="117"/>
      <c r="O43" s="117"/>
      <c r="P43" s="118"/>
      <c r="Q43" s="119"/>
      <c r="R43" s="120"/>
      <c r="S43" s="1089"/>
      <c r="T43" s="1090"/>
      <c r="U43" s="75" t="str">
        <f t="shared" si="3"/>
        <v/>
      </c>
      <c r="V43" s="75" t="str">
        <f t="shared" si="4"/>
        <v/>
      </c>
      <c r="W43" s="75" t="str">
        <f t="shared" si="5"/>
        <v/>
      </c>
      <c r="X43" s="75" t="str">
        <f t="shared" si="6"/>
        <v/>
      </c>
      <c r="Y43" s="75" t="str">
        <f t="shared" si="7"/>
        <v/>
      </c>
      <c r="Z43" s="75" t="str">
        <f t="shared" si="8"/>
        <v/>
      </c>
      <c r="AA43" s="75" t="str">
        <f t="shared" si="9"/>
        <v/>
      </c>
      <c r="AB43" s="75" t="str">
        <f t="shared" si="10"/>
        <v/>
      </c>
      <c r="AC43" s="75" t="str">
        <f t="shared" si="11"/>
        <v/>
      </c>
      <c r="AD43" s="75" t="str">
        <f t="shared" si="12"/>
        <v/>
      </c>
      <c r="AE43" s="75" t="str">
        <f t="shared" si="13"/>
        <v/>
      </c>
      <c r="AF43" s="75" t="str">
        <f t="shared" si="14"/>
        <v/>
      </c>
      <c r="AG43" s="75" t="str">
        <f t="shared" si="15"/>
        <v/>
      </c>
      <c r="AH43" s="75" t="str">
        <f t="shared" si="16"/>
        <v/>
      </c>
      <c r="AI43" s="75" t="str">
        <f t="shared" si="17"/>
        <v/>
      </c>
      <c r="AJ43" s="75" t="str">
        <f t="shared" si="18"/>
        <v/>
      </c>
      <c r="AK43" s="75" t="str">
        <f t="shared" si="19"/>
        <v/>
      </c>
      <c r="AL43" s="75" t="str">
        <f t="shared" si="20"/>
        <v/>
      </c>
      <c r="AM43" s="75" t="str">
        <f t="shared" si="21"/>
        <v/>
      </c>
      <c r="AN43" s="75" t="str">
        <f t="shared" si="22"/>
        <v/>
      </c>
      <c r="AO43" s="75" t="str">
        <f t="shared" si="23"/>
        <v/>
      </c>
      <c r="AP43" s="75" t="str">
        <f t="shared" si="24"/>
        <v/>
      </c>
      <c r="AQ43" s="75" t="str">
        <f t="shared" si="25"/>
        <v/>
      </c>
      <c r="AR43" s="75" t="str">
        <f t="shared" si="26"/>
        <v/>
      </c>
      <c r="AS43" s="75" t="str">
        <f t="shared" si="27"/>
        <v/>
      </c>
      <c r="AT43" s="75" t="str">
        <f t="shared" si="28"/>
        <v/>
      </c>
      <c r="AU43" s="75" t="str">
        <f t="shared" si="29"/>
        <v/>
      </c>
      <c r="AV43" s="75" t="str">
        <f t="shared" si="30"/>
        <v/>
      </c>
      <c r="AW43" s="75" t="str">
        <f t="shared" si="31"/>
        <v/>
      </c>
      <c r="AX43" s="75" t="str">
        <f t="shared" si="32"/>
        <v/>
      </c>
      <c r="AY43" s="75" t="str">
        <f t="shared" si="33"/>
        <v/>
      </c>
      <c r="AZ43" s="75" t="str">
        <f t="shared" si="34"/>
        <v/>
      </c>
      <c r="BA43" s="75" t="str">
        <f t="shared" si="35"/>
        <v/>
      </c>
      <c r="BB43" s="75" t="str">
        <f t="shared" si="36"/>
        <v/>
      </c>
      <c r="BC43" s="75" t="str">
        <f t="shared" si="37"/>
        <v/>
      </c>
      <c r="BD43" s="75" t="str">
        <f t="shared" si="38"/>
        <v/>
      </c>
      <c r="BE43" s="75" t="str">
        <f t="shared" si="39"/>
        <v/>
      </c>
      <c r="BF43" s="75" t="str">
        <f t="shared" si="40"/>
        <v/>
      </c>
      <c r="BG43" s="75" t="str">
        <f t="shared" si="41"/>
        <v/>
      </c>
      <c r="BH43" s="75" t="str">
        <f t="shared" si="42"/>
        <v/>
      </c>
      <c r="BI43" s="75" t="str">
        <f t="shared" si="43"/>
        <v/>
      </c>
      <c r="BJ43" s="75" t="str">
        <f t="shared" si="44"/>
        <v/>
      </c>
      <c r="BK43" s="75" t="str">
        <f t="shared" si="45"/>
        <v/>
      </c>
      <c r="BL43" s="75" t="str">
        <f t="shared" si="46"/>
        <v/>
      </c>
      <c r="BM43" s="75" t="str">
        <f t="shared" si="47"/>
        <v/>
      </c>
      <c r="BN43" s="75" t="str">
        <f t="shared" si="48"/>
        <v/>
      </c>
      <c r="BO43" s="75" t="str">
        <f t="shared" si="49"/>
        <v/>
      </c>
      <c r="BP43" s="75" t="str">
        <f t="shared" si="50"/>
        <v/>
      </c>
      <c r="BQ43" s="75" t="str">
        <f t="shared" si="51"/>
        <v/>
      </c>
      <c r="BR43" s="75" t="str">
        <f t="shared" si="52"/>
        <v/>
      </c>
      <c r="BS43" s="75" t="str">
        <f t="shared" si="53"/>
        <v/>
      </c>
      <c r="BT43" s="75" t="str">
        <f t="shared" si="54"/>
        <v/>
      </c>
      <c r="BU43" s="75" t="str">
        <f t="shared" si="55"/>
        <v/>
      </c>
      <c r="BV43" s="75" t="str">
        <f t="shared" si="56"/>
        <v/>
      </c>
      <c r="BW43" s="75" t="str">
        <f t="shared" si="57"/>
        <v/>
      </c>
      <c r="BX43" s="75" t="str">
        <f t="shared" si="58"/>
        <v/>
      </c>
      <c r="BY43" s="75" t="str">
        <f t="shared" si="59"/>
        <v/>
      </c>
      <c r="BZ43" s="75" t="str">
        <f t="shared" si="60"/>
        <v/>
      </c>
      <c r="CA43" s="75" t="str">
        <f t="shared" si="61"/>
        <v/>
      </c>
      <c r="CB43" s="75" t="str">
        <f t="shared" si="62"/>
        <v/>
      </c>
      <c r="CC43" s="75" t="str">
        <f t="shared" si="63"/>
        <v/>
      </c>
      <c r="CD43" s="75" t="str">
        <f t="shared" si="64"/>
        <v/>
      </c>
      <c r="CE43" s="75" t="str">
        <f t="shared" si="65"/>
        <v/>
      </c>
      <c r="CF43" s="75" t="str">
        <f t="shared" si="66"/>
        <v/>
      </c>
      <c r="CG43" s="75" t="str">
        <f t="shared" si="67"/>
        <v/>
      </c>
      <c r="CH43" s="75" t="str">
        <f t="shared" si="68"/>
        <v/>
      </c>
      <c r="CI43" s="75" t="str">
        <f t="shared" si="69"/>
        <v/>
      </c>
      <c r="CJ43" s="75" t="str">
        <f t="shared" si="70"/>
        <v/>
      </c>
      <c r="CK43" s="75" t="str">
        <f t="shared" si="71"/>
        <v/>
      </c>
      <c r="CL43" s="75" t="str">
        <f t="shared" si="72"/>
        <v/>
      </c>
      <c r="CM43" s="75" t="str">
        <f t="shared" si="73"/>
        <v/>
      </c>
      <c r="CN43" s="75" t="str">
        <f t="shared" si="74"/>
        <v/>
      </c>
      <c r="CO43" s="75" t="str">
        <f t="shared" si="75"/>
        <v/>
      </c>
      <c r="CP43" s="75" t="str">
        <f t="shared" si="76"/>
        <v/>
      </c>
      <c r="CQ43" s="75" t="str">
        <f t="shared" si="77"/>
        <v/>
      </c>
      <c r="CR43" s="75" t="str">
        <f t="shared" si="78"/>
        <v/>
      </c>
      <c r="CS43" s="75" t="str">
        <f t="shared" si="79"/>
        <v/>
      </c>
      <c r="CT43" s="75" t="str">
        <f t="shared" si="80"/>
        <v/>
      </c>
      <c r="CU43" s="75" t="str">
        <f t="shared" si="81"/>
        <v/>
      </c>
      <c r="CV43" s="75" t="str">
        <f t="shared" si="82"/>
        <v/>
      </c>
      <c r="CW43" s="75" t="str">
        <f t="shared" si="83"/>
        <v/>
      </c>
      <c r="CX43" s="75" t="str">
        <f t="shared" si="84"/>
        <v/>
      </c>
      <c r="CY43" s="75" t="str">
        <f t="shared" si="85"/>
        <v/>
      </c>
      <c r="CZ43" s="75" t="str">
        <f t="shared" si="86"/>
        <v/>
      </c>
      <c r="DA43" s="75" t="str">
        <f t="shared" si="87"/>
        <v/>
      </c>
      <c r="DB43" s="75" t="str">
        <f t="shared" si="88"/>
        <v/>
      </c>
      <c r="DC43" s="75" t="str">
        <f t="shared" si="89"/>
        <v/>
      </c>
      <c r="DD43" s="75" t="str">
        <f t="shared" si="90"/>
        <v/>
      </c>
      <c r="DE43" s="75" t="str">
        <f t="shared" si="91"/>
        <v/>
      </c>
      <c r="DF43" s="75" t="str">
        <f t="shared" si="92"/>
        <v/>
      </c>
      <c r="DG43" s="75" t="str">
        <f t="shared" si="93"/>
        <v/>
      </c>
      <c r="DH43" s="75" t="str">
        <f t="shared" si="94"/>
        <v/>
      </c>
      <c r="DI43" s="75" t="str">
        <f t="shared" si="95"/>
        <v/>
      </c>
      <c r="DJ43" s="75" t="str">
        <f t="shared" si="96"/>
        <v/>
      </c>
      <c r="DK43" s="75" t="str">
        <f t="shared" si="97"/>
        <v/>
      </c>
      <c r="DL43" s="75" t="str">
        <f t="shared" si="98"/>
        <v/>
      </c>
      <c r="DM43" s="75" t="str">
        <f t="shared" si="99"/>
        <v/>
      </c>
      <c r="DN43" s="75" t="str">
        <f t="shared" si="100"/>
        <v/>
      </c>
      <c r="DO43" s="75" t="str">
        <f t="shared" si="101"/>
        <v/>
      </c>
      <c r="DP43" s="75" t="str">
        <f t="shared" si="102"/>
        <v/>
      </c>
      <c r="DQ43" s="75" t="str">
        <f t="shared" si="103"/>
        <v/>
      </c>
      <c r="DR43" s="75" t="str">
        <f t="shared" si="104"/>
        <v/>
      </c>
      <c r="DS43" s="75" t="str">
        <f t="shared" si="105"/>
        <v/>
      </c>
      <c r="DT43" s="75" t="str">
        <f t="shared" si="106"/>
        <v/>
      </c>
      <c r="DU43" s="75" t="str">
        <f t="shared" si="107"/>
        <v/>
      </c>
      <c r="DV43" s="75" t="str">
        <f t="shared" si="108"/>
        <v/>
      </c>
      <c r="DW43" s="75" t="str">
        <f t="shared" si="109"/>
        <v/>
      </c>
      <c r="DX43" s="75" t="str">
        <f t="shared" si="110"/>
        <v/>
      </c>
      <c r="DY43" s="75" t="str">
        <f t="shared" si="111"/>
        <v/>
      </c>
      <c r="DZ43" s="75" t="str">
        <f t="shared" si="112"/>
        <v/>
      </c>
      <c r="EA43" s="75" t="str">
        <f t="shared" si="113"/>
        <v/>
      </c>
      <c r="EB43" s="75" t="str">
        <f t="shared" si="114"/>
        <v/>
      </c>
      <c r="EC43" s="75" t="str">
        <f t="shared" si="115"/>
        <v/>
      </c>
      <c r="ED43" s="75" t="str">
        <f t="shared" si="116"/>
        <v/>
      </c>
      <c r="EE43" s="75" t="str">
        <f t="shared" si="117"/>
        <v/>
      </c>
      <c r="EF43" s="75" t="str">
        <f t="shared" si="118"/>
        <v/>
      </c>
      <c r="EG43" s="75" t="str">
        <f t="shared" si="119"/>
        <v/>
      </c>
      <c r="EH43" s="75" t="str">
        <f t="shared" si="120"/>
        <v/>
      </c>
      <c r="EI43" s="75" t="str">
        <f t="shared" si="121"/>
        <v/>
      </c>
      <c r="EJ43" s="75" t="str">
        <f t="shared" si="122"/>
        <v/>
      </c>
      <c r="EK43" s="75" t="str">
        <f t="shared" si="123"/>
        <v/>
      </c>
      <c r="EL43" s="75" t="str">
        <f t="shared" si="124"/>
        <v/>
      </c>
      <c r="EM43" s="75" t="str">
        <f t="shared" si="125"/>
        <v/>
      </c>
      <c r="EN43" s="75" t="str">
        <f t="shared" si="126"/>
        <v/>
      </c>
      <c r="EO43" s="75" t="str">
        <f t="shared" si="127"/>
        <v/>
      </c>
      <c r="EP43" s="75" t="str">
        <f t="shared" si="128"/>
        <v/>
      </c>
      <c r="EQ43" s="75" t="str">
        <f t="shared" si="129"/>
        <v/>
      </c>
      <c r="ER43" s="75" t="str">
        <f t="shared" si="130"/>
        <v/>
      </c>
      <c r="ES43" s="75" t="str">
        <f t="shared" si="131"/>
        <v/>
      </c>
      <c r="ET43" s="75" t="str">
        <f t="shared" si="132"/>
        <v/>
      </c>
      <c r="EU43" s="75" t="str">
        <f t="shared" si="313"/>
        <v/>
      </c>
      <c r="EV43" s="75" t="str">
        <f t="shared" si="314"/>
        <v/>
      </c>
      <c r="EW43" s="75" t="str">
        <f t="shared" si="315"/>
        <v/>
      </c>
      <c r="EX43" s="75" t="str">
        <f t="shared" si="316"/>
        <v/>
      </c>
      <c r="EY43" s="75" t="str">
        <f t="shared" si="317"/>
        <v/>
      </c>
      <c r="EZ43" s="75" t="str">
        <f t="shared" si="133"/>
        <v/>
      </c>
      <c r="FA43" s="75" t="str">
        <f t="shared" si="134"/>
        <v/>
      </c>
      <c r="FB43" s="75" t="str">
        <f t="shared" si="135"/>
        <v/>
      </c>
      <c r="FC43" s="75" t="str">
        <f t="shared" si="136"/>
        <v/>
      </c>
      <c r="FD43" s="75" t="str">
        <f t="shared" si="137"/>
        <v/>
      </c>
      <c r="FE43" s="75" t="str">
        <f t="shared" si="318"/>
        <v/>
      </c>
      <c r="FF43" s="75" t="str">
        <f t="shared" si="319"/>
        <v/>
      </c>
      <c r="FG43" s="75" t="str">
        <f t="shared" si="320"/>
        <v/>
      </c>
      <c r="FH43" s="75" t="str">
        <f t="shared" si="321"/>
        <v/>
      </c>
      <c r="FI43" s="75" t="str">
        <f t="shared" si="322"/>
        <v/>
      </c>
      <c r="FJ43" s="75" t="str">
        <f t="shared" si="138"/>
        <v/>
      </c>
      <c r="FK43" s="75" t="str">
        <f t="shared" si="139"/>
        <v/>
      </c>
      <c r="FL43" s="75" t="str">
        <f t="shared" si="140"/>
        <v/>
      </c>
      <c r="FM43" s="75" t="str">
        <f t="shared" si="141"/>
        <v/>
      </c>
      <c r="FN43" s="75" t="str">
        <f t="shared" si="142"/>
        <v/>
      </c>
      <c r="FO43" s="75" t="str">
        <f t="shared" si="143"/>
        <v/>
      </c>
      <c r="FP43" s="75" t="str">
        <f t="shared" si="144"/>
        <v/>
      </c>
      <c r="FQ43" s="75" t="str">
        <f t="shared" si="145"/>
        <v/>
      </c>
      <c r="FR43" s="75" t="str">
        <f t="shared" si="146"/>
        <v/>
      </c>
      <c r="FS43" s="75" t="str">
        <f t="shared" si="147"/>
        <v/>
      </c>
      <c r="FT43" s="75" t="str">
        <f t="shared" si="148"/>
        <v/>
      </c>
      <c r="FU43" s="75" t="str">
        <f t="shared" si="149"/>
        <v/>
      </c>
      <c r="FV43" s="75" t="str">
        <f t="shared" si="150"/>
        <v/>
      </c>
      <c r="FW43" s="75" t="str">
        <f t="shared" si="151"/>
        <v/>
      </c>
      <c r="FX43" s="75" t="str">
        <f t="shared" si="152"/>
        <v/>
      </c>
      <c r="FY43" s="75" t="str">
        <f t="shared" si="153"/>
        <v/>
      </c>
      <c r="FZ43" s="75" t="str">
        <f t="shared" si="154"/>
        <v/>
      </c>
      <c r="GA43" s="75" t="str">
        <f t="shared" si="155"/>
        <v/>
      </c>
      <c r="GB43" s="75" t="str">
        <f t="shared" si="156"/>
        <v/>
      </c>
      <c r="GC43" s="75" t="str">
        <f t="shared" si="157"/>
        <v/>
      </c>
      <c r="GD43" s="75" t="str">
        <f t="shared" si="158"/>
        <v/>
      </c>
      <c r="GE43" s="75" t="str">
        <f t="shared" si="159"/>
        <v/>
      </c>
      <c r="GF43" s="75" t="str">
        <f t="shared" si="160"/>
        <v/>
      </c>
      <c r="GG43" s="75" t="str">
        <f t="shared" si="161"/>
        <v/>
      </c>
      <c r="GH43" s="75" t="str">
        <f t="shared" si="162"/>
        <v/>
      </c>
      <c r="GI43" s="75" t="str">
        <f t="shared" si="163"/>
        <v/>
      </c>
      <c r="GJ43" s="75" t="str">
        <f t="shared" si="164"/>
        <v/>
      </c>
      <c r="GK43" s="75" t="str">
        <f t="shared" si="165"/>
        <v/>
      </c>
      <c r="GL43" s="75" t="str">
        <f t="shared" si="166"/>
        <v/>
      </c>
      <c r="GM43" s="75" t="str">
        <f t="shared" si="167"/>
        <v/>
      </c>
      <c r="GN43" s="75" t="str">
        <f t="shared" si="168"/>
        <v/>
      </c>
      <c r="GO43" s="75" t="str">
        <f t="shared" si="169"/>
        <v/>
      </c>
      <c r="GP43" s="75" t="str">
        <f t="shared" si="170"/>
        <v/>
      </c>
      <c r="GQ43" s="75" t="str">
        <f t="shared" si="171"/>
        <v/>
      </c>
      <c r="GR43" s="75" t="str">
        <f t="shared" si="172"/>
        <v/>
      </c>
      <c r="GS43" s="75" t="str">
        <f t="shared" si="173"/>
        <v/>
      </c>
      <c r="GT43" s="75" t="str">
        <f t="shared" si="174"/>
        <v/>
      </c>
      <c r="GU43" s="75" t="str">
        <f t="shared" si="175"/>
        <v/>
      </c>
      <c r="GV43" s="75" t="str">
        <f t="shared" si="176"/>
        <v/>
      </c>
      <c r="GW43" s="75" t="str">
        <f t="shared" si="177"/>
        <v/>
      </c>
      <c r="GX43" s="75" t="str">
        <f t="shared" si="178"/>
        <v/>
      </c>
      <c r="GY43" s="75" t="str">
        <f t="shared" si="179"/>
        <v/>
      </c>
      <c r="GZ43" s="75" t="str">
        <f t="shared" si="180"/>
        <v/>
      </c>
      <c r="HA43" s="75" t="str">
        <f t="shared" si="181"/>
        <v/>
      </c>
      <c r="HB43" s="75" t="str">
        <f t="shared" si="182"/>
        <v/>
      </c>
      <c r="HC43" s="75" t="str">
        <f t="shared" si="183"/>
        <v/>
      </c>
      <c r="HD43" s="75" t="str">
        <f t="shared" si="184"/>
        <v/>
      </c>
      <c r="HE43" s="75" t="str">
        <f t="shared" si="185"/>
        <v/>
      </c>
      <c r="HF43" s="75" t="str">
        <f t="shared" si="186"/>
        <v/>
      </c>
      <c r="HG43" s="75" t="str">
        <f t="shared" si="187"/>
        <v/>
      </c>
      <c r="HH43" s="75" t="str">
        <f t="shared" si="188"/>
        <v/>
      </c>
      <c r="HI43" s="75" t="str">
        <f t="shared" si="189"/>
        <v/>
      </c>
      <c r="HJ43" s="75" t="str">
        <f t="shared" si="190"/>
        <v/>
      </c>
      <c r="HK43" s="75" t="str">
        <f t="shared" si="191"/>
        <v/>
      </c>
      <c r="HL43" s="75" t="str">
        <f t="shared" si="192"/>
        <v/>
      </c>
      <c r="HM43" s="75" t="str">
        <f t="shared" si="193"/>
        <v/>
      </c>
      <c r="HN43" s="75" t="str">
        <f t="shared" si="194"/>
        <v/>
      </c>
      <c r="HO43" s="75" t="str">
        <f t="shared" si="195"/>
        <v/>
      </c>
      <c r="HP43" s="75" t="str">
        <f t="shared" si="196"/>
        <v/>
      </c>
      <c r="HQ43" s="75" t="str">
        <f t="shared" si="197"/>
        <v/>
      </c>
      <c r="HR43" s="75" t="str">
        <f t="shared" si="198"/>
        <v/>
      </c>
      <c r="HS43" s="75" t="str">
        <f t="shared" si="199"/>
        <v/>
      </c>
      <c r="HT43" s="75" t="str">
        <f t="shared" si="200"/>
        <v/>
      </c>
      <c r="HU43" s="75" t="str">
        <f t="shared" si="201"/>
        <v/>
      </c>
      <c r="HV43" s="75" t="str">
        <f t="shared" si="202"/>
        <v/>
      </c>
      <c r="HW43" s="109" t="str">
        <f t="shared" si="203"/>
        <v/>
      </c>
      <c r="HX43" s="109" t="str">
        <f t="shared" si="204"/>
        <v/>
      </c>
      <c r="HY43" s="109" t="str">
        <f t="shared" si="205"/>
        <v/>
      </c>
      <c r="HZ43" s="109" t="str">
        <f t="shared" si="206"/>
        <v/>
      </c>
      <c r="IA43" s="109" t="str">
        <f t="shared" si="207"/>
        <v/>
      </c>
      <c r="IB43" s="109" t="str">
        <f t="shared" si="208"/>
        <v/>
      </c>
      <c r="IC43" s="109" t="str">
        <f t="shared" si="209"/>
        <v/>
      </c>
      <c r="ID43" s="109" t="str">
        <f t="shared" si="210"/>
        <v/>
      </c>
      <c r="IE43" s="109" t="str">
        <f t="shared" si="211"/>
        <v/>
      </c>
      <c r="IF43" s="109" t="str">
        <f t="shared" si="212"/>
        <v/>
      </c>
      <c r="IG43" s="109" t="str">
        <f t="shared" si="213"/>
        <v/>
      </c>
      <c r="IH43" s="109" t="str">
        <f t="shared" si="214"/>
        <v/>
      </c>
      <c r="II43" s="109" t="str">
        <f t="shared" si="215"/>
        <v/>
      </c>
      <c r="IJ43" s="109" t="str">
        <f t="shared" si="216"/>
        <v/>
      </c>
      <c r="IK43" s="109" t="str">
        <f t="shared" si="217"/>
        <v/>
      </c>
      <c r="IL43" s="109" t="str">
        <f t="shared" si="218"/>
        <v/>
      </c>
      <c r="IM43" s="109" t="str">
        <f t="shared" si="219"/>
        <v/>
      </c>
      <c r="IN43" s="109" t="str">
        <f t="shared" si="220"/>
        <v/>
      </c>
      <c r="IO43" s="109" t="str">
        <f t="shared" si="221"/>
        <v/>
      </c>
      <c r="IP43" s="109" t="str">
        <f t="shared" si="222"/>
        <v/>
      </c>
      <c r="IQ43" s="109" t="str">
        <f t="shared" si="223"/>
        <v/>
      </c>
      <c r="IR43" s="109" t="str">
        <f t="shared" si="224"/>
        <v/>
      </c>
      <c r="IS43" s="109" t="str">
        <f t="shared" si="225"/>
        <v/>
      </c>
      <c r="IT43" s="109" t="str">
        <f t="shared" si="226"/>
        <v/>
      </c>
      <c r="IU43" s="109" t="str">
        <f t="shared" si="227"/>
        <v/>
      </c>
      <c r="IV43" s="109" t="str">
        <f t="shared" si="228"/>
        <v/>
      </c>
      <c r="IW43" s="109" t="str">
        <f t="shared" si="229"/>
        <v/>
      </c>
      <c r="IX43" s="109" t="str">
        <f t="shared" si="230"/>
        <v/>
      </c>
      <c r="IY43" s="109" t="str">
        <f t="shared" si="231"/>
        <v/>
      </c>
      <c r="IZ43" s="109" t="str">
        <f t="shared" si="232"/>
        <v/>
      </c>
      <c r="JA43" s="109" t="str">
        <f t="shared" si="233"/>
        <v/>
      </c>
      <c r="JB43" s="109" t="str">
        <f t="shared" si="234"/>
        <v/>
      </c>
      <c r="JC43" s="109" t="str">
        <f t="shared" si="235"/>
        <v/>
      </c>
      <c r="JD43" s="109" t="str">
        <f t="shared" si="236"/>
        <v/>
      </c>
      <c r="JE43" s="109" t="str">
        <f t="shared" si="237"/>
        <v/>
      </c>
      <c r="JF43" s="109" t="str">
        <f t="shared" si="238"/>
        <v/>
      </c>
      <c r="JG43" s="109" t="str">
        <f t="shared" si="239"/>
        <v/>
      </c>
      <c r="JH43" s="109" t="str">
        <f t="shared" si="240"/>
        <v/>
      </c>
      <c r="JI43" s="109" t="str">
        <f t="shared" si="241"/>
        <v/>
      </c>
      <c r="JJ43" s="109" t="str">
        <f t="shared" si="242"/>
        <v/>
      </c>
      <c r="JK43" s="109" t="str">
        <f t="shared" si="243"/>
        <v/>
      </c>
      <c r="JL43" s="109" t="str">
        <f t="shared" si="244"/>
        <v/>
      </c>
      <c r="JM43" s="109" t="str">
        <f t="shared" si="245"/>
        <v/>
      </c>
      <c r="JN43" s="109" t="str">
        <f t="shared" si="246"/>
        <v/>
      </c>
      <c r="JO43" s="109" t="str">
        <f t="shared" si="247"/>
        <v/>
      </c>
      <c r="JP43" s="109" t="str">
        <f t="shared" si="248"/>
        <v/>
      </c>
      <c r="JQ43" s="109" t="str">
        <f t="shared" si="249"/>
        <v/>
      </c>
      <c r="JR43" s="109" t="str">
        <f t="shared" si="250"/>
        <v/>
      </c>
      <c r="JS43" s="109" t="str">
        <f t="shared" si="251"/>
        <v/>
      </c>
      <c r="JT43" s="109" t="str">
        <f t="shared" si="252"/>
        <v/>
      </c>
      <c r="JU43" s="109" t="str">
        <f t="shared" si="253"/>
        <v/>
      </c>
      <c r="JV43" s="109" t="str">
        <f t="shared" si="254"/>
        <v/>
      </c>
      <c r="JW43" s="109" t="str">
        <f t="shared" si="255"/>
        <v/>
      </c>
      <c r="JX43" s="109" t="str">
        <f t="shared" si="256"/>
        <v/>
      </c>
      <c r="JY43" s="109" t="str">
        <f t="shared" si="257"/>
        <v/>
      </c>
      <c r="JZ43" s="109" t="str">
        <f t="shared" si="258"/>
        <v/>
      </c>
      <c r="KA43" s="109" t="str">
        <f t="shared" si="259"/>
        <v/>
      </c>
      <c r="KB43" s="109" t="str">
        <f t="shared" si="260"/>
        <v/>
      </c>
      <c r="KC43" s="109" t="str">
        <f t="shared" si="261"/>
        <v/>
      </c>
      <c r="KD43" s="109" t="str">
        <f t="shared" si="262"/>
        <v/>
      </c>
      <c r="KE43" s="109" t="str">
        <f t="shared" si="263"/>
        <v/>
      </c>
      <c r="KF43" s="109" t="str">
        <f t="shared" si="264"/>
        <v/>
      </c>
      <c r="KG43" s="109" t="str">
        <f t="shared" si="265"/>
        <v/>
      </c>
      <c r="KH43" s="109" t="str">
        <f t="shared" si="266"/>
        <v/>
      </c>
      <c r="KI43" s="109" t="str">
        <f t="shared" si="267"/>
        <v/>
      </c>
      <c r="KJ43" s="109" t="str">
        <f t="shared" si="268"/>
        <v/>
      </c>
      <c r="KK43" s="109" t="str">
        <f t="shared" si="269"/>
        <v/>
      </c>
      <c r="KL43" s="109" t="str">
        <f t="shared" si="270"/>
        <v/>
      </c>
      <c r="KM43" s="109" t="str">
        <f t="shared" si="271"/>
        <v/>
      </c>
      <c r="KN43" s="109" t="str">
        <f t="shared" si="272"/>
        <v/>
      </c>
      <c r="KO43" s="109" t="str">
        <f t="shared" si="273"/>
        <v/>
      </c>
      <c r="KP43" s="109" t="str">
        <f t="shared" si="274"/>
        <v/>
      </c>
      <c r="KQ43" s="109" t="str">
        <f t="shared" si="275"/>
        <v/>
      </c>
      <c r="KR43" s="109" t="str">
        <f t="shared" si="276"/>
        <v/>
      </c>
      <c r="KS43" s="109" t="str">
        <f t="shared" si="277"/>
        <v/>
      </c>
      <c r="KT43" s="109" t="str">
        <f t="shared" si="278"/>
        <v/>
      </c>
      <c r="KU43" s="109" t="str">
        <f t="shared" si="279"/>
        <v/>
      </c>
      <c r="KV43" s="109" t="str">
        <f t="shared" si="280"/>
        <v/>
      </c>
      <c r="KW43" s="109" t="str">
        <f t="shared" si="281"/>
        <v/>
      </c>
      <c r="KX43" s="109" t="str">
        <f t="shared" si="282"/>
        <v/>
      </c>
      <c r="KY43" s="109" t="str">
        <f t="shared" si="283"/>
        <v/>
      </c>
      <c r="KZ43" s="109" t="str">
        <f t="shared" si="284"/>
        <v/>
      </c>
      <c r="LA43" s="109" t="str">
        <f t="shared" si="285"/>
        <v/>
      </c>
      <c r="LB43" s="109" t="str">
        <f t="shared" si="286"/>
        <v/>
      </c>
      <c r="LC43" s="109" t="str">
        <f t="shared" si="287"/>
        <v/>
      </c>
      <c r="LD43" s="110" t="str">
        <f t="shared" si="288"/>
        <v/>
      </c>
      <c r="LE43" s="110" t="str">
        <f t="shared" si="289"/>
        <v/>
      </c>
      <c r="LF43" s="110" t="str">
        <f t="shared" si="290"/>
        <v/>
      </c>
      <c r="LG43" s="110" t="str">
        <f t="shared" si="291"/>
        <v/>
      </c>
      <c r="LH43" s="110" t="str">
        <f t="shared" si="292"/>
        <v/>
      </c>
      <c r="LI43" s="75" t="str">
        <f t="shared" si="293"/>
        <v/>
      </c>
      <c r="LJ43" s="75" t="str">
        <f t="shared" si="294"/>
        <v/>
      </c>
      <c r="LK43" s="75" t="str">
        <f t="shared" si="295"/>
        <v/>
      </c>
      <c r="LL43" s="75" t="str">
        <f t="shared" si="296"/>
        <v/>
      </c>
      <c r="LM43" s="75" t="str">
        <f t="shared" si="297"/>
        <v/>
      </c>
      <c r="LN43" s="75" t="str">
        <f t="shared" si="298"/>
        <v/>
      </c>
      <c r="LO43" s="75" t="str">
        <f t="shared" si="299"/>
        <v/>
      </c>
      <c r="LP43" s="75" t="str">
        <f t="shared" si="300"/>
        <v/>
      </c>
      <c r="LQ43" s="75" t="str">
        <f t="shared" si="301"/>
        <v/>
      </c>
      <c r="LR43" s="75" t="str">
        <f t="shared" si="302"/>
        <v/>
      </c>
      <c r="LS43" s="75" t="str">
        <f t="shared" si="303"/>
        <v/>
      </c>
      <c r="LT43" s="75" t="str">
        <f t="shared" si="304"/>
        <v/>
      </c>
      <c r="LU43" s="75" t="str">
        <f t="shared" si="305"/>
        <v/>
      </c>
      <c r="LV43" s="75" t="str">
        <f t="shared" si="306"/>
        <v/>
      </c>
      <c r="LW43" s="75" t="str">
        <f t="shared" si="307"/>
        <v/>
      </c>
      <c r="LX43" s="75" t="str">
        <f t="shared" si="308"/>
        <v/>
      </c>
      <c r="LY43" s="75" t="str">
        <f t="shared" si="309"/>
        <v/>
      </c>
      <c r="LZ43" s="75" t="str">
        <f t="shared" si="310"/>
        <v/>
      </c>
      <c r="MA43" s="75" t="str">
        <f t="shared" si="311"/>
        <v/>
      </c>
      <c r="MB43" s="75" t="str">
        <f t="shared" si="312"/>
        <v/>
      </c>
      <c r="MC43" s="91">
        <f t="shared" si="323"/>
        <v>0</v>
      </c>
      <c r="MD43" s="91">
        <f t="shared" si="324"/>
        <v>0</v>
      </c>
      <c r="ME43" s="91">
        <f t="shared" si="325"/>
        <v>0</v>
      </c>
      <c r="MF43" s="91">
        <f t="shared" si="326"/>
        <v>0</v>
      </c>
      <c r="MG43" s="91">
        <f t="shared" si="327"/>
        <v>0</v>
      </c>
      <c r="MH43" s="91">
        <f t="shared" si="328"/>
        <v>0</v>
      </c>
      <c r="MI43" s="91">
        <f t="shared" si="329"/>
        <v>0</v>
      </c>
      <c r="MJ43" s="91">
        <f t="shared" si="330"/>
        <v>0</v>
      </c>
      <c r="MK43" s="91">
        <f t="shared" si="331"/>
        <v>0</v>
      </c>
      <c r="ML43" s="91">
        <f t="shared" si="332"/>
        <v>0</v>
      </c>
      <c r="MM43" s="91">
        <f t="shared" si="333"/>
        <v>0</v>
      </c>
      <c r="MN43" s="91">
        <f t="shared" si="334"/>
        <v>0</v>
      </c>
      <c r="MO43" s="91">
        <f t="shared" si="335"/>
        <v>0</v>
      </c>
      <c r="MP43" s="91">
        <f t="shared" si="336"/>
        <v>0</v>
      </c>
      <c r="MQ43" s="91">
        <f t="shared" si="337"/>
        <v>0</v>
      </c>
      <c r="MR43" s="70"/>
      <c r="MS43" s="70"/>
      <c r="MT43" s="75"/>
      <c r="MU43" s="75"/>
      <c r="NK43" s="71"/>
      <c r="NL43" s="71"/>
    </row>
    <row r="44" spans="1:376" ht="12" customHeight="1" x14ac:dyDescent="0.2">
      <c r="A44" s="98" t="str">
        <f t="shared" si="0"/>
        <v/>
      </c>
      <c r="B44" s="137"/>
      <c r="C44" s="112"/>
      <c r="D44" s="113"/>
      <c r="E44" s="114"/>
      <c r="F44" s="114"/>
      <c r="G44" s="114"/>
      <c r="H44" s="114"/>
      <c r="I44" s="352"/>
      <c r="J44" s="115"/>
      <c r="K44" s="116">
        <f t="shared" si="1"/>
        <v>0</v>
      </c>
      <c r="L44" s="116">
        <f t="shared" si="2"/>
        <v>0</v>
      </c>
      <c r="M44" s="117"/>
      <c r="N44" s="117"/>
      <c r="O44" s="117"/>
      <c r="P44" s="118"/>
      <c r="Q44" s="119"/>
      <c r="R44" s="120"/>
      <c r="S44" s="1089"/>
      <c r="T44" s="1090"/>
      <c r="U44" s="75" t="str">
        <f t="shared" si="3"/>
        <v/>
      </c>
      <c r="V44" s="75" t="str">
        <f t="shared" si="4"/>
        <v/>
      </c>
      <c r="W44" s="75" t="str">
        <f t="shared" si="5"/>
        <v/>
      </c>
      <c r="X44" s="75" t="str">
        <f t="shared" si="6"/>
        <v/>
      </c>
      <c r="Y44" s="75" t="str">
        <f t="shared" si="7"/>
        <v/>
      </c>
      <c r="Z44" s="75" t="str">
        <f t="shared" si="8"/>
        <v/>
      </c>
      <c r="AA44" s="75" t="str">
        <f t="shared" si="9"/>
        <v/>
      </c>
      <c r="AB44" s="75" t="str">
        <f t="shared" si="10"/>
        <v/>
      </c>
      <c r="AC44" s="75" t="str">
        <f t="shared" si="11"/>
        <v/>
      </c>
      <c r="AD44" s="75" t="str">
        <f t="shared" si="12"/>
        <v/>
      </c>
      <c r="AE44" s="75" t="str">
        <f t="shared" si="13"/>
        <v/>
      </c>
      <c r="AF44" s="75" t="str">
        <f t="shared" si="14"/>
        <v/>
      </c>
      <c r="AG44" s="75" t="str">
        <f t="shared" si="15"/>
        <v/>
      </c>
      <c r="AH44" s="75" t="str">
        <f t="shared" si="16"/>
        <v/>
      </c>
      <c r="AI44" s="75" t="str">
        <f t="shared" si="17"/>
        <v/>
      </c>
      <c r="AJ44" s="75" t="str">
        <f t="shared" si="18"/>
        <v/>
      </c>
      <c r="AK44" s="75" t="str">
        <f t="shared" si="19"/>
        <v/>
      </c>
      <c r="AL44" s="75" t="str">
        <f t="shared" si="20"/>
        <v/>
      </c>
      <c r="AM44" s="75" t="str">
        <f t="shared" si="21"/>
        <v/>
      </c>
      <c r="AN44" s="75" t="str">
        <f t="shared" si="22"/>
        <v/>
      </c>
      <c r="AO44" s="75" t="str">
        <f t="shared" si="23"/>
        <v/>
      </c>
      <c r="AP44" s="75" t="str">
        <f t="shared" si="24"/>
        <v/>
      </c>
      <c r="AQ44" s="75" t="str">
        <f t="shared" si="25"/>
        <v/>
      </c>
      <c r="AR44" s="75" t="str">
        <f t="shared" si="26"/>
        <v/>
      </c>
      <c r="AS44" s="75" t="str">
        <f t="shared" si="27"/>
        <v/>
      </c>
      <c r="AT44" s="75" t="str">
        <f t="shared" si="28"/>
        <v/>
      </c>
      <c r="AU44" s="75" t="str">
        <f t="shared" si="29"/>
        <v/>
      </c>
      <c r="AV44" s="75" t="str">
        <f t="shared" si="30"/>
        <v/>
      </c>
      <c r="AW44" s="75" t="str">
        <f t="shared" si="31"/>
        <v/>
      </c>
      <c r="AX44" s="75" t="str">
        <f t="shared" si="32"/>
        <v/>
      </c>
      <c r="AY44" s="75" t="str">
        <f t="shared" si="33"/>
        <v/>
      </c>
      <c r="AZ44" s="75" t="str">
        <f t="shared" si="34"/>
        <v/>
      </c>
      <c r="BA44" s="75" t="str">
        <f t="shared" si="35"/>
        <v/>
      </c>
      <c r="BB44" s="75" t="str">
        <f t="shared" si="36"/>
        <v/>
      </c>
      <c r="BC44" s="75" t="str">
        <f t="shared" si="37"/>
        <v/>
      </c>
      <c r="BD44" s="75" t="str">
        <f t="shared" si="38"/>
        <v/>
      </c>
      <c r="BE44" s="75" t="str">
        <f t="shared" si="39"/>
        <v/>
      </c>
      <c r="BF44" s="75" t="str">
        <f t="shared" si="40"/>
        <v/>
      </c>
      <c r="BG44" s="75" t="str">
        <f t="shared" si="41"/>
        <v/>
      </c>
      <c r="BH44" s="75" t="str">
        <f t="shared" si="42"/>
        <v/>
      </c>
      <c r="BI44" s="75" t="str">
        <f t="shared" si="43"/>
        <v/>
      </c>
      <c r="BJ44" s="75" t="str">
        <f t="shared" si="44"/>
        <v/>
      </c>
      <c r="BK44" s="75" t="str">
        <f t="shared" si="45"/>
        <v/>
      </c>
      <c r="BL44" s="75" t="str">
        <f t="shared" si="46"/>
        <v/>
      </c>
      <c r="BM44" s="75" t="str">
        <f t="shared" si="47"/>
        <v/>
      </c>
      <c r="BN44" s="75" t="str">
        <f t="shared" si="48"/>
        <v/>
      </c>
      <c r="BO44" s="75" t="str">
        <f t="shared" si="49"/>
        <v/>
      </c>
      <c r="BP44" s="75" t="str">
        <f t="shared" si="50"/>
        <v/>
      </c>
      <c r="BQ44" s="75" t="str">
        <f t="shared" si="51"/>
        <v/>
      </c>
      <c r="BR44" s="75" t="str">
        <f t="shared" si="52"/>
        <v/>
      </c>
      <c r="BS44" s="75" t="str">
        <f t="shared" si="53"/>
        <v/>
      </c>
      <c r="BT44" s="75" t="str">
        <f t="shared" si="54"/>
        <v/>
      </c>
      <c r="BU44" s="75" t="str">
        <f t="shared" si="55"/>
        <v/>
      </c>
      <c r="BV44" s="75" t="str">
        <f t="shared" si="56"/>
        <v/>
      </c>
      <c r="BW44" s="75" t="str">
        <f t="shared" si="57"/>
        <v/>
      </c>
      <c r="BX44" s="75" t="str">
        <f t="shared" si="58"/>
        <v/>
      </c>
      <c r="BY44" s="75" t="str">
        <f t="shared" si="59"/>
        <v/>
      </c>
      <c r="BZ44" s="75" t="str">
        <f t="shared" si="60"/>
        <v/>
      </c>
      <c r="CA44" s="75" t="str">
        <f t="shared" si="61"/>
        <v/>
      </c>
      <c r="CB44" s="75" t="str">
        <f t="shared" si="62"/>
        <v/>
      </c>
      <c r="CC44" s="75" t="str">
        <f t="shared" si="63"/>
        <v/>
      </c>
      <c r="CD44" s="75" t="str">
        <f t="shared" si="64"/>
        <v/>
      </c>
      <c r="CE44" s="75" t="str">
        <f t="shared" si="65"/>
        <v/>
      </c>
      <c r="CF44" s="75" t="str">
        <f t="shared" si="66"/>
        <v/>
      </c>
      <c r="CG44" s="75" t="str">
        <f t="shared" si="67"/>
        <v/>
      </c>
      <c r="CH44" s="75" t="str">
        <f t="shared" si="68"/>
        <v/>
      </c>
      <c r="CI44" s="75" t="str">
        <f t="shared" si="69"/>
        <v/>
      </c>
      <c r="CJ44" s="75" t="str">
        <f t="shared" si="70"/>
        <v/>
      </c>
      <c r="CK44" s="75" t="str">
        <f t="shared" si="71"/>
        <v/>
      </c>
      <c r="CL44" s="75" t="str">
        <f t="shared" si="72"/>
        <v/>
      </c>
      <c r="CM44" s="75" t="str">
        <f t="shared" si="73"/>
        <v/>
      </c>
      <c r="CN44" s="75" t="str">
        <f t="shared" si="74"/>
        <v/>
      </c>
      <c r="CO44" s="75" t="str">
        <f t="shared" si="75"/>
        <v/>
      </c>
      <c r="CP44" s="75" t="str">
        <f t="shared" si="76"/>
        <v/>
      </c>
      <c r="CQ44" s="75" t="str">
        <f t="shared" si="77"/>
        <v/>
      </c>
      <c r="CR44" s="75" t="str">
        <f t="shared" si="78"/>
        <v/>
      </c>
      <c r="CS44" s="75" t="str">
        <f t="shared" si="79"/>
        <v/>
      </c>
      <c r="CT44" s="75" t="str">
        <f t="shared" si="80"/>
        <v/>
      </c>
      <c r="CU44" s="75" t="str">
        <f t="shared" si="81"/>
        <v/>
      </c>
      <c r="CV44" s="75" t="str">
        <f t="shared" si="82"/>
        <v/>
      </c>
      <c r="CW44" s="75" t="str">
        <f t="shared" si="83"/>
        <v/>
      </c>
      <c r="CX44" s="75" t="str">
        <f t="shared" si="84"/>
        <v/>
      </c>
      <c r="CY44" s="75" t="str">
        <f t="shared" si="85"/>
        <v/>
      </c>
      <c r="CZ44" s="75" t="str">
        <f t="shared" si="86"/>
        <v/>
      </c>
      <c r="DA44" s="75" t="str">
        <f t="shared" si="87"/>
        <v/>
      </c>
      <c r="DB44" s="75" t="str">
        <f t="shared" si="88"/>
        <v/>
      </c>
      <c r="DC44" s="75" t="str">
        <f t="shared" si="89"/>
        <v/>
      </c>
      <c r="DD44" s="75" t="str">
        <f t="shared" si="90"/>
        <v/>
      </c>
      <c r="DE44" s="75" t="str">
        <f t="shared" si="91"/>
        <v/>
      </c>
      <c r="DF44" s="75" t="str">
        <f t="shared" si="92"/>
        <v/>
      </c>
      <c r="DG44" s="75" t="str">
        <f t="shared" si="93"/>
        <v/>
      </c>
      <c r="DH44" s="75" t="str">
        <f t="shared" si="94"/>
        <v/>
      </c>
      <c r="DI44" s="75" t="str">
        <f t="shared" si="95"/>
        <v/>
      </c>
      <c r="DJ44" s="75" t="str">
        <f t="shared" si="96"/>
        <v/>
      </c>
      <c r="DK44" s="75" t="str">
        <f t="shared" si="97"/>
        <v/>
      </c>
      <c r="DL44" s="75" t="str">
        <f t="shared" si="98"/>
        <v/>
      </c>
      <c r="DM44" s="75" t="str">
        <f t="shared" si="99"/>
        <v/>
      </c>
      <c r="DN44" s="75" t="str">
        <f t="shared" si="100"/>
        <v/>
      </c>
      <c r="DO44" s="75" t="str">
        <f t="shared" si="101"/>
        <v/>
      </c>
      <c r="DP44" s="75" t="str">
        <f t="shared" si="102"/>
        <v/>
      </c>
      <c r="DQ44" s="75" t="str">
        <f t="shared" si="103"/>
        <v/>
      </c>
      <c r="DR44" s="75" t="str">
        <f t="shared" si="104"/>
        <v/>
      </c>
      <c r="DS44" s="75" t="str">
        <f t="shared" si="105"/>
        <v/>
      </c>
      <c r="DT44" s="75" t="str">
        <f t="shared" si="106"/>
        <v/>
      </c>
      <c r="DU44" s="75" t="str">
        <f t="shared" si="107"/>
        <v/>
      </c>
      <c r="DV44" s="75" t="str">
        <f t="shared" si="108"/>
        <v/>
      </c>
      <c r="DW44" s="75" t="str">
        <f t="shared" si="109"/>
        <v/>
      </c>
      <c r="DX44" s="75" t="str">
        <f t="shared" si="110"/>
        <v/>
      </c>
      <c r="DY44" s="75" t="str">
        <f t="shared" si="111"/>
        <v/>
      </c>
      <c r="DZ44" s="75" t="str">
        <f t="shared" si="112"/>
        <v/>
      </c>
      <c r="EA44" s="75" t="str">
        <f t="shared" si="113"/>
        <v/>
      </c>
      <c r="EB44" s="75" t="str">
        <f t="shared" si="114"/>
        <v/>
      </c>
      <c r="EC44" s="75" t="str">
        <f t="shared" si="115"/>
        <v/>
      </c>
      <c r="ED44" s="75" t="str">
        <f t="shared" si="116"/>
        <v/>
      </c>
      <c r="EE44" s="75" t="str">
        <f t="shared" si="117"/>
        <v/>
      </c>
      <c r="EF44" s="75" t="str">
        <f t="shared" si="118"/>
        <v/>
      </c>
      <c r="EG44" s="75" t="str">
        <f t="shared" si="119"/>
        <v/>
      </c>
      <c r="EH44" s="75" t="str">
        <f t="shared" si="120"/>
        <v/>
      </c>
      <c r="EI44" s="75" t="str">
        <f t="shared" si="121"/>
        <v/>
      </c>
      <c r="EJ44" s="75" t="str">
        <f t="shared" si="122"/>
        <v/>
      </c>
      <c r="EK44" s="75" t="str">
        <f t="shared" si="123"/>
        <v/>
      </c>
      <c r="EL44" s="75" t="str">
        <f t="shared" si="124"/>
        <v/>
      </c>
      <c r="EM44" s="75" t="str">
        <f t="shared" si="125"/>
        <v/>
      </c>
      <c r="EN44" s="75" t="str">
        <f t="shared" si="126"/>
        <v/>
      </c>
      <c r="EO44" s="75" t="str">
        <f t="shared" si="127"/>
        <v/>
      </c>
      <c r="EP44" s="75" t="str">
        <f t="shared" si="128"/>
        <v/>
      </c>
      <c r="EQ44" s="75" t="str">
        <f t="shared" si="129"/>
        <v/>
      </c>
      <c r="ER44" s="75" t="str">
        <f t="shared" si="130"/>
        <v/>
      </c>
      <c r="ES44" s="75" t="str">
        <f t="shared" si="131"/>
        <v/>
      </c>
      <c r="ET44" s="75" t="str">
        <f t="shared" si="132"/>
        <v/>
      </c>
      <c r="EU44" s="75" t="str">
        <f t="shared" si="313"/>
        <v/>
      </c>
      <c r="EV44" s="75" t="str">
        <f t="shared" si="314"/>
        <v/>
      </c>
      <c r="EW44" s="75" t="str">
        <f t="shared" si="315"/>
        <v/>
      </c>
      <c r="EX44" s="75" t="str">
        <f t="shared" si="316"/>
        <v/>
      </c>
      <c r="EY44" s="75" t="str">
        <f t="shared" si="317"/>
        <v/>
      </c>
      <c r="EZ44" s="75" t="str">
        <f t="shared" si="133"/>
        <v/>
      </c>
      <c r="FA44" s="75" t="str">
        <f t="shared" si="134"/>
        <v/>
      </c>
      <c r="FB44" s="75" t="str">
        <f t="shared" si="135"/>
        <v/>
      </c>
      <c r="FC44" s="75" t="str">
        <f t="shared" si="136"/>
        <v/>
      </c>
      <c r="FD44" s="75" t="str">
        <f t="shared" si="137"/>
        <v/>
      </c>
      <c r="FE44" s="75" t="str">
        <f t="shared" si="318"/>
        <v/>
      </c>
      <c r="FF44" s="75" t="str">
        <f t="shared" si="319"/>
        <v/>
      </c>
      <c r="FG44" s="75" t="str">
        <f t="shared" si="320"/>
        <v/>
      </c>
      <c r="FH44" s="75" t="str">
        <f t="shared" si="321"/>
        <v/>
      </c>
      <c r="FI44" s="75" t="str">
        <f t="shared" si="322"/>
        <v/>
      </c>
      <c r="FJ44" s="75" t="str">
        <f t="shared" si="138"/>
        <v/>
      </c>
      <c r="FK44" s="75" t="str">
        <f t="shared" si="139"/>
        <v/>
      </c>
      <c r="FL44" s="75" t="str">
        <f t="shared" si="140"/>
        <v/>
      </c>
      <c r="FM44" s="75" t="str">
        <f t="shared" si="141"/>
        <v/>
      </c>
      <c r="FN44" s="75" t="str">
        <f t="shared" si="142"/>
        <v/>
      </c>
      <c r="FO44" s="75" t="str">
        <f t="shared" si="143"/>
        <v/>
      </c>
      <c r="FP44" s="75" t="str">
        <f t="shared" si="144"/>
        <v/>
      </c>
      <c r="FQ44" s="75" t="str">
        <f t="shared" si="145"/>
        <v/>
      </c>
      <c r="FR44" s="75" t="str">
        <f t="shared" si="146"/>
        <v/>
      </c>
      <c r="FS44" s="75" t="str">
        <f t="shared" si="147"/>
        <v/>
      </c>
      <c r="FT44" s="75" t="str">
        <f t="shared" si="148"/>
        <v/>
      </c>
      <c r="FU44" s="75" t="str">
        <f t="shared" si="149"/>
        <v/>
      </c>
      <c r="FV44" s="75" t="str">
        <f t="shared" si="150"/>
        <v/>
      </c>
      <c r="FW44" s="75" t="str">
        <f t="shared" si="151"/>
        <v/>
      </c>
      <c r="FX44" s="75" t="str">
        <f t="shared" si="152"/>
        <v/>
      </c>
      <c r="FY44" s="75" t="str">
        <f t="shared" si="153"/>
        <v/>
      </c>
      <c r="FZ44" s="75" t="str">
        <f t="shared" si="154"/>
        <v/>
      </c>
      <c r="GA44" s="75" t="str">
        <f t="shared" si="155"/>
        <v/>
      </c>
      <c r="GB44" s="75" t="str">
        <f t="shared" si="156"/>
        <v/>
      </c>
      <c r="GC44" s="75" t="str">
        <f t="shared" si="157"/>
        <v/>
      </c>
      <c r="GD44" s="75" t="str">
        <f t="shared" si="158"/>
        <v/>
      </c>
      <c r="GE44" s="75" t="str">
        <f t="shared" si="159"/>
        <v/>
      </c>
      <c r="GF44" s="75" t="str">
        <f t="shared" si="160"/>
        <v/>
      </c>
      <c r="GG44" s="75" t="str">
        <f t="shared" si="161"/>
        <v/>
      </c>
      <c r="GH44" s="75" t="str">
        <f t="shared" si="162"/>
        <v/>
      </c>
      <c r="GI44" s="75" t="str">
        <f t="shared" si="163"/>
        <v/>
      </c>
      <c r="GJ44" s="75" t="str">
        <f t="shared" si="164"/>
        <v/>
      </c>
      <c r="GK44" s="75" t="str">
        <f t="shared" si="165"/>
        <v/>
      </c>
      <c r="GL44" s="75" t="str">
        <f t="shared" si="166"/>
        <v/>
      </c>
      <c r="GM44" s="75" t="str">
        <f t="shared" si="167"/>
        <v/>
      </c>
      <c r="GN44" s="75" t="str">
        <f t="shared" si="168"/>
        <v/>
      </c>
      <c r="GO44" s="75" t="str">
        <f t="shared" si="169"/>
        <v/>
      </c>
      <c r="GP44" s="75" t="str">
        <f t="shared" si="170"/>
        <v/>
      </c>
      <c r="GQ44" s="75" t="str">
        <f t="shared" si="171"/>
        <v/>
      </c>
      <c r="GR44" s="75" t="str">
        <f t="shared" si="172"/>
        <v/>
      </c>
      <c r="GS44" s="75" t="str">
        <f t="shared" si="173"/>
        <v/>
      </c>
      <c r="GT44" s="75" t="str">
        <f t="shared" si="174"/>
        <v/>
      </c>
      <c r="GU44" s="75" t="str">
        <f t="shared" si="175"/>
        <v/>
      </c>
      <c r="GV44" s="75" t="str">
        <f t="shared" si="176"/>
        <v/>
      </c>
      <c r="GW44" s="75" t="str">
        <f t="shared" si="177"/>
        <v/>
      </c>
      <c r="GX44" s="75" t="str">
        <f t="shared" si="178"/>
        <v/>
      </c>
      <c r="GY44" s="75" t="str">
        <f t="shared" si="179"/>
        <v/>
      </c>
      <c r="GZ44" s="75" t="str">
        <f t="shared" si="180"/>
        <v/>
      </c>
      <c r="HA44" s="75" t="str">
        <f t="shared" si="181"/>
        <v/>
      </c>
      <c r="HB44" s="75" t="str">
        <f t="shared" si="182"/>
        <v/>
      </c>
      <c r="HC44" s="75" t="str">
        <f t="shared" si="183"/>
        <v/>
      </c>
      <c r="HD44" s="75" t="str">
        <f t="shared" si="184"/>
        <v/>
      </c>
      <c r="HE44" s="75" t="str">
        <f t="shared" si="185"/>
        <v/>
      </c>
      <c r="HF44" s="75" t="str">
        <f t="shared" si="186"/>
        <v/>
      </c>
      <c r="HG44" s="75" t="str">
        <f t="shared" si="187"/>
        <v/>
      </c>
      <c r="HH44" s="75" t="str">
        <f t="shared" si="188"/>
        <v/>
      </c>
      <c r="HI44" s="75" t="str">
        <f t="shared" si="189"/>
        <v/>
      </c>
      <c r="HJ44" s="75" t="str">
        <f t="shared" si="190"/>
        <v/>
      </c>
      <c r="HK44" s="75" t="str">
        <f t="shared" si="191"/>
        <v/>
      </c>
      <c r="HL44" s="75" t="str">
        <f t="shared" si="192"/>
        <v/>
      </c>
      <c r="HM44" s="75" t="str">
        <f t="shared" si="193"/>
        <v/>
      </c>
      <c r="HN44" s="75" t="str">
        <f t="shared" si="194"/>
        <v/>
      </c>
      <c r="HO44" s="75" t="str">
        <f t="shared" si="195"/>
        <v/>
      </c>
      <c r="HP44" s="75" t="str">
        <f t="shared" si="196"/>
        <v/>
      </c>
      <c r="HQ44" s="75" t="str">
        <f t="shared" si="197"/>
        <v/>
      </c>
      <c r="HR44" s="75" t="str">
        <f t="shared" si="198"/>
        <v/>
      </c>
      <c r="HS44" s="75" t="str">
        <f t="shared" si="199"/>
        <v/>
      </c>
      <c r="HT44" s="75" t="str">
        <f t="shared" si="200"/>
        <v/>
      </c>
      <c r="HU44" s="75" t="str">
        <f t="shared" si="201"/>
        <v/>
      </c>
      <c r="HV44" s="75" t="str">
        <f t="shared" si="202"/>
        <v/>
      </c>
      <c r="HW44" s="109" t="str">
        <f t="shared" si="203"/>
        <v/>
      </c>
      <c r="HX44" s="109" t="str">
        <f t="shared" si="204"/>
        <v/>
      </c>
      <c r="HY44" s="109" t="str">
        <f t="shared" si="205"/>
        <v/>
      </c>
      <c r="HZ44" s="109" t="str">
        <f t="shared" si="206"/>
        <v/>
      </c>
      <c r="IA44" s="109" t="str">
        <f t="shared" si="207"/>
        <v/>
      </c>
      <c r="IB44" s="109" t="str">
        <f t="shared" si="208"/>
        <v/>
      </c>
      <c r="IC44" s="109" t="str">
        <f t="shared" si="209"/>
        <v/>
      </c>
      <c r="ID44" s="109" t="str">
        <f t="shared" si="210"/>
        <v/>
      </c>
      <c r="IE44" s="109" t="str">
        <f t="shared" si="211"/>
        <v/>
      </c>
      <c r="IF44" s="109" t="str">
        <f t="shared" si="212"/>
        <v/>
      </c>
      <c r="IG44" s="109" t="str">
        <f t="shared" si="213"/>
        <v/>
      </c>
      <c r="IH44" s="109" t="str">
        <f t="shared" si="214"/>
        <v/>
      </c>
      <c r="II44" s="109" t="str">
        <f t="shared" si="215"/>
        <v/>
      </c>
      <c r="IJ44" s="109" t="str">
        <f t="shared" si="216"/>
        <v/>
      </c>
      <c r="IK44" s="109" t="str">
        <f t="shared" si="217"/>
        <v/>
      </c>
      <c r="IL44" s="109" t="str">
        <f t="shared" si="218"/>
        <v/>
      </c>
      <c r="IM44" s="109" t="str">
        <f t="shared" si="219"/>
        <v/>
      </c>
      <c r="IN44" s="109" t="str">
        <f t="shared" si="220"/>
        <v/>
      </c>
      <c r="IO44" s="109" t="str">
        <f t="shared" si="221"/>
        <v/>
      </c>
      <c r="IP44" s="109" t="str">
        <f t="shared" si="222"/>
        <v/>
      </c>
      <c r="IQ44" s="109" t="str">
        <f t="shared" si="223"/>
        <v/>
      </c>
      <c r="IR44" s="109" t="str">
        <f t="shared" si="224"/>
        <v/>
      </c>
      <c r="IS44" s="109" t="str">
        <f t="shared" si="225"/>
        <v/>
      </c>
      <c r="IT44" s="109" t="str">
        <f t="shared" si="226"/>
        <v/>
      </c>
      <c r="IU44" s="109" t="str">
        <f t="shared" si="227"/>
        <v/>
      </c>
      <c r="IV44" s="109" t="str">
        <f t="shared" si="228"/>
        <v/>
      </c>
      <c r="IW44" s="109" t="str">
        <f t="shared" si="229"/>
        <v/>
      </c>
      <c r="IX44" s="109" t="str">
        <f t="shared" si="230"/>
        <v/>
      </c>
      <c r="IY44" s="109" t="str">
        <f t="shared" si="231"/>
        <v/>
      </c>
      <c r="IZ44" s="109" t="str">
        <f t="shared" si="232"/>
        <v/>
      </c>
      <c r="JA44" s="109" t="str">
        <f t="shared" si="233"/>
        <v/>
      </c>
      <c r="JB44" s="109" t="str">
        <f t="shared" si="234"/>
        <v/>
      </c>
      <c r="JC44" s="109" t="str">
        <f t="shared" si="235"/>
        <v/>
      </c>
      <c r="JD44" s="109" t="str">
        <f t="shared" si="236"/>
        <v/>
      </c>
      <c r="JE44" s="109" t="str">
        <f t="shared" si="237"/>
        <v/>
      </c>
      <c r="JF44" s="109" t="str">
        <f t="shared" si="238"/>
        <v/>
      </c>
      <c r="JG44" s="109" t="str">
        <f t="shared" si="239"/>
        <v/>
      </c>
      <c r="JH44" s="109" t="str">
        <f t="shared" si="240"/>
        <v/>
      </c>
      <c r="JI44" s="109" t="str">
        <f t="shared" si="241"/>
        <v/>
      </c>
      <c r="JJ44" s="109" t="str">
        <f t="shared" si="242"/>
        <v/>
      </c>
      <c r="JK44" s="109" t="str">
        <f t="shared" si="243"/>
        <v/>
      </c>
      <c r="JL44" s="109" t="str">
        <f t="shared" si="244"/>
        <v/>
      </c>
      <c r="JM44" s="109" t="str">
        <f t="shared" si="245"/>
        <v/>
      </c>
      <c r="JN44" s="109" t="str">
        <f t="shared" si="246"/>
        <v/>
      </c>
      <c r="JO44" s="109" t="str">
        <f t="shared" si="247"/>
        <v/>
      </c>
      <c r="JP44" s="109" t="str">
        <f t="shared" si="248"/>
        <v/>
      </c>
      <c r="JQ44" s="109" t="str">
        <f t="shared" si="249"/>
        <v/>
      </c>
      <c r="JR44" s="109" t="str">
        <f t="shared" si="250"/>
        <v/>
      </c>
      <c r="JS44" s="109" t="str">
        <f t="shared" si="251"/>
        <v/>
      </c>
      <c r="JT44" s="109" t="str">
        <f t="shared" si="252"/>
        <v/>
      </c>
      <c r="JU44" s="109" t="str">
        <f t="shared" si="253"/>
        <v/>
      </c>
      <c r="JV44" s="109" t="str">
        <f t="shared" si="254"/>
        <v/>
      </c>
      <c r="JW44" s="109" t="str">
        <f t="shared" si="255"/>
        <v/>
      </c>
      <c r="JX44" s="109" t="str">
        <f t="shared" si="256"/>
        <v/>
      </c>
      <c r="JY44" s="109" t="str">
        <f t="shared" si="257"/>
        <v/>
      </c>
      <c r="JZ44" s="109" t="str">
        <f t="shared" si="258"/>
        <v/>
      </c>
      <c r="KA44" s="109" t="str">
        <f t="shared" si="259"/>
        <v/>
      </c>
      <c r="KB44" s="109" t="str">
        <f t="shared" si="260"/>
        <v/>
      </c>
      <c r="KC44" s="109" t="str">
        <f t="shared" si="261"/>
        <v/>
      </c>
      <c r="KD44" s="109" t="str">
        <f t="shared" si="262"/>
        <v/>
      </c>
      <c r="KE44" s="109" t="str">
        <f t="shared" si="263"/>
        <v/>
      </c>
      <c r="KF44" s="109" t="str">
        <f t="shared" si="264"/>
        <v/>
      </c>
      <c r="KG44" s="109" t="str">
        <f t="shared" si="265"/>
        <v/>
      </c>
      <c r="KH44" s="109" t="str">
        <f t="shared" si="266"/>
        <v/>
      </c>
      <c r="KI44" s="109" t="str">
        <f t="shared" si="267"/>
        <v/>
      </c>
      <c r="KJ44" s="109" t="str">
        <f t="shared" si="268"/>
        <v/>
      </c>
      <c r="KK44" s="109" t="str">
        <f t="shared" si="269"/>
        <v/>
      </c>
      <c r="KL44" s="109" t="str">
        <f t="shared" si="270"/>
        <v/>
      </c>
      <c r="KM44" s="109" t="str">
        <f t="shared" si="271"/>
        <v/>
      </c>
      <c r="KN44" s="109" t="str">
        <f t="shared" si="272"/>
        <v/>
      </c>
      <c r="KO44" s="109" t="str">
        <f t="shared" si="273"/>
        <v/>
      </c>
      <c r="KP44" s="109" t="str">
        <f t="shared" si="274"/>
        <v/>
      </c>
      <c r="KQ44" s="109" t="str">
        <f t="shared" si="275"/>
        <v/>
      </c>
      <c r="KR44" s="109" t="str">
        <f t="shared" si="276"/>
        <v/>
      </c>
      <c r="KS44" s="109" t="str">
        <f t="shared" si="277"/>
        <v/>
      </c>
      <c r="KT44" s="109" t="str">
        <f t="shared" si="278"/>
        <v/>
      </c>
      <c r="KU44" s="109" t="str">
        <f t="shared" si="279"/>
        <v/>
      </c>
      <c r="KV44" s="109" t="str">
        <f t="shared" si="280"/>
        <v/>
      </c>
      <c r="KW44" s="109" t="str">
        <f t="shared" si="281"/>
        <v/>
      </c>
      <c r="KX44" s="109" t="str">
        <f t="shared" si="282"/>
        <v/>
      </c>
      <c r="KY44" s="109" t="str">
        <f t="shared" si="283"/>
        <v/>
      </c>
      <c r="KZ44" s="109" t="str">
        <f t="shared" si="284"/>
        <v/>
      </c>
      <c r="LA44" s="109" t="str">
        <f t="shared" si="285"/>
        <v/>
      </c>
      <c r="LB44" s="109" t="str">
        <f t="shared" si="286"/>
        <v/>
      </c>
      <c r="LC44" s="109" t="str">
        <f t="shared" si="287"/>
        <v/>
      </c>
      <c r="LD44" s="110" t="str">
        <f t="shared" si="288"/>
        <v/>
      </c>
      <c r="LE44" s="110" t="str">
        <f t="shared" si="289"/>
        <v/>
      </c>
      <c r="LF44" s="110" t="str">
        <f t="shared" si="290"/>
        <v/>
      </c>
      <c r="LG44" s="110" t="str">
        <f t="shared" si="291"/>
        <v/>
      </c>
      <c r="LH44" s="110" t="str">
        <f t="shared" si="292"/>
        <v/>
      </c>
      <c r="LI44" s="75" t="str">
        <f t="shared" si="293"/>
        <v/>
      </c>
      <c r="LJ44" s="75" t="str">
        <f t="shared" si="294"/>
        <v/>
      </c>
      <c r="LK44" s="75" t="str">
        <f t="shared" si="295"/>
        <v/>
      </c>
      <c r="LL44" s="75" t="str">
        <f t="shared" si="296"/>
        <v/>
      </c>
      <c r="LM44" s="75" t="str">
        <f t="shared" si="297"/>
        <v/>
      </c>
      <c r="LN44" s="75" t="str">
        <f t="shared" si="298"/>
        <v/>
      </c>
      <c r="LO44" s="75" t="str">
        <f t="shared" si="299"/>
        <v/>
      </c>
      <c r="LP44" s="75" t="str">
        <f t="shared" si="300"/>
        <v/>
      </c>
      <c r="LQ44" s="75" t="str">
        <f t="shared" si="301"/>
        <v/>
      </c>
      <c r="LR44" s="75" t="str">
        <f t="shared" si="302"/>
        <v/>
      </c>
      <c r="LS44" s="75" t="str">
        <f t="shared" si="303"/>
        <v/>
      </c>
      <c r="LT44" s="75" t="str">
        <f t="shared" si="304"/>
        <v/>
      </c>
      <c r="LU44" s="75" t="str">
        <f t="shared" si="305"/>
        <v/>
      </c>
      <c r="LV44" s="75" t="str">
        <f t="shared" si="306"/>
        <v/>
      </c>
      <c r="LW44" s="75" t="str">
        <f t="shared" si="307"/>
        <v/>
      </c>
      <c r="LX44" s="75" t="str">
        <f t="shared" si="308"/>
        <v/>
      </c>
      <c r="LY44" s="75" t="str">
        <f t="shared" si="309"/>
        <v/>
      </c>
      <c r="LZ44" s="75" t="str">
        <f t="shared" si="310"/>
        <v/>
      </c>
      <c r="MA44" s="75" t="str">
        <f t="shared" si="311"/>
        <v/>
      </c>
      <c r="MB44" s="75" t="str">
        <f t="shared" si="312"/>
        <v/>
      </c>
      <c r="MC44" s="91">
        <f t="shared" si="323"/>
        <v>0</v>
      </c>
      <c r="MD44" s="91">
        <f t="shared" si="324"/>
        <v>0</v>
      </c>
      <c r="ME44" s="91">
        <f t="shared" si="325"/>
        <v>0</v>
      </c>
      <c r="MF44" s="91">
        <f t="shared" si="326"/>
        <v>0</v>
      </c>
      <c r="MG44" s="91">
        <f t="shared" si="327"/>
        <v>0</v>
      </c>
      <c r="MH44" s="91">
        <f t="shared" si="328"/>
        <v>0</v>
      </c>
      <c r="MI44" s="91">
        <f t="shared" si="329"/>
        <v>0</v>
      </c>
      <c r="MJ44" s="91">
        <f t="shared" si="330"/>
        <v>0</v>
      </c>
      <c r="MK44" s="91">
        <f t="shared" si="331"/>
        <v>0</v>
      </c>
      <c r="ML44" s="91">
        <f t="shared" si="332"/>
        <v>0</v>
      </c>
      <c r="MM44" s="91">
        <f t="shared" si="333"/>
        <v>0</v>
      </c>
      <c r="MN44" s="91">
        <f t="shared" si="334"/>
        <v>0</v>
      </c>
      <c r="MO44" s="91">
        <f t="shared" si="335"/>
        <v>0</v>
      </c>
      <c r="MP44" s="91">
        <f t="shared" si="336"/>
        <v>0</v>
      </c>
      <c r="MQ44" s="91">
        <f t="shared" si="337"/>
        <v>0</v>
      </c>
      <c r="MR44" s="70"/>
      <c r="MS44" s="70"/>
      <c r="MT44" s="75"/>
      <c r="MU44" s="75"/>
      <c r="NK44" s="71"/>
      <c r="NL44" s="71"/>
    </row>
    <row r="45" spans="1:376" ht="12" customHeight="1" x14ac:dyDescent="0.2">
      <c r="A45" s="98" t="str">
        <f t="shared" si="0"/>
        <v/>
      </c>
      <c r="B45" s="137"/>
      <c r="C45" s="112"/>
      <c r="D45" s="113"/>
      <c r="E45" s="114"/>
      <c r="F45" s="114"/>
      <c r="G45" s="114"/>
      <c r="H45" s="114"/>
      <c r="I45" s="352"/>
      <c r="J45" s="115"/>
      <c r="K45" s="116">
        <f t="shared" si="1"/>
        <v>0</v>
      </c>
      <c r="L45" s="116">
        <f t="shared" si="2"/>
        <v>0</v>
      </c>
      <c r="M45" s="117"/>
      <c r="N45" s="117"/>
      <c r="O45" s="117"/>
      <c r="P45" s="118"/>
      <c r="Q45" s="119"/>
      <c r="R45" s="120"/>
      <c r="S45" s="1089"/>
      <c r="T45" s="1090"/>
      <c r="U45" s="75" t="str">
        <f t="shared" si="3"/>
        <v/>
      </c>
      <c r="V45" s="75" t="str">
        <f t="shared" si="4"/>
        <v/>
      </c>
      <c r="W45" s="75" t="str">
        <f t="shared" si="5"/>
        <v/>
      </c>
      <c r="X45" s="75" t="str">
        <f t="shared" si="6"/>
        <v/>
      </c>
      <c r="Y45" s="75" t="str">
        <f t="shared" si="7"/>
        <v/>
      </c>
      <c r="Z45" s="75" t="str">
        <f t="shared" si="8"/>
        <v/>
      </c>
      <c r="AA45" s="75" t="str">
        <f t="shared" si="9"/>
        <v/>
      </c>
      <c r="AB45" s="75" t="str">
        <f t="shared" si="10"/>
        <v/>
      </c>
      <c r="AC45" s="75" t="str">
        <f t="shared" si="11"/>
        <v/>
      </c>
      <c r="AD45" s="75" t="str">
        <f t="shared" si="12"/>
        <v/>
      </c>
      <c r="AE45" s="75" t="str">
        <f t="shared" si="13"/>
        <v/>
      </c>
      <c r="AF45" s="75" t="str">
        <f t="shared" si="14"/>
        <v/>
      </c>
      <c r="AG45" s="75" t="str">
        <f t="shared" si="15"/>
        <v/>
      </c>
      <c r="AH45" s="75" t="str">
        <f t="shared" si="16"/>
        <v/>
      </c>
      <c r="AI45" s="75" t="str">
        <f t="shared" si="17"/>
        <v/>
      </c>
      <c r="AJ45" s="75" t="str">
        <f t="shared" si="18"/>
        <v/>
      </c>
      <c r="AK45" s="75" t="str">
        <f t="shared" si="19"/>
        <v/>
      </c>
      <c r="AL45" s="75" t="str">
        <f t="shared" si="20"/>
        <v/>
      </c>
      <c r="AM45" s="75" t="str">
        <f t="shared" si="21"/>
        <v/>
      </c>
      <c r="AN45" s="75" t="str">
        <f t="shared" si="22"/>
        <v/>
      </c>
      <c r="AO45" s="75" t="str">
        <f t="shared" si="23"/>
        <v/>
      </c>
      <c r="AP45" s="75" t="str">
        <f t="shared" si="24"/>
        <v/>
      </c>
      <c r="AQ45" s="75" t="str">
        <f t="shared" si="25"/>
        <v/>
      </c>
      <c r="AR45" s="75" t="str">
        <f t="shared" si="26"/>
        <v/>
      </c>
      <c r="AS45" s="75" t="str">
        <f t="shared" si="27"/>
        <v/>
      </c>
      <c r="AT45" s="75" t="str">
        <f t="shared" si="28"/>
        <v/>
      </c>
      <c r="AU45" s="75" t="str">
        <f t="shared" si="29"/>
        <v/>
      </c>
      <c r="AV45" s="75" t="str">
        <f t="shared" si="30"/>
        <v/>
      </c>
      <c r="AW45" s="75" t="str">
        <f t="shared" si="31"/>
        <v/>
      </c>
      <c r="AX45" s="75" t="str">
        <f t="shared" si="32"/>
        <v/>
      </c>
      <c r="AY45" s="75" t="str">
        <f t="shared" si="33"/>
        <v/>
      </c>
      <c r="AZ45" s="75" t="str">
        <f t="shared" si="34"/>
        <v/>
      </c>
      <c r="BA45" s="75" t="str">
        <f t="shared" si="35"/>
        <v/>
      </c>
      <c r="BB45" s="75" t="str">
        <f t="shared" si="36"/>
        <v/>
      </c>
      <c r="BC45" s="75" t="str">
        <f t="shared" si="37"/>
        <v/>
      </c>
      <c r="BD45" s="75" t="str">
        <f t="shared" si="38"/>
        <v/>
      </c>
      <c r="BE45" s="75" t="str">
        <f t="shared" si="39"/>
        <v/>
      </c>
      <c r="BF45" s="75" t="str">
        <f t="shared" si="40"/>
        <v/>
      </c>
      <c r="BG45" s="75" t="str">
        <f t="shared" si="41"/>
        <v/>
      </c>
      <c r="BH45" s="75" t="str">
        <f t="shared" si="42"/>
        <v/>
      </c>
      <c r="BI45" s="75" t="str">
        <f t="shared" si="43"/>
        <v/>
      </c>
      <c r="BJ45" s="75" t="str">
        <f t="shared" si="44"/>
        <v/>
      </c>
      <c r="BK45" s="75" t="str">
        <f t="shared" si="45"/>
        <v/>
      </c>
      <c r="BL45" s="75" t="str">
        <f t="shared" si="46"/>
        <v/>
      </c>
      <c r="BM45" s="75" t="str">
        <f t="shared" si="47"/>
        <v/>
      </c>
      <c r="BN45" s="75" t="str">
        <f t="shared" si="48"/>
        <v/>
      </c>
      <c r="BO45" s="75" t="str">
        <f t="shared" si="49"/>
        <v/>
      </c>
      <c r="BP45" s="75" t="str">
        <f t="shared" si="50"/>
        <v/>
      </c>
      <c r="BQ45" s="75" t="str">
        <f t="shared" si="51"/>
        <v/>
      </c>
      <c r="BR45" s="75" t="str">
        <f t="shared" si="52"/>
        <v/>
      </c>
      <c r="BS45" s="75" t="str">
        <f t="shared" si="53"/>
        <v/>
      </c>
      <c r="BT45" s="75" t="str">
        <f t="shared" si="54"/>
        <v/>
      </c>
      <c r="BU45" s="75" t="str">
        <f t="shared" si="55"/>
        <v/>
      </c>
      <c r="BV45" s="75" t="str">
        <f t="shared" si="56"/>
        <v/>
      </c>
      <c r="BW45" s="75" t="str">
        <f t="shared" si="57"/>
        <v/>
      </c>
      <c r="BX45" s="75" t="str">
        <f t="shared" si="58"/>
        <v/>
      </c>
      <c r="BY45" s="75" t="str">
        <f t="shared" si="59"/>
        <v/>
      </c>
      <c r="BZ45" s="75" t="str">
        <f t="shared" si="60"/>
        <v/>
      </c>
      <c r="CA45" s="75" t="str">
        <f t="shared" si="61"/>
        <v/>
      </c>
      <c r="CB45" s="75" t="str">
        <f t="shared" si="62"/>
        <v/>
      </c>
      <c r="CC45" s="75" t="str">
        <f t="shared" si="63"/>
        <v/>
      </c>
      <c r="CD45" s="75" t="str">
        <f t="shared" si="64"/>
        <v/>
      </c>
      <c r="CE45" s="75" t="str">
        <f t="shared" si="65"/>
        <v/>
      </c>
      <c r="CF45" s="75" t="str">
        <f t="shared" si="66"/>
        <v/>
      </c>
      <c r="CG45" s="75" t="str">
        <f t="shared" si="67"/>
        <v/>
      </c>
      <c r="CH45" s="75" t="str">
        <f t="shared" si="68"/>
        <v/>
      </c>
      <c r="CI45" s="75" t="str">
        <f t="shared" si="69"/>
        <v/>
      </c>
      <c r="CJ45" s="75" t="str">
        <f t="shared" si="70"/>
        <v/>
      </c>
      <c r="CK45" s="75" t="str">
        <f t="shared" si="71"/>
        <v/>
      </c>
      <c r="CL45" s="75" t="str">
        <f t="shared" si="72"/>
        <v/>
      </c>
      <c r="CM45" s="75" t="str">
        <f t="shared" si="73"/>
        <v/>
      </c>
      <c r="CN45" s="75" t="str">
        <f t="shared" si="74"/>
        <v/>
      </c>
      <c r="CO45" s="75" t="str">
        <f t="shared" si="75"/>
        <v/>
      </c>
      <c r="CP45" s="75" t="str">
        <f t="shared" si="76"/>
        <v/>
      </c>
      <c r="CQ45" s="75" t="str">
        <f t="shared" si="77"/>
        <v/>
      </c>
      <c r="CR45" s="75" t="str">
        <f t="shared" si="78"/>
        <v/>
      </c>
      <c r="CS45" s="75" t="str">
        <f t="shared" si="79"/>
        <v/>
      </c>
      <c r="CT45" s="75" t="str">
        <f t="shared" si="80"/>
        <v/>
      </c>
      <c r="CU45" s="75" t="str">
        <f t="shared" si="81"/>
        <v/>
      </c>
      <c r="CV45" s="75" t="str">
        <f t="shared" si="82"/>
        <v/>
      </c>
      <c r="CW45" s="75" t="str">
        <f t="shared" si="83"/>
        <v/>
      </c>
      <c r="CX45" s="75" t="str">
        <f t="shared" si="84"/>
        <v/>
      </c>
      <c r="CY45" s="75" t="str">
        <f t="shared" si="85"/>
        <v/>
      </c>
      <c r="CZ45" s="75" t="str">
        <f t="shared" si="86"/>
        <v/>
      </c>
      <c r="DA45" s="75" t="str">
        <f t="shared" si="87"/>
        <v/>
      </c>
      <c r="DB45" s="75" t="str">
        <f t="shared" si="88"/>
        <v/>
      </c>
      <c r="DC45" s="75" t="str">
        <f t="shared" si="89"/>
        <v/>
      </c>
      <c r="DD45" s="75" t="str">
        <f t="shared" si="90"/>
        <v/>
      </c>
      <c r="DE45" s="75" t="str">
        <f t="shared" si="91"/>
        <v/>
      </c>
      <c r="DF45" s="75" t="str">
        <f t="shared" si="92"/>
        <v/>
      </c>
      <c r="DG45" s="75" t="str">
        <f t="shared" si="93"/>
        <v/>
      </c>
      <c r="DH45" s="75" t="str">
        <f t="shared" si="94"/>
        <v/>
      </c>
      <c r="DI45" s="75" t="str">
        <f t="shared" si="95"/>
        <v/>
      </c>
      <c r="DJ45" s="75" t="str">
        <f t="shared" si="96"/>
        <v/>
      </c>
      <c r="DK45" s="75" t="str">
        <f t="shared" si="97"/>
        <v/>
      </c>
      <c r="DL45" s="75" t="str">
        <f t="shared" si="98"/>
        <v/>
      </c>
      <c r="DM45" s="75" t="str">
        <f t="shared" si="99"/>
        <v/>
      </c>
      <c r="DN45" s="75" t="str">
        <f t="shared" si="100"/>
        <v/>
      </c>
      <c r="DO45" s="75" t="str">
        <f t="shared" si="101"/>
        <v/>
      </c>
      <c r="DP45" s="75" t="str">
        <f t="shared" si="102"/>
        <v/>
      </c>
      <c r="DQ45" s="75" t="str">
        <f t="shared" si="103"/>
        <v/>
      </c>
      <c r="DR45" s="75" t="str">
        <f t="shared" si="104"/>
        <v/>
      </c>
      <c r="DS45" s="75" t="str">
        <f t="shared" si="105"/>
        <v/>
      </c>
      <c r="DT45" s="75" t="str">
        <f t="shared" si="106"/>
        <v/>
      </c>
      <c r="DU45" s="75" t="str">
        <f t="shared" si="107"/>
        <v/>
      </c>
      <c r="DV45" s="75" t="str">
        <f t="shared" si="108"/>
        <v/>
      </c>
      <c r="DW45" s="75" t="str">
        <f t="shared" si="109"/>
        <v/>
      </c>
      <c r="DX45" s="75" t="str">
        <f t="shared" si="110"/>
        <v/>
      </c>
      <c r="DY45" s="75" t="str">
        <f t="shared" si="111"/>
        <v/>
      </c>
      <c r="DZ45" s="75" t="str">
        <f t="shared" si="112"/>
        <v/>
      </c>
      <c r="EA45" s="75" t="str">
        <f t="shared" si="113"/>
        <v/>
      </c>
      <c r="EB45" s="75" t="str">
        <f t="shared" si="114"/>
        <v/>
      </c>
      <c r="EC45" s="75" t="str">
        <f t="shared" si="115"/>
        <v/>
      </c>
      <c r="ED45" s="75" t="str">
        <f t="shared" si="116"/>
        <v/>
      </c>
      <c r="EE45" s="75" t="str">
        <f t="shared" si="117"/>
        <v/>
      </c>
      <c r="EF45" s="75" t="str">
        <f t="shared" si="118"/>
        <v/>
      </c>
      <c r="EG45" s="75" t="str">
        <f t="shared" si="119"/>
        <v/>
      </c>
      <c r="EH45" s="75" t="str">
        <f t="shared" si="120"/>
        <v/>
      </c>
      <c r="EI45" s="75" t="str">
        <f t="shared" si="121"/>
        <v/>
      </c>
      <c r="EJ45" s="75" t="str">
        <f t="shared" si="122"/>
        <v/>
      </c>
      <c r="EK45" s="75" t="str">
        <f t="shared" si="123"/>
        <v/>
      </c>
      <c r="EL45" s="75" t="str">
        <f t="shared" si="124"/>
        <v/>
      </c>
      <c r="EM45" s="75" t="str">
        <f t="shared" si="125"/>
        <v/>
      </c>
      <c r="EN45" s="75" t="str">
        <f t="shared" si="126"/>
        <v/>
      </c>
      <c r="EO45" s="75" t="str">
        <f t="shared" si="127"/>
        <v/>
      </c>
      <c r="EP45" s="75" t="str">
        <f t="shared" si="128"/>
        <v/>
      </c>
      <c r="EQ45" s="75" t="str">
        <f t="shared" si="129"/>
        <v/>
      </c>
      <c r="ER45" s="75" t="str">
        <f t="shared" si="130"/>
        <v/>
      </c>
      <c r="ES45" s="75" t="str">
        <f t="shared" si="131"/>
        <v/>
      </c>
      <c r="ET45" s="75" t="str">
        <f t="shared" si="132"/>
        <v/>
      </c>
      <c r="EU45" s="75" t="str">
        <f t="shared" si="313"/>
        <v/>
      </c>
      <c r="EV45" s="75" t="str">
        <f t="shared" si="314"/>
        <v/>
      </c>
      <c r="EW45" s="75" t="str">
        <f t="shared" si="315"/>
        <v/>
      </c>
      <c r="EX45" s="75" t="str">
        <f t="shared" si="316"/>
        <v/>
      </c>
      <c r="EY45" s="75" t="str">
        <f t="shared" si="317"/>
        <v/>
      </c>
      <c r="EZ45" s="75" t="str">
        <f t="shared" si="133"/>
        <v/>
      </c>
      <c r="FA45" s="75" t="str">
        <f t="shared" si="134"/>
        <v/>
      </c>
      <c r="FB45" s="75" t="str">
        <f t="shared" si="135"/>
        <v/>
      </c>
      <c r="FC45" s="75" t="str">
        <f t="shared" si="136"/>
        <v/>
      </c>
      <c r="FD45" s="75" t="str">
        <f t="shared" si="137"/>
        <v/>
      </c>
      <c r="FE45" s="75" t="str">
        <f t="shared" si="318"/>
        <v/>
      </c>
      <c r="FF45" s="75" t="str">
        <f t="shared" si="319"/>
        <v/>
      </c>
      <c r="FG45" s="75" t="str">
        <f t="shared" si="320"/>
        <v/>
      </c>
      <c r="FH45" s="75" t="str">
        <f t="shared" si="321"/>
        <v/>
      </c>
      <c r="FI45" s="75" t="str">
        <f t="shared" si="322"/>
        <v/>
      </c>
      <c r="FJ45" s="75" t="str">
        <f t="shared" si="138"/>
        <v/>
      </c>
      <c r="FK45" s="75" t="str">
        <f t="shared" si="139"/>
        <v/>
      </c>
      <c r="FL45" s="75" t="str">
        <f t="shared" si="140"/>
        <v/>
      </c>
      <c r="FM45" s="75" t="str">
        <f t="shared" si="141"/>
        <v/>
      </c>
      <c r="FN45" s="75" t="str">
        <f t="shared" si="142"/>
        <v/>
      </c>
      <c r="FO45" s="75" t="str">
        <f t="shared" si="143"/>
        <v/>
      </c>
      <c r="FP45" s="75" t="str">
        <f t="shared" si="144"/>
        <v/>
      </c>
      <c r="FQ45" s="75" t="str">
        <f t="shared" si="145"/>
        <v/>
      </c>
      <c r="FR45" s="75" t="str">
        <f t="shared" si="146"/>
        <v/>
      </c>
      <c r="FS45" s="75" t="str">
        <f t="shared" si="147"/>
        <v/>
      </c>
      <c r="FT45" s="75" t="str">
        <f t="shared" si="148"/>
        <v/>
      </c>
      <c r="FU45" s="75" t="str">
        <f t="shared" si="149"/>
        <v/>
      </c>
      <c r="FV45" s="75" t="str">
        <f t="shared" si="150"/>
        <v/>
      </c>
      <c r="FW45" s="75" t="str">
        <f t="shared" si="151"/>
        <v/>
      </c>
      <c r="FX45" s="75" t="str">
        <f t="shared" si="152"/>
        <v/>
      </c>
      <c r="FY45" s="75" t="str">
        <f t="shared" si="153"/>
        <v/>
      </c>
      <c r="FZ45" s="75" t="str">
        <f t="shared" si="154"/>
        <v/>
      </c>
      <c r="GA45" s="75" t="str">
        <f t="shared" si="155"/>
        <v/>
      </c>
      <c r="GB45" s="75" t="str">
        <f t="shared" si="156"/>
        <v/>
      </c>
      <c r="GC45" s="75" t="str">
        <f t="shared" si="157"/>
        <v/>
      </c>
      <c r="GD45" s="75" t="str">
        <f t="shared" si="158"/>
        <v/>
      </c>
      <c r="GE45" s="75" t="str">
        <f t="shared" si="159"/>
        <v/>
      </c>
      <c r="GF45" s="75" t="str">
        <f t="shared" si="160"/>
        <v/>
      </c>
      <c r="GG45" s="75" t="str">
        <f t="shared" si="161"/>
        <v/>
      </c>
      <c r="GH45" s="75" t="str">
        <f t="shared" si="162"/>
        <v/>
      </c>
      <c r="GI45" s="75" t="str">
        <f t="shared" si="163"/>
        <v/>
      </c>
      <c r="GJ45" s="75" t="str">
        <f t="shared" si="164"/>
        <v/>
      </c>
      <c r="GK45" s="75" t="str">
        <f t="shared" si="165"/>
        <v/>
      </c>
      <c r="GL45" s="75" t="str">
        <f t="shared" si="166"/>
        <v/>
      </c>
      <c r="GM45" s="75" t="str">
        <f t="shared" si="167"/>
        <v/>
      </c>
      <c r="GN45" s="75" t="str">
        <f t="shared" si="168"/>
        <v/>
      </c>
      <c r="GO45" s="75" t="str">
        <f t="shared" si="169"/>
        <v/>
      </c>
      <c r="GP45" s="75" t="str">
        <f t="shared" si="170"/>
        <v/>
      </c>
      <c r="GQ45" s="75" t="str">
        <f t="shared" si="171"/>
        <v/>
      </c>
      <c r="GR45" s="75" t="str">
        <f t="shared" si="172"/>
        <v/>
      </c>
      <c r="GS45" s="75" t="str">
        <f t="shared" si="173"/>
        <v/>
      </c>
      <c r="GT45" s="75" t="str">
        <f t="shared" si="174"/>
        <v/>
      </c>
      <c r="GU45" s="75" t="str">
        <f t="shared" si="175"/>
        <v/>
      </c>
      <c r="GV45" s="75" t="str">
        <f t="shared" si="176"/>
        <v/>
      </c>
      <c r="GW45" s="75" t="str">
        <f t="shared" si="177"/>
        <v/>
      </c>
      <c r="GX45" s="75" t="str">
        <f t="shared" si="178"/>
        <v/>
      </c>
      <c r="GY45" s="75" t="str">
        <f t="shared" si="179"/>
        <v/>
      </c>
      <c r="GZ45" s="75" t="str">
        <f t="shared" si="180"/>
        <v/>
      </c>
      <c r="HA45" s="75" t="str">
        <f t="shared" si="181"/>
        <v/>
      </c>
      <c r="HB45" s="75" t="str">
        <f t="shared" si="182"/>
        <v/>
      </c>
      <c r="HC45" s="75" t="str">
        <f t="shared" si="183"/>
        <v/>
      </c>
      <c r="HD45" s="75" t="str">
        <f t="shared" si="184"/>
        <v/>
      </c>
      <c r="HE45" s="75" t="str">
        <f t="shared" si="185"/>
        <v/>
      </c>
      <c r="HF45" s="75" t="str">
        <f t="shared" si="186"/>
        <v/>
      </c>
      <c r="HG45" s="75" t="str">
        <f t="shared" si="187"/>
        <v/>
      </c>
      <c r="HH45" s="75" t="str">
        <f t="shared" si="188"/>
        <v/>
      </c>
      <c r="HI45" s="75" t="str">
        <f t="shared" si="189"/>
        <v/>
      </c>
      <c r="HJ45" s="75" t="str">
        <f t="shared" si="190"/>
        <v/>
      </c>
      <c r="HK45" s="75" t="str">
        <f t="shared" si="191"/>
        <v/>
      </c>
      <c r="HL45" s="75" t="str">
        <f t="shared" si="192"/>
        <v/>
      </c>
      <c r="HM45" s="75" t="str">
        <f t="shared" si="193"/>
        <v/>
      </c>
      <c r="HN45" s="75" t="str">
        <f t="shared" si="194"/>
        <v/>
      </c>
      <c r="HO45" s="75" t="str">
        <f t="shared" si="195"/>
        <v/>
      </c>
      <c r="HP45" s="75" t="str">
        <f t="shared" si="196"/>
        <v/>
      </c>
      <c r="HQ45" s="75" t="str">
        <f t="shared" si="197"/>
        <v/>
      </c>
      <c r="HR45" s="75" t="str">
        <f t="shared" si="198"/>
        <v/>
      </c>
      <c r="HS45" s="75" t="str">
        <f t="shared" si="199"/>
        <v/>
      </c>
      <c r="HT45" s="75" t="str">
        <f t="shared" si="200"/>
        <v/>
      </c>
      <c r="HU45" s="75" t="str">
        <f t="shared" si="201"/>
        <v/>
      </c>
      <c r="HV45" s="75" t="str">
        <f t="shared" si="202"/>
        <v/>
      </c>
      <c r="HW45" s="109" t="str">
        <f t="shared" si="203"/>
        <v/>
      </c>
      <c r="HX45" s="109" t="str">
        <f t="shared" si="204"/>
        <v/>
      </c>
      <c r="HY45" s="109" t="str">
        <f t="shared" si="205"/>
        <v/>
      </c>
      <c r="HZ45" s="109" t="str">
        <f t="shared" si="206"/>
        <v/>
      </c>
      <c r="IA45" s="109" t="str">
        <f t="shared" si="207"/>
        <v/>
      </c>
      <c r="IB45" s="109" t="str">
        <f t="shared" si="208"/>
        <v/>
      </c>
      <c r="IC45" s="109" t="str">
        <f t="shared" si="209"/>
        <v/>
      </c>
      <c r="ID45" s="109" t="str">
        <f t="shared" si="210"/>
        <v/>
      </c>
      <c r="IE45" s="109" t="str">
        <f t="shared" si="211"/>
        <v/>
      </c>
      <c r="IF45" s="109" t="str">
        <f t="shared" si="212"/>
        <v/>
      </c>
      <c r="IG45" s="109" t="str">
        <f t="shared" si="213"/>
        <v/>
      </c>
      <c r="IH45" s="109" t="str">
        <f t="shared" si="214"/>
        <v/>
      </c>
      <c r="II45" s="109" t="str">
        <f t="shared" si="215"/>
        <v/>
      </c>
      <c r="IJ45" s="109" t="str">
        <f t="shared" si="216"/>
        <v/>
      </c>
      <c r="IK45" s="109" t="str">
        <f t="shared" si="217"/>
        <v/>
      </c>
      <c r="IL45" s="109" t="str">
        <f t="shared" si="218"/>
        <v/>
      </c>
      <c r="IM45" s="109" t="str">
        <f t="shared" si="219"/>
        <v/>
      </c>
      <c r="IN45" s="109" t="str">
        <f t="shared" si="220"/>
        <v/>
      </c>
      <c r="IO45" s="109" t="str">
        <f t="shared" si="221"/>
        <v/>
      </c>
      <c r="IP45" s="109" t="str">
        <f t="shared" si="222"/>
        <v/>
      </c>
      <c r="IQ45" s="109" t="str">
        <f t="shared" si="223"/>
        <v/>
      </c>
      <c r="IR45" s="109" t="str">
        <f t="shared" si="224"/>
        <v/>
      </c>
      <c r="IS45" s="109" t="str">
        <f t="shared" si="225"/>
        <v/>
      </c>
      <c r="IT45" s="109" t="str">
        <f t="shared" si="226"/>
        <v/>
      </c>
      <c r="IU45" s="109" t="str">
        <f t="shared" si="227"/>
        <v/>
      </c>
      <c r="IV45" s="109" t="str">
        <f t="shared" si="228"/>
        <v/>
      </c>
      <c r="IW45" s="109" t="str">
        <f t="shared" si="229"/>
        <v/>
      </c>
      <c r="IX45" s="109" t="str">
        <f t="shared" si="230"/>
        <v/>
      </c>
      <c r="IY45" s="109" t="str">
        <f t="shared" si="231"/>
        <v/>
      </c>
      <c r="IZ45" s="109" t="str">
        <f t="shared" si="232"/>
        <v/>
      </c>
      <c r="JA45" s="109" t="str">
        <f t="shared" si="233"/>
        <v/>
      </c>
      <c r="JB45" s="109" t="str">
        <f t="shared" si="234"/>
        <v/>
      </c>
      <c r="JC45" s="109" t="str">
        <f t="shared" si="235"/>
        <v/>
      </c>
      <c r="JD45" s="109" t="str">
        <f t="shared" si="236"/>
        <v/>
      </c>
      <c r="JE45" s="109" t="str">
        <f t="shared" si="237"/>
        <v/>
      </c>
      <c r="JF45" s="109" t="str">
        <f t="shared" si="238"/>
        <v/>
      </c>
      <c r="JG45" s="109" t="str">
        <f t="shared" si="239"/>
        <v/>
      </c>
      <c r="JH45" s="109" t="str">
        <f t="shared" si="240"/>
        <v/>
      </c>
      <c r="JI45" s="109" t="str">
        <f t="shared" si="241"/>
        <v/>
      </c>
      <c r="JJ45" s="109" t="str">
        <f t="shared" si="242"/>
        <v/>
      </c>
      <c r="JK45" s="109" t="str">
        <f t="shared" si="243"/>
        <v/>
      </c>
      <c r="JL45" s="109" t="str">
        <f t="shared" si="244"/>
        <v/>
      </c>
      <c r="JM45" s="109" t="str">
        <f t="shared" si="245"/>
        <v/>
      </c>
      <c r="JN45" s="109" t="str">
        <f t="shared" si="246"/>
        <v/>
      </c>
      <c r="JO45" s="109" t="str">
        <f t="shared" si="247"/>
        <v/>
      </c>
      <c r="JP45" s="109" t="str">
        <f t="shared" si="248"/>
        <v/>
      </c>
      <c r="JQ45" s="109" t="str">
        <f t="shared" si="249"/>
        <v/>
      </c>
      <c r="JR45" s="109" t="str">
        <f t="shared" si="250"/>
        <v/>
      </c>
      <c r="JS45" s="109" t="str">
        <f t="shared" si="251"/>
        <v/>
      </c>
      <c r="JT45" s="109" t="str">
        <f t="shared" si="252"/>
        <v/>
      </c>
      <c r="JU45" s="109" t="str">
        <f t="shared" si="253"/>
        <v/>
      </c>
      <c r="JV45" s="109" t="str">
        <f t="shared" si="254"/>
        <v/>
      </c>
      <c r="JW45" s="109" t="str">
        <f t="shared" si="255"/>
        <v/>
      </c>
      <c r="JX45" s="109" t="str">
        <f t="shared" si="256"/>
        <v/>
      </c>
      <c r="JY45" s="109" t="str">
        <f t="shared" si="257"/>
        <v/>
      </c>
      <c r="JZ45" s="109" t="str">
        <f t="shared" si="258"/>
        <v/>
      </c>
      <c r="KA45" s="109" t="str">
        <f t="shared" si="259"/>
        <v/>
      </c>
      <c r="KB45" s="109" t="str">
        <f t="shared" si="260"/>
        <v/>
      </c>
      <c r="KC45" s="109" t="str">
        <f t="shared" si="261"/>
        <v/>
      </c>
      <c r="KD45" s="109" t="str">
        <f t="shared" si="262"/>
        <v/>
      </c>
      <c r="KE45" s="109" t="str">
        <f t="shared" si="263"/>
        <v/>
      </c>
      <c r="KF45" s="109" t="str">
        <f t="shared" si="264"/>
        <v/>
      </c>
      <c r="KG45" s="109" t="str">
        <f t="shared" si="265"/>
        <v/>
      </c>
      <c r="KH45" s="109" t="str">
        <f t="shared" si="266"/>
        <v/>
      </c>
      <c r="KI45" s="109" t="str">
        <f t="shared" si="267"/>
        <v/>
      </c>
      <c r="KJ45" s="109" t="str">
        <f t="shared" si="268"/>
        <v/>
      </c>
      <c r="KK45" s="109" t="str">
        <f t="shared" si="269"/>
        <v/>
      </c>
      <c r="KL45" s="109" t="str">
        <f t="shared" si="270"/>
        <v/>
      </c>
      <c r="KM45" s="109" t="str">
        <f t="shared" si="271"/>
        <v/>
      </c>
      <c r="KN45" s="109" t="str">
        <f t="shared" si="272"/>
        <v/>
      </c>
      <c r="KO45" s="109" t="str">
        <f t="shared" si="273"/>
        <v/>
      </c>
      <c r="KP45" s="109" t="str">
        <f t="shared" si="274"/>
        <v/>
      </c>
      <c r="KQ45" s="109" t="str">
        <f t="shared" si="275"/>
        <v/>
      </c>
      <c r="KR45" s="109" t="str">
        <f t="shared" si="276"/>
        <v/>
      </c>
      <c r="KS45" s="109" t="str">
        <f t="shared" si="277"/>
        <v/>
      </c>
      <c r="KT45" s="109" t="str">
        <f t="shared" si="278"/>
        <v/>
      </c>
      <c r="KU45" s="109" t="str">
        <f t="shared" si="279"/>
        <v/>
      </c>
      <c r="KV45" s="109" t="str">
        <f t="shared" si="280"/>
        <v/>
      </c>
      <c r="KW45" s="109" t="str">
        <f t="shared" si="281"/>
        <v/>
      </c>
      <c r="KX45" s="109" t="str">
        <f t="shared" si="282"/>
        <v/>
      </c>
      <c r="KY45" s="109" t="str">
        <f t="shared" si="283"/>
        <v/>
      </c>
      <c r="KZ45" s="109" t="str">
        <f t="shared" si="284"/>
        <v/>
      </c>
      <c r="LA45" s="109" t="str">
        <f t="shared" si="285"/>
        <v/>
      </c>
      <c r="LB45" s="109" t="str">
        <f t="shared" si="286"/>
        <v/>
      </c>
      <c r="LC45" s="109" t="str">
        <f t="shared" si="287"/>
        <v/>
      </c>
      <c r="LD45" s="110" t="str">
        <f t="shared" si="288"/>
        <v/>
      </c>
      <c r="LE45" s="110" t="str">
        <f t="shared" si="289"/>
        <v/>
      </c>
      <c r="LF45" s="110" t="str">
        <f t="shared" si="290"/>
        <v/>
      </c>
      <c r="LG45" s="110" t="str">
        <f t="shared" si="291"/>
        <v/>
      </c>
      <c r="LH45" s="110" t="str">
        <f t="shared" si="292"/>
        <v/>
      </c>
      <c r="LI45" s="75" t="str">
        <f t="shared" si="293"/>
        <v/>
      </c>
      <c r="LJ45" s="75" t="str">
        <f t="shared" si="294"/>
        <v/>
      </c>
      <c r="LK45" s="75" t="str">
        <f t="shared" si="295"/>
        <v/>
      </c>
      <c r="LL45" s="75" t="str">
        <f t="shared" si="296"/>
        <v/>
      </c>
      <c r="LM45" s="75" t="str">
        <f t="shared" si="297"/>
        <v/>
      </c>
      <c r="LN45" s="75" t="str">
        <f t="shared" si="298"/>
        <v/>
      </c>
      <c r="LO45" s="75" t="str">
        <f t="shared" si="299"/>
        <v/>
      </c>
      <c r="LP45" s="75" t="str">
        <f t="shared" si="300"/>
        <v/>
      </c>
      <c r="LQ45" s="75" t="str">
        <f t="shared" si="301"/>
        <v/>
      </c>
      <c r="LR45" s="75" t="str">
        <f t="shared" si="302"/>
        <v/>
      </c>
      <c r="LS45" s="75" t="str">
        <f t="shared" si="303"/>
        <v/>
      </c>
      <c r="LT45" s="75" t="str">
        <f t="shared" si="304"/>
        <v/>
      </c>
      <c r="LU45" s="75" t="str">
        <f t="shared" si="305"/>
        <v/>
      </c>
      <c r="LV45" s="75" t="str">
        <f t="shared" si="306"/>
        <v/>
      </c>
      <c r="LW45" s="75" t="str">
        <f t="shared" si="307"/>
        <v/>
      </c>
      <c r="LX45" s="75" t="str">
        <f t="shared" si="308"/>
        <v/>
      </c>
      <c r="LY45" s="75" t="str">
        <f t="shared" si="309"/>
        <v/>
      </c>
      <c r="LZ45" s="75" t="str">
        <f t="shared" si="310"/>
        <v/>
      </c>
      <c r="MA45" s="75" t="str">
        <f t="shared" si="311"/>
        <v/>
      </c>
      <c r="MB45" s="75" t="str">
        <f t="shared" si="312"/>
        <v/>
      </c>
      <c r="MC45" s="91">
        <f t="shared" si="323"/>
        <v>0</v>
      </c>
      <c r="MD45" s="91">
        <f t="shared" si="324"/>
        <v>0</v>
      </c>
      <c r="ME45" s="91">
        <f t="shared" si="325"/>
        <v>0</v>
      </c>
      <c r="MF45" s="91">
        <f t="shared" si="326"/>
        <v>0</v>
      </c>
      <c r="MG45" s="91">
        <f t="shared" si="327"/>
        <v>0</v>
      </c>
      <c r="MH45" s="91">
        <f t="shared" si="328"/>
        <v>0</v>
      </c>
      <c r="MI45" s="91">
        <f t="shared" si="329"/>
        <v>0</v>
      </c>
      <c r="MJ45" s="91">
        <f t="shared" si="330"/>
        <v>0</v>
      </c>
      <c r="MK45" s="91">
        <f t="shared" si="331"/>
        <v>0</v>
      </c>
      <c r="ML45" s="91">
        <f t="shared" si="332"/>
        <v>0</v>
      </c>
      <c r="MM45" s="91">
        <f t="shared" si="333"/>
        <v>0</v>
      </c>
      <c r="MN45" s="91">
        <f t="shared" si="334"/>
        <v>0</v>
      </c>
      <c r="MO45" s="91">
        <f t="shared" si="335"/>
        <v>0</v>
      </c>
      <c r="MP45" s="91">
        <f t="shared" si="336"/>
        <v>0</v>
      </c>
      <c r="MQ45" s="91">
        <f t="shared" si="337"/>
        <v>0</v>
      </c>
      <c r="MR45" s="70"/>
      <c r="MS45" s="70"/>
      <c r="MT45" s="75"/>
      <c r="MU45" s="75"/>
      <c r="NK45" s="71"/>
      <c r="NL45" s="71"/>
    </row>
    <row r="46" spans="1:376" ht="12" customHeight="1" x14ac:dyDescent="0.2">
      <c r="A46" s="98" t="str">
        <f t="shared" si="0"/>
        <v/>
      </c>
      <c r="B46" s="137"/>
      <c r="C46" s="112"/>
      <c r="D46" s="113"/>
      <c r="E46" s="114"/>
      <c r="F46" s="114"/>
      <c r="G46" s="114"/>
      <c r="H46" s="114"/>
      <c r="I46" s="352"/>
      <c r="J46" s="115"/>
      <c r="K46" s="116">
        <f t="shared" si="1"/>
        <v>0</v>
      </c>
      <c r="L46" s="116">
        <f t="shared" si="2"/>
        <v>0</v>
      </c>
      <c r="M46" s="117"/>
      <c r="N46" s="117"/>
      <c r="O46" s="117"/>
      <c r="P46" s="118"/>
      <c r="Q46" s="119"/>
      <c r="R46" s="120"/>
      <c r="S46" s="1089"/>
      <c r="T46" s="1090"/>
      <c r="U46" s="75" t="str">
        <f t="shared" si="3"/>
        <v/>
      </c>
      <c r="V46" s="75" t="str">
        <f t="shared" si="4"/>
        <v/>
      </c>
      <c r="W46" s="75" t="str">
        <f t="shared" si="5"/>
        <v/>
      </c>
      <c r="X46" s="75" t="str">
        <f t="shared" si="6"/>
        <v/>
      </c>
      <c r="Y46" s="75" t="str">
        <f t="shared" si="7"/>
        <v/>
      </c>
      <c r="Z46" s="75" t="str">
        <f t="shared" si="8"/>
        <v/>
      </c>
      <c r="AA46" s="75" t="str">
        <f t="shared" si="9"/>
        <v/>
      </c>
      <c r="AB46" s="75" t="str">
        <f t="shared" si="10"/>
        <v/>
      </c>
      <c r="AC46" s="75" t="str">
        <f t="shared" si="11"/>
        <v/>
      </c>
      <c r="AD46" s="75" t="str">
        <f t="shared" si="12"/>
        <v/>
      </c>
      <c r="AE46" s="75" t="str">
        <f t="shared" si="13"/>
        <v/>
      </c>
      <c r="AF46" s="75" t="str">
        <f t="shared" si="14"/>
        <v/>
      </c>
      <c r="AG46" s="75" t="str">
        <f t="shared" si="15"/>
        <v/>
      </c>
      <c r="AH46" s="75" t="str">
        <f t="shared" si="16"/>
        <v/>
      </c>
      <c r="AI46" s="75" t="str">
        <f t="shared" si="17"/>
        <v/>
      </c>
      <c r="AJ46" s="75" t="str">
        <f t="shared" si="18"/>
        <v/>
      </c>
      <c r="AK46" s="75" t="str">
        <f t="shared" si="19"/>
        <v/>
      </c>
      <c r="AL46" s="75" t="str">
        <f t="shared" si="20"/>
        <v/>
      </c>
      <c r="AM46" s="75" t="str">
        <f t="shared" si="21"/>
        <v/>
      </c>
      <c r="AN46" s="75" t="str">
        <f t="shared" si="22"/>
        <v/>
      </c>
      <c r="AO46" s="75" t="str">
        <f t="shared" si="23"/>
        <v/>
      </c>
      <c r="AP46" s="75" t="str">
        <f t="shared" si="24"/>
        <v/>
      </c>
      <c r="AQ46" s="75" t="str">
        <f t="shared" si="25"/>
        <v/>
      </c>
      <c r="AR46" s="75" t="str">
        <f t="shared" si="26"/>
        <v/>
      </c>
      <c r="AS46" s="75" t="str">
        <f t="shared" si="27"/>
        <v/>
      </c>
      <c r="AT46" s="75" t="str">
        <f t="shared" si="28"/>
        <v/>
      </c>
      <c r="AU46" s="75" t="str">
        <f t="shared" si="29"/>
        <v/>
      </c>
      <c r="AV46" s="75" t="str">
        <f t="shared" si="30"/>
        <v/>
      </c>
      <c r="AW46" s="75" t="str">
        <f t="shared" si="31"/>
        <v/>
      </c>
      <c r="AX46" s="75" t="str">
        <f t="shared" si="32"/>
        <v/>
      </c>
      <c r="AY46" s="75" t="str">
        <f t="shared" si="33"/>
        <v/>
      </c>
      <c r="AZ46" s="75" t="str">
        <f t="shared" si="34"/>
        <v/>
      </c>
      <c r="BA46" s="75" t="str">
        <f t="shared" si="35"/>
        <v/>
      </c>
      <c r="BB46" s="75" t="str">
        <f t="shared" si="36"/>
        <v/>
      </c>
      <c r="BC46" s="75" t="str">
        <f t="shared" si="37"/>
        <v/>
      </c>
      <c r="BD46" s="75" t="str">
        <f t="shared" si="38"/>
        <v/>
      </c>
      <c r="BE46" s="75" t="str">
        <f t="shared" si="39"/>
        <v/>
      </c>
      <c r="BF46" s="75" t="str">
        <f t="shared" si="40"/>
        <v/>
      </c>
      <c r="BG46" s="75" t="str">
        <f t="shared" si="41"/>
        <v/>
      </c>
      <c r="BH46" s="75" t="str">
        <f t="shared" si="42"/>
        <v/>
      </c>
      <c r="BI46" s="75" t="str">
        <f t="shared" si="43"/>
        <v/>
      </c>
      <c r="BJ46" s="75" t="str">
        <f t="shared" si="44"/>
        <v/>
      </c>
      <c r="BK46" s="75" t="str">
        <f t="shared" si="45"/>
        <v/>
      </c>
      <c r="BL46" s="75" t="str">
        <f t="shared" si="46"/>
        <v/>
      </c>
      <c r="BM46" s="75" t="str">
        <f t="shared" si="47"/>
        <v/>
      </c>
      <c r="BN46" s="75" t="str">
        <f t="shared" si="48"/>
        <v/>
      </c>
      <c r="BO46" s="75" t="str">
        <f t="shared" si="49"/>
        <v/>
      </c>
      <c r="BP46" s="75" t="str">
        <f t="shared" si="50"/>
        <v/>
      </c>
      <c r="BQ46" s="75" t="str">
        <f t="shared" si="51"/>
        <v/>
      </c>
      <c r="BR46" s="75" t="str">
        <f t="shared" si="52"/>
        <v/>
      </c>
      <c r="BS46" s="75" t="str">
        <f t="shared" si="53"/>
        <v/>
      </c>
      <c r="BT46" s="75" t="str">
        <f t="shared" si="54"/>
        <v/>
      </c>
      <c r="BU46" s="75" t="str">
        <f t="shared" si="55"/>
        <v/>
      </c>
      <c r="BV46" s="75" t="str">
        <f t="shared" si="56"/>
        <v/>
      </c>
      <c r="BW46" s="75" t="str">
        <f t="shared" si="57"/>
        <v/>
      </c>
      <c r="BX46" s="75" t="str">
        <f t="shared" si="58"/>
        <v/>
      </c>
      <c r="BY46" s="75" t="str">
        <f t="shared" si="59"/>
        <v/>
      </c>
      <c r="BZ46" s="75" t="str">
        <f t="shared" si="60"/>
        <v/>
      </c>
      <c r="CA46" s="75" t="str">
        <f t="shared" si="61"/>
        <v/>
      </c>
      <c r="CB46" s="75" t="str">
        <f t="shared" si="62"/>
        <v/>
      </c>
      <c r="CC46" s="75" t="str">
        <f t="shared" si="63"/>
        <v/>
      </c>
      <c r="CD46" s="75" t="str">
        <f t="shared" si="64"/>
        <v/>
      </c>
      <c r="CE46" s="75" t="str">
        <f t="shared" si="65"/>
        <v/>
      </c>
      <c r="CF46" s="75" t="str">
        <f t="shared" si="66"/>
        <v/>
      </c>
      <c r="CG46" s="75" t="str">
        <f t="shared" si="67"/>
        <v/>
      </c>
      <c r="CH46" s="75" t="str">
        <f t="shared" si="68"/>
        <v/>
      </c>
      <c r="CI46" s="75" t="str">
        <f t="shared" si="69"/>
        <v/>
      </c>
      <c r="CJ46" s="75" t="str">
        <f t="shared" si="70"/>
        <v/>
      </c>
      <c r="CK46" s="75" t="str">
        <f t="shared" si="71"/>
        <v/>
      </c>
      <c r="CL46" s="75" t="str">
        <f t="shared" si="72"/>
        <v/>
      </c>
      <c r="CM46" s="75" t="str">
        <f t="shared" si="73"/>
        <v/>
      </c>
      <c r="CN46" s="75" t="str">
        <f t="shared" si="74"/>
        <v/>
      </c>
      <c r="CO46" s="75" t="str">
        <f t="shared" si="75"/>
        <v/>
      </c>
      <c r="CP46" s="75" t="str">
        <f t="shared" si="76"/>
        <v/>
      </c>
      <c r="CQ46" s="75" t="str">
        <f t="shared" si="77"/>
        <v/>
      </c>
      <c r="CR46" s="75" t="str">
        <f t="shared" si="78"/>
        <v/>
      </c>
      <c r="CS46" s="75" t="str">
        <f t="shared" si="79"/>
        <v/>
      </c>
      <c r="CT46" s="75" t="str">
        <f t="shared" si="80"/>
        <v/>
      </c>
      <c r="CU46" s="75" t="str">
        <f t="shared" si="81"/>
        <v/>
      </c>
      <c r="CV46" s="75" t="str">
        <f t="shared" si="82"/>
        <v/>
      </c>
      <c r="CW46" s="75" t="str">
        <f t="shared" si="83"/>
        <v/>
      </c>
      <c r="CX46" s="75" t="str">
        <f t="shared" si="84"/>
        <v/>
      </c>
      <c r="CY46" s="75" t="str">
        <f t="shared" si="85"/>
        <v/>
      </c>
      <c r="CZ46" s="75" t="str">
        <f t="shared" si="86"/>
        <v/>
      </c>
      <c r="DA46" s="75" t="str">
        <f t="shared" si="87"/>
        <v/>
      </c>
      <c r="DB46" s="75" t="str">
        <f t="shared" si="88"/>
        <v/>
      </c>
      <c r="DC46" s="75" t="str">
        <f t="shared" si="89"/>
        <v/>
      </c>
      <c r="DD46" s="75" t="str">
        <f t="shared" si="90"/>
        <v/>
      </c>
      <c r="DE46" s="75" t="str">
        <f t="shared" si="91"/>
        <v/>
      </c>
      <c r="DF46" s="75" t="str">
        <f t="shared" si="92"/>
        <v/>
      </c>
      <c r="DG46" s="75" t="str">
        <f t="shared" si="93"/>
        <v/>
      </c>
      <c r="DH46" s="75" t="str">
        <f t="shared" si="94"/>
        <v/>
      </c>
      <c r="DI46" s="75" t="str">
        <f t="shared" si="95"/>
        <v/>
      </c>
      <c r="DJ46" s="75" t="str">
        <f t="shared" si="96"/>
        <v/>
      </c>
      <c r="DK46" s="75" t="str">
        <f t="shared" si="97"/>
        <v/>
      </c>
      <c r="DL46" s="75" t="str">
        <f t="shared" si="98"/>
        <v/>
      </c>
      <c r="DM46" s="75" t="str">
        <f t="shared" si="99"/>
        <v/>
      </c>
      <c r="DN46" s="75" t="str">
        <f t="shared" si="100"/>
        <v/>
      </c>
      <c r="DO46" s="75" t="str">
        <f t="shared" si="101"/>
        <v/>
      </c>
      <c r="DP46" s="75" t="str">
        <f t="shared" si="102"/>
        <v/>
      </c>
      <c r="DQ46" s="75" t="str">
        <f t="shared" si="103"/>
        <v/>
      </c>
      <c r="DR46" s="75" t="str">
        <f t="shared" si="104"/>
        <v/>
      </c>
      <c r="DS46" s="75" t="str">
        <f t="shared" si="105"/>
        <v/>
      </c>
      <c r="DT46" s="75" t="str">
        <f t="shared" si="106"/>
        <v/>
      </c>
      <c r="DU46" s="75" t="str">
        <f t="shared" si="107"/>
        <v/>
      </c>
      <c r="DV46" s="75" t="str">
        <f t="shared" si="108"/>
        <v/>
      </c>
      <c r="DW46" s="75" t="str">
        <f t="shared" si="109"/>
        <v/>
      </c>
      <c r="DX46" s="75" t="str">
        <f t="shared" si="110"/>
        <v/>
      </c>
      <c r="DY46" s="75" t="str">
        <f t="shared" si="111"/>
        <v/>
      </c>
      <c r="DZ46" s="75" t="str">
        <f t="shared" si="112"/>
        <v/>
      </c>
      <c r="EA46" s="75" t="str">
        <f t="shared" si="113"/>
        <v/>
      </c>
      <c r="EB46" s="75" t="str">
        <f t="shared" si="114"/>
        <v/>
      </c>
      <c r="EC46" s="75" t="str">
        <f t="shared" si="115"/>
        <v/>
      </c>
      <c r="ED46" s="75" t="str">
        <f t="shared" si="116"/>
        <v/>
      </c>
      <c r="EE46" s="75" t="str">
        <f t="shared" si="117"/>
        <v/>
      </c>
      <c r="EF46" s="75" t="str">
        <f t="shared" si="118"/>
        <v/>
      </c>
      <c r="EG46" s="75" t="str">
        <f t="shared" si="119"/>
        <v/>
      </c>
      <c r="EH46" s="75" t="str">
        <f t="shared" si="120"/>
        <v/>
      </c>
      <c r="EI46" s="75" t="str">
        <f t="shared" si="121"/>
        <v/>
      </c>
      <c r="EJ46" s="75" t="str">
        <f t="shared" si="122"/>
        <v/>
      </c>
      <c r="EK46" s="75" t="str">
        <f t="shared" si="123"/>
        <v/>
      </c>
      <c r="EL46" s="75" t="str">
        <f t="shared" si="124"/>
        <v/>
      </c>
      <c r="EM46" s="75" t="str">
        <f t="shared" si="125"/>
        <v/>
      </c>
      <c r="EN46" s="75" t="str">
        <f t="shared" si="126"/>
        <v/>
      </c>
      <c r="EO46" s="75" t="str">
        <f t="shared" si="127"/>
        <v/>
      </c>
      <c r="EP46" s="75" t="str">
        <f t="shared" si="128"/>
        <v/>
      </c>
      <c r="EQ46" s="75" t="str">
        <f t="shared" si="129"/>
        <v/>
      </c>
      <c r="ER46" s="75" t="str">
        <f t="shared" si="130"/>
        <v/>
      </c>
      <c r="ES46" s="75" t="str">
        <f t="shared" si="131"/>
        <v/>
      </c>
      <c r="ET46" s="75" t="str">
        <f t="shared" si="132"/>
        <v/>
      </c>
      <c r="EU46" s="75" t="str">
        <f t="shared" si="313"/>
        <v/>
      </c>
      <c r="EV46" s="75" t="str">
        <f t="shared" si="314"/>
        <v/>
      </c>
      <c r="EW46" s="75" t="str">
        <f t="shared" si="315"/>
        <v/>
      </c>
      <c r="EX46" s="75" t="str">
        <f t="shared" si="316"/>
        <v/>
      </c>
      <c r="EY46" s="75" t="str">
        <f t="shared" si="317"/>
        <v/>
      </c>
      <c r="EZ46" s="75" t="str">
        <f t="shared" si="133"/>
        <v/>
      </c>
      <c r="FA46" s="75" t="str">
        <f t="shared" si="134"/>
        <v/>
      </c>
      <c r="FB46" s="75" t="str">
        <f t="shared" si="135"/>
        <v/>
      </c>
      <c r="FC46" s="75" t="str">
        <f t="shared" si="136"/>
        <v/>
      </c>
      <c r="FD46" s="75" t="str">
        <f t="shared" si="137"/>
        <v/>
      </c>
      <c r="FE46" s="75" t="str">
        <f t="shared" si="318"/>
        <v/>
      </c>
      <c r="FF46" s="75" t="str">
        <f t="shared" si="319"/>
        <v/>
      </c>
      <c r="FG46" s="75" t="str">
        <f t="shared" si="320"/>
        <v/>
      </c>
      <c r="FH46" s="75" t="str">
        <f t="shared" si="321"/>
        <v/>
      </c>
      <c r="FI46" s="75" t="str">
        <f t="shared" si="322"/>
        <v/>
      </c>
      <c r="FJ46" s="75" t="str">
        <f t="shared" si="138"/>
        <v/>
      </c>
      <c r="FK46" s="75" t="str">
        <f t="shared" si="139"/>
        <v/>
      </c>
      <c r="FL46" s="75" t="str">
        <f t="shared" si="140"/>
        <v/>
      </c>
      <c r="FM46" s="75" t="str">
        <f t="shared" si="141"/>
        <v/>
      </c>
      <c r="FN46" s="75" t="str">
        <f t="shared" si="142"/>
        <v/>
      </c>
      <c r="FO46" s="75" t="str">
        <f t="shared" si="143"/>
        <v/>
      </c>
      <c r="FP46" s="75" t="str">
        <f t="shared" si="144"/>
        <v/>
      </c>
      <c r="FQ46" s="75" t="str">
        <f t="shared" si="145"/>
        <v/>
      </c>
      <c r="FR46" s="75" t="str">
        <f t="shared" si="146"/>
        <v/>
      </c>
      <c r="FS46" s="75" t="str">
        <f t="shared" si="147"/>
        <v/>
      </c>
      <c r="FT46" s="75" t="str">
        <f t="shared" si="148"/>
        <v/>
      </c>
      <c r="FU46" s="75" t="str">
        <f t="shared" si="149"/>
        <v/>
      </c>
      <c r="FV46" s="75" t="str">
        <f t="shared" si="150"/>
        <v/>
      </c>
      <c r="FW46" s="75" t="str">
        <f t="shared" si="151"/>
        <v/>
      </c>
      <c r="FX46" s="75" t="str">
        <f t="shared" si="152"/>
        <v/>
      </c>
      <c r="FY46" s="75" t="str">
        <f t="shared" si="153"/>
        <v/>
      </c>
      <c r="FZ46" s="75" t="str">
        <f t="shared" si="154"/>
        <v/>
      </c>
      <c r="GA46" s="75" t="str">
        <f t="shared" si="155"/>
        <v/>
      </c>
      <c r="GB46" s="75" t="str">
        <f t="shared" si="156"/>
        <v/>
      </c>
      <c r="GC46" s="75" t="str">
        <f t="shared" si="157"/>
        <v/>
      </c>
      <c r="GD46" s="75" t="str">
        <f t="shared" si="158"/>
        <v/>
      </c>
      <c r="GE46" s="75" t="str">
        <f t="shared" si="159"/>
        <v/>
      </c>
      <c r="GF46" s="75" t="str">
        <f t="shared" si="160"/>
        <v/>
      </c>
      <c r="GG46" s="75" t="str">
        <f t="shared" si="161"/>
        <v/>
      </c>
      <c r="GH46" s="75" t="str">
        <f t="shared" si="162"/>
        <v/>
      </c>
      <c r="GI46" s="75" t="str">
        <f t="shared" si="163"/>
        <v/>
      </c>
      <c r="GJ46" s="75" t="str">
        <f t="shared" si="164"/>
        <v/>
      </c>
      <c r="GK46" s="75" t="str">
        <f t="shared" si="165"/>
        <v/>
      </c>
      <c r="GL46" s="75" t="str">
        <f t="shared" si="166"/>
        <v/>
      </c>
      <c r="GM46" s="75" t="str">
        <f t="shared" si="167"/>
        <v/>
      </c>
      <c r="GN46" s="75" t="str">
        <f t="shared" si="168"/>
        <v/>
      </c>
      <c r="GO46" s="75" t="str">
        <f t="shared" si="169"/>
        <v/>
      </c>
      <c r="GP46" s="75" t="str">
        <f t="shared" si="170"/>
        <v/>
      </c>
      <c r="GQ46" s="75" t="str">
        <f t="shared" si="171"/>
        <v/>
      </c>
      <c r="GR46" s="75" t="str">
        <f t="shared" si="172"/>
        <v/>
      </c>
      <c r="GS46" s="75" t="str">
        <f t="shared" si="173"/>
        <v/>
      </c>
      <c r="GT46" s="75" t="str">
        <f t="shared" si="174"/>
        <v/>
      </c>
      <c r="GU46" s="75" t="str">
        <f t="shared" si="175"/>
        <v/>
      </c>
      <c r="GV46" s="75" t="str">
        <f t="shared" si="176"/>
        <v/>
      </c>
      <c r="GW46" s="75" t="str">
        <f t="shared" si="177"/>
        <v/>
      </c>
      <c r="GX46" s="75" t="str">
        <f t="shared" si="178"/>
        <v/>
      </c>
      <c r="GY46" s="75" t="str">
        <f t="shared" si="179"/>
        <v/>
      </c>
      <c r="GZ46" s="75" t="str">
        <f t="shared" si="180"/>
        <v/>
      </c>
      <c r="HA46" s="75" t="str">
        <f t="shared" si="181"/>
        <v/>
      </c>
      <c r="HB46" s="75" t="str">
        <f t="shared" si="182"/>
        <v/>
      </c>
      <c r="HC46" s="75" t="str">
        <f t="shared" si="183"/>
        <v/>
      </c>
      <c r="HD46" s="75" t="str">
        <f t="shared" si="184"/>
        <v/>
      </c>
      <c r="HE46" s="75" t="str">
        <f t="shared" si="185"/>
        <v/>
      </c>
      <c r="HF46" s="75" t="str">
        <f t="shared" si="186"/>
        <v/>
      </c>
      <c r="HG46" s="75" t="str">
        <f t="shared" si="187"/>
        <v/>
      </c>
      <c r="HH46" s="75" t="str">
        <f t="shared" si="188"/>
        <v/>
      </c>
      <c r="HI46" s="75" t="str">
        <f t="shared" si="189"/>
        <v/>
      </c>
      <c r="HJ46" s="75" t="str">
        <f t="shared" si="190"/>
        <v/>
      </c>
      <c r="HK46" s="75" t="str">
        <f t="shared" si="191"/>
        <v/>
      </c>
      <c r="HL46" s="75" t="str">
        <f t="shared" si="192"/>
        <v/>
      </c>
      <c r="HM46" s="75" t="str">
        <f t="shared" si="193"/>
        <v/>
      </c>
      <c r="HN46" s="75" t="str">
        <f t="shared" si="194"/>
        <v/>
      </c>
      <c r="HO46" s="75" t="str">
        <f t="shared" si="195"/>
        <v/>
      </c>
      <c r="HP46" s="75" t="str">
        <f t="shared" si="196"/>
        <v/>
      </c>
      <c r="HQ46" s="75" t="str">
        <f t="shared" si="197"/>
        <v/>
      </c>
      <c r="HR46" s="75" t="str">
        <f t="shared" si="198"/>
        <v/>
      </c>
      <c r="HS46" s="75" t="str">
        <f t="shared" si="199"/>
        <v/>
      </c>
      <c r="HT46" s="75" t="str">
        <f t="shared" si="200"/>
        <v/>
      </c>
      <c r="HU46" s="75" t="str">
        <f t="shared" si="201"/>
        <v/>
      </c>
      <c r="HV46" s="75" t="str">
        <f t="shared" si="202"/>
        <v/>
      </c>
      <c r="HW46" s="109" t="str">
        <f t="shared" si="203"/>
        <v/>
      </c>
      <c r="HX46" s="109" t="str">
        <f t="shared" si="204"/>
        <v/>
      </c>
      <c r="HY46" s="109" t="str">
        <f t="shared" si="205"/>
        <v/>
      </c>
      <c r="HZ46" s="109" t="str">
        <f t="shared" si="206"/>
        <v/>
      </c>
      <c r="IA46" s="109" t="str">
        <f t="shared" si="207"/>
        <v/>
      </c>
      <c r="IB46" s="109" t="str">
        <f t="shared" si="208"/>
        <v/>
      </c>
      <c r="IC46" s="109" t="str">
        <f t="shared" si="209"/>
        <v/>
      </c>
      <c r="ID46" s="109" t="str">
        <f t="shared" si="210"/>
        <v/>
      </c>
      <c r="IE46" s="109" t="str">
        <f t="shared" si="211"/>
        <v/>
      </c>
      <c r="IF46" s="109" t="str">
        <f t="shared" si="212"/>
        <v/>
      </c>
      <c r="IG46" s="109" t="str">
        <f t="shared" si="213"/>
        <v/>
      </c>
      <c r="IH46" s="109" t="str">
        <f t="shared" si="214"/>
        <v/>
      </c>
      <c r="II46" s="109" t="str">
        <f t="shared" si="215"/>
        <v/>
      </c>
      <c r="IJ46" s="109" t="str">
        <f t="shared" si="216"/>
        <v/>
      </c>
      <c r="IK46" s="109" t="str">
        <f t="shared" si="217"/>
        <v/>
      </c>
      <c r="IL46" s="109" t="str">
        <f t="shared" si="218"/>
        <v/>
      </c>
      <c r="IM46" s="109" t="str">
        <f t="shared" si="219"/>
        <v/>
      </c>
      <c r="IN46" s="109" t="str">
        <f t="shared" si="220"/>
        <v/>
      </c>
      <c r="IO46" s="109" t="str">
        <f t="shared" si="221"/>
        <v/>
      </c>
      <c r="IP46" s="109" t="str">
        <f t="shared" si="222"/>
        <v/>
      </c>
      <c r="IQ46" s="109" t="str">
        <f t="shared" si="223"/>
        <v/>
      </c>
      <c r="IR46" s="109" t="str">
        <f t="shared" si="224"/>
        <v/>
      </c>
      <c r="IS46" s="109" t="str">
        <f t="shared" si="225"/>
        <v/>
      </c>
      <c r="IT46" s="109" t="str">
        <f t="shared" si="226"/>
        <v/>
      </c>
      <c r="IU46" s="109" t="str">
        <f t="shared" si="227"/>
        <v/>
      </c>
      <c r="IV46" s="109" t="str">
        <f t="shared" si="228"/>
        <v/>
      </c>
      <c r="IW46" s="109" t="str">
        <f t="shared" si="229"/>
        <v/>
      </c>
      <c r="IX46" s="109" t="str">
        <f t="shared" si="230"/>
        <v/>
      </c>
      <c r="IY46" s="109" t="str">
        <f t="shared" si="231"/>
        <v/>
      </c>
      <c r="IZ46" s="109" t="str">
        <f t="shared" si="232"/>
        <v/>
      </c>
      <c r="JA46" s="109" t="str">
        <f t="shared" si="233"/>
        <v/>
      </c>
      <c r="JB46" s="109" t="str">
        <f t="shared" si="234"/>
        <v/>
      </c>
      <c r="JC46" s="109" t="str">
        <f t="shared" si="235"/>
        <v/>
      </c>
      <c r="JD46" s="109" t="str">
        <f t="shared" si="236"/>
        <v/>
      </c>
      <c r="JE46" s="109" t="str">
        <f t="shared" si="237"/>
        <v/>
      </c>
      <c r="JF46" s="109" t="str">
        <f t="shared" si="238"/>
        <v/>
      </c>
      <c r="JG46" s="109" t="str">
        <f t="shared" si="239"/>
        <v/>
      </c>
      <c r="JH46" s="109" t="str">
        <f t="shared" si="240"/>
        <v/>
      </c>
      <c r="JI46" s="109" t="str">
        <f t="shared" si="241"/>
        <v/>
      </c>
      <c r="JJ46" s="109" t="str">
        <f t="shared" si="242"/>
        <v/>
      </c>
      <c r="JK46" s="109" t="str">
        <f t="shared" si="243"/>
        <v/>
      </c>
      <c r="JL46" s="109" t="str">
        <f t="shared" si="244"/>
        <v/>
      </c>
      <c r="JM46" s="109" t="str">
        <f t="shared" si="245"/>
        <v/>
      </c>
      <c r="JN46" s="109" t="str">
        <f t="shared" si="246"/>
        <v/>
      </c>
      <c r="JO46" s="109" t="str">
        <f t="shared" si="247"/>
        <v/>
      </c>
      <c r="JP46" s="109" t="str">
        <f t="shared" si="248"/>
        <v/>
      </c>
      <c r="JQ46" s="109" t="str">
        <f t="shared" si="249"/>
        <v/>
      </c>
      <c r="JR46" s="109" t="str">
        <f t="shared" si="250"/>
        <v/>
      </c>
      <c r="JS46" s="109" t="str">
        <f t="shared" si="251"/>
        <v/>
      </c>
      <c r="JT46" s="109" t="str">
        <f t="shared" si="252"/>
        <v/>
      </c>
      <c r="JU46" s="109" t="str">
        <f t="shared" si="253"/>
        <v/>
      </c>
      <c r="JV46" s="109" t="str">
        <f t="shared" si="254"/>
        <v/>
      </c>
      <c r="JW46" s="109" t="str">
        <f t="shared" si="255"/>
        <v/>
      </c>
      <c r="JX46" s="109" t="str">
        <f t="shared" si="256"/>
        <v/>
      </c>
      <c r="JY46" s="109" t="str">
        <f t="shared" si="257"/>
        <v/>
      </c>
      <c r="JZ46" s="109" t="str">
        <f t="shared" si="258"/>
        <v/>
      </c>
      <c r="KA46" s="109" t="str">
        <f t="shared" si="259"/>
        <v/>
      </c>
      <c r="KB46" s="109" t="str">
        <f t="shared" si="260"/>
        <v/>
      </c>
      <c r="KC46" s="109" t="str">
        <f t="shared" si="261"/>
        <v/>
      </c>
      <c r="KD46" s="109" t="str">
        <f t="shared" si="262"/>
        <v/>
      </c>
      <c r="KE46" s="109" t="str">
        <f t="shared" si="263"/>
        <v/>
      </c>
      <c r="KF46" s="109" t="str">
        <f t="shared" si="264"/>
        <v/>
      </c>
      <c r="KG46" s="109" t="str">
        <f t="shared" si="265"/>
        <v/>
      </c>
      <c r="KH46" s="109" t="str">
        <f t="shared" si="266"/>
        <v/>
      </c>
      <c r="KI46" s="109" t="str">
        <f t="shared" si="267"/>
        <v/>
      </c>
      <c r="KJ46" s="109" t="str">
        <f t="shared" si="268"/>
        <v/>
      </c>
      <c r="KK46" s="109" t="str">
        <f t="shared" si="269"/>
        <v/>
      </c>
      <c r="KL46" s="109" t="str">
        <f t="shared" si="270"/>
        <v/>
      </c>
      <c r="KM46" s="109" t="str">
        <f t="shared" si="271"/>
        <v/>
      </c>
      <c r="KN46" s="109" t="str">
        <f t="shared" si="272"/>
        <v/>
      </c>
      <c r="KO46" s="109" t="str">
        <f t="shared" si="273"/>
        <v/>
      </c>
      <c r="KP46" s="109" t="str">
        <f t="shared" si="274"/>
        <v/>
      </c>
      <c r="KQ46" s="109" t="str">
        <f t="shared" si="275"/>
        <v/>
      </c>
      <c r="KR46" s="109" t="str">
        <f t="shared" si="276"/>
        <v/>
      </c>
      <c r="KS46" s="109" t="str">
        <f t="shared" si="277"/>
        <v/>
      </c>
      <c r="KT46" s="109" t="str">
        <f t="shared" si="278"/>
        <v/>
      </c>
      <c r="KU46" s="109" t="str">
        <f t="shared" si="279"/>
        <v/>
      </c>
      <c r="KV46" s="109" t="str">
        <f t="shared" si="280"/>
        <v/>
      </c>
      <c r="KW46" s="109" t="str">
        <f t="shared" si="281"/>
        <v/>
      </c>
      <c r="KX46" s="109" t="str">
        <f t="shared" si="282"/>
        <v/>
      </c>
      <c r="KY46" s="109" t="str">
        <f t="shared" si="283"/>
        <v/>
      </c>
      <c r="KZ46" s="109" t="str">
        <f t="shared" si="284"/>
        <v/>
      </c>
      <c r="LA46" s="109" t="str">
        <f t="shared" si="285"/>
        <v/>
      </c>
      <c r="LB46" s="109" t="str">
        <f t="shared" si="286"/>
        <v/>
      </c>
      <c r="LC46" s="109" t="str">
        <f t="shared" si="287"/>
        <v/>
      </c>
      <c r="LD46" s="110" t="str">
        <f t="shared" si="288"/>
        <v/>
      </c>
      <c r="LE46" s="110" t="str">
        <f t="shared" si="289"/>
        <v/>
      </c>
      <c r="LF46" s="110" t="str">
        <f t="shared" si="290"/>
        <v/>
      </c>
      <c r="LG46" s="110" t="str">
        <f t="shared" si="291"/>
        <v/>
      </c>
      <c r="LH46" s="110" t="str">
        <f t="shared" si="292"/>
        <v/>
      </c>
      <c r="LI46" s="75" t="str">
        <f t="shared" si="293"/>
        <v/>
      </c>
      <c r="LJ46" s="75" t="str">
        <f t="shared" si="294"/>
        <v/>
      </c>
      <c r="LK46" s="75" t="str">
        <f t="shared" si="295"/>
        <v/>
      </c>
      <c r="LL46" s="75" t="str">
        <f t="shared" si="296"/>
        <v/>
      </c>
      <c r="LM46" s="75" t="str">
        <f t="shared" si="297"/>
        <v/>
      </c>
      <c r="LN46" s="75" t="str">
        <f t="shared" si="298"/>
        <v/>
      </c>
      <c r="LO46" s="75" t="str">
        <f t="shared" si="299"/>
        <v/>
      </c>
      <c r="LP46" s="75" t="str">
        <f t="shared" si="300"/>
        <v/>
      </c>
      <c r="LQ46" s="75" t="str">
        <f t="shared" si="301"/>
        <v/>
      </c>
      <c r="LR46" s="75" t="str">
        <f t="shared" si="302"/>
        <v/>
      </c>
      <c r="LS46" s="75" t="str">
        <f t="shared" si="303"/>
        <v/>
      </c>
      <c r="LT46" s="75" t="str">
        <f t="shared" si="304"/>
        <v/>
      </c>
      <c r="LU46" s="75" t="str">
        <f t="shared" si="305"/>
        <v/>
      </c>
      <c r="LV46" s="75" t="str">
        <f t="shared" si="306"/>
        <v/>
      </c>
      <c r="LW46" s="75" t="str">
        <f t="shared" si="307"/>
        <v/>
      </c>
      <c r="LX46" s="75" t="str">
        <f t="shared" si="308"/>
        <v/>
      </c>
      <c r="LY46" s="75" t="str">
        <f t="shared" si="309"/>
        <v/>
      </c>
      <c r="LZ46" s="75" t="str">
        <f t="shared" si="310"/>
        <v/>
      </c>
      <c r="MA46" s="75" t="str">
        <f t="shared" si="311"/>
        <v/>
      </c>
      <c r="MB46" s="75" t="str">
        <f t="shared" si="312"/>
        <v/>
      </c>
      <c r="MC46" s="91">
        <f t="shared" si="323"/>
        <v>0</v>
      </c>
      <c r="MD46" s="91">
        <f t="shared" si="324"/>
        <v>0</v>
      </c>
      <c r="ME46" s="91">
        <f t="shared" si="325"/>
        <v>0</v>
      </c>
      <c r="MF46" s="91">
        <f t="shared" si="326"/>
        <v>0</v>
      </c>
      <c r="MG46" s="91">
        <f t="shared" si="327"/>
        <v>0</v>
      </c>
      <c r="MH46" s="91">
        <f t="shared" si="328"/>
        <v>0</v>
      </c>
      <c r="MI46" s="91">
        <f t="shared" si="329"/>
        <v>0</v>
      </c>
      <c r="MJ46" s="91">
        <f t="shared" si="330"/>
        <v>0</v>
      </c>
      <c r="MK46" s="91">
        <f t="shared" si="331"/>
        <v>0</v>
      </c>
      <c r="ML46" s="91">
        <f t="shared" si="332"/>
        <v>0</v>
      </c>
      <c r="MM46" s="91">
        <f t="shared" si="333"/>
        <v>0</v>
      </c>
      <c r="MN46" s="91">
        <f t="shared" si="334"/>
        <v>0</v>
      </c>
      <c r="MO46" s="91">
        <f t="shared" si="335"/>
        <v>0</v>
      </c>
      <c r="MP46" s="91">
        <f t="shared" si="336"/>
        <v>0</v>
      </c>
      <c r="MQ46" s="91">
        <f t="shared" si="337"/>
        <v>0</v>
      </c>
      <c r="MR46" s="70"/>
      <c r="MS46" s="70"/>
      <c r="MT46" s="75"/>
      <c r="MU46" s="75"/>
      <c r="NK46" s="71"/>
      <c r="NL46" s="71"/>
    </row>
    <row r="47" spans="1:376" ht="12" customHeight="1" x14ac:dyDescent="0.2">
      <c r="A47" s="98" t="str">
        <f t="shared" si="0"/>
        <v/>
      </c>
      <c r="B47" s="138"/>
      <c r="C47" s="139"/>
      <c r="D47" s="140"/>
      <c r="E47" s="141"/>
      <c r="F47" s="141"/>
      <c r="G47" s="141"/>
      <c r="H47" s="141"/>
      <c r="I47" s="355"/>
      <c r="J47" s="142"/>
      <c r="K47" s="143">
        <f t="shared" si="1"/>
        <v>0</v>
      </c>
      <c r="L47" s="143">
        <f t="shared" si="2"/>
        <v>0</v>
      </c>
      <c r="M47" s="144"/>
      <c r="N47" s="144"/>
      <c r="O47" s="144"/>
      <c r="P47" s="145"/>
      <c r="Q47" s="146"/>
      <c r="R47" s="147"/>
      <c r="S47" s="1091"/>
      <c r="T47" s="1092"/>
      <c r="U47" s="75" t="str">
        <f t="shared" si="3"/>
        <v/>
      </c>
      <c r="V47" s="75" t="str">
        <f t="shared" si="4"/>
        <v/>
      </c>
      <c r="W47" s="75" t="str">
        <f t="shared" si="5"/>
        <v/>
      </c>
      <c r="X47" s="75" t="str">
        <f t="shared" si="6"/>
        <v/>
      </c>
      <c r="Y47" s="75" t="str">
        <f t="shared" si="7"/>
        <v/>
      </c>
      <c r="Z47" s="75" t="str">
        <f t="shared" si="8"/>
        <v/>
      </c>
      <c r="AA47" s="75" t="str">
        <f t="shared" si="9"/>
        <v/>
      </c>
      <c r="AB47" s="75" t="str">
        <f t="shared" si="10"/>
        <v/>
      </c>
      <c r="AC47" s="75" t="str">
        <f t="shared" si="11"/>
        <v/>
      </c>
      <c r="AD47" s="75" t="str">
        <f t="shared" si="12"/>
        <v/>
      </c>
      <c r="AE47" s="75" t="str">
        <f t="shared" si="13"/>
        <v/>
      </c>
      <c r="AF47" s="75" t="str">
        <f t="shared" si="14"/>
        <v/>
      </c>
      <c r="AG47" s="75" t="str">
        <f t="shared" si="15"/>
        <v/>
      </c>
      <c r="AH47" s="75" t="str">
        <f t="shared" si="16"/>
        <v/>
      </c>
      <c r="AI47" s="75" t="str">
        <f t="shared" si="17"/>
        <v/>
      </c>
      <c r="AJ47" s="75" t="str">
        <f t="shared" si="18"/>
        <v/>
      </c>
      <c r="AK47" s="75" t="str">
        <f t="shared" si="19"/>
        <v/>
      </c>
      <c r="AL47" s="75" t="str">
        <f t="shared" si="20"/>
        <v/>
      </c>
      <c r="AM47" s="75" t="str">
        <f t="shared" si="21"/>
        <v/>
      </c>
      <c r="AN47" s="75" t="str">
        <f t="shared" si="22"/>
        <v/>
      </c>
      <c r="AO47" s="75" t="str">
        <f t="shared" si="23"/>
        <v/>
      </c>
      <c r="AP47" s="75" t="str">
        <f t="shared" si="24"/>
        <v/>
      </c>
      <c r="AQ47" s="75" t="str">
        <f t="shared" si="25"/>
        <v/>
      </c>
      <c r="AR47" s="75" t="str">
        <f t="shared" si="26"/>
        <v/>
      </c>
      <c r="AS47" s="75" t="str">
        <f t="shared" si="27"/>
        <v/>
      </c>
      <c r="AT47" s="75" t="str">
        <f t="shared" si="28"/>
        <v/>
      </c>
      <c r="AU47" s="75" t="str">
        <f t="shared" si="29"/>
        <v/>
      </c>
      <c r="AV47" s="75" t="str">
        <f t="shared" si="30"/>
        <v/>
      </c>
      <c r="AW47" s="75" t="str">
        <f t="shared" si="31"/>
        <v/>
      </c>
      <c r="AX47" s="75" t="str">
        <f t="shared" si="32"/>
        <v/>
      </c>
      <c r="AY47" s="75" t="str">
        <f t="shared" si="33"/>
        <v/>
      </c>
      <c r="AZ47" s="75" t="str">
        <f t="shared" si="34"/>
        <v/>
      </c>
      <c r="BA47" s="75" t="str">
        <f t="shared" si="35"/>
        <v/>
      </c>
      <c r="BB47" s="75" t="str">
        <f t="shared" si="36"/>
        <v/>
      </c>
      <c r="BC47" s="75" t="str">
        <f t="shared" si="37"/>
        <v/>
      </c>
      <c r="BD47" s="75" t="str">
        <f t="shared" si="38"/>
        <v/>
      </c>
      <c r="BE47" s="75" t="str">
        <f t="shared" si="39"/>
        <v/>
      </c>
      <c r="BF47" s="75" t="str">
        <f t="shared" si="40"/>
        <v/>
      </c>
      <c r="BG47" s="75" t="str">
        <f t="shared" si="41"/>
        <v/>
      </c>
      <c r="BH47" s="75" t="str">
        <f t="shared" si="42"/>
        <v/>
      </c>
      <c r="BI47" s="75" t="str">
        <f t="shared" si="43"/>
        <v/>
      </c>
      <c r="BJ47" s="75" t="str">
        <f t="shared" si="44"/>
        <v/>
      </c>
      <c r="BK47" s="75" t="str">
        <f t="shared" si="45"/>
        <v/>
      </c>
      <c r="BL47" s="75" t="str">
        <f t="shared" si="46"/>
        <v/>
      </c>
      <c r="BM47" s="75" t="str">
        <f t="shared" si="47"/>
        <v/>
      </c>
      <c r="BN47" s="75" t="str">
        <f t="shared" si="48"/>
        <v/>
      </c>
      <c r="BO47" s="75" t="str">
        <f t="shared" si="49"/>
        <v/>
      </c>
      <c r="BP47" s="75" t="str">
        <f t="shared" si="50"/>
        <v/>
      </c>
      <c r="BQ47" s="75" t="str">
        <f t="shared" si="51"/>
        <v/>
      </c>
      <c r="BR47" s="75" t="str">
        <f t="shared" si="52"/>
        <v/>
      </c>
      <c r="BS47" s="75" t="str">
        <f t="shared" si="53"/>
        <v/>
      </c>
      <c r="BT47" s="75" t="str">
        <f t="shared" si="54"/>
        <v/>
      </c>
      <c r="BU47" s="75" t="str">
        <f t="shared" si="55"/>
        <v/>
      </c>
      <c r="BV47" s="75" t="str">
        <f t="shared" si="56"/>
        <v/>
      </c>
      <c r="BW47" s="75" t="str">
        <f t="shared" si="57"/>
        <v/>
      </c>
      <c r="BX47" s="75" t="str">
        <f t="shared" si="58"/>
        <v/>
      </c>
      <c r="BY47" s="75" t="str">
        <f t="shared" si="59"/>
        <v/>
      </c>
      <c r="BZ47" s="75" t="str">
        <f t="shared" si="60"/>
        <v/>
      </c>
      <c r="CA47" s="75" t="str">
        <f t="shared" si="61"/>
        <v/>
      </c>
      <c r="CB47" s="75" t="str">
        <f t="shared" si="62"/>
        <v/>
      </c>
      <c r="CC47" s="75" t="str">
        <f t="shared" si="63"/>
        <v/>
      </c>
      <c r="CD47" s="75" t="str">
        <f t="shared" si="64"/>
        <v/>
      </c>
      <c r="CE47" s="75" t="str">
        <f t="shared" si="65"/>
        <v/>
      </c>
      <c r="CF47" s="75" t="str">
        <f t="shared" si="66"/>
        <v/>
      </c>
      <c r="CG47" s="75" t="str">
        <f t="shared" si="67"/>
        <v/>
      </c>
      <c r="CH47" s="75" t="str">
        <f t="shared" si="68"/>
        <v/>
      </c>
      <c r="CI47" s="75" t="str">
        <f t="shared" si="69"/>
        <v/>
      </c>
      <c r="CJ47" s="75" t="str">
        <f t="shared" si="70"/>
        <v/>
      </c>
      <c r="CK47" s="75" t="str">
        <f t="shared" si="71"/>
        <v/>
      </c>
      <c r="CL47" s="75" t="str">
        <f t="shared" si="72"/>
        <v/>
      </c>
      <c r="CM47" s="75" t="str">
        <f t="shared" si="73"/>
        <v/>
      </c>
      <c r="CN47" s="75" t="str">
        <f t="shared" si="74"/>
        <v/>
      </c>
      <c r="CO47" s="75" t="str">
        <f t="shared" si="75"/>
        <v/>
      </c>
      <c r="CP47" s="75" t="str">
        <f t="shared" si="76"/>
        <v/>
      </c>
      <c r="CQ47" s="75" t="str">
        <f t="shared" si="77"/>
        <v/>
      </c>
      <c r="CR47" s="75" t="str">
        <f t="shared" si="78"/>
        <v/>
      </c>
      <c r="CS47" s="75" t="str">
        <f t="shared" si="79"/>
        <v/>
      </c>
      <c r="CT47" s="75" t="str">
        <f t="shared" si="80"/>
        <v/>
      </c>
      <c r="CU47" s="75" t="str">
        <f t="shared" si="81"/>
        <v/>
      </c>
      <c r="CV47" s="75" t="str">
        <f t="shared" si="82"/>
        <v/>
      </c>
      <c r="CW47" s="75" t="str">
        <f t="shared" si="83"/>
        <v/>
      </c>
      <c r="CX47" s="75" t="str">
        <f t="shared" si="84"/>
        <v/>
      </c>
      <c r="CY47" s="75" t="str">
        <f t="shared" si="85"/>
        <v/>
      </c>
      <c r="CZ47" s="75" t="str">
        <f t="shared" si="86"/>
        <v/>
      </c>
      <c r="DA47" s="75" t="str">
        <f t="shared" si="87"/>
        <v/>
      </c>
      <c r="DB47" s="75" t="str">
        <f t="shared" si="88"/>
        <v/>
      </c>
      <c r="DC47" s="75" t="str">
        <f t="shared" si="89"/>
        <v/>
      </c>
      <c r="DD47" s="75" t="str">
        <f t="shared" si="90"/>
        <v/>
      </c>
      <c r="DE47" s="75" t="str">
        <f t="shared" si="91"/>
        <v/>
      </c>
      <c r="DF47" s="75" t="str">
        <f t="shared" si="92"/>
        <v/>
      </c>
      <c r="DG47" s="75" t="str">
        <f t="shared" si="93"/>
        <v/>
      </c>
      <c r="DH47" s="75" t="str">
        <f t="shared" si="94"/>
        <v/>
      </c>
      <c r="DI47" s="75" t="str">
        <f t="shared" si="95"/>
        <v/>
      </c>
      <c r="DJ47" s="75" t="str">
        <f t="shared" si="96"/>
        <v/>
      </c>
      <c r="DK47" s="75" t="str">
        <f t="shared" si="97"/>
        <v/>
      </c>
      <c r="DL47" s="75" t="str">
        <f t="shared" si="98"/>
        <v/>
      </c>
      <c r="DM47" s="75" t="str">
        <f t="shared" si="99"/>
        <v/>
      </c>
      <c r="DN47" s="75" t="str">
        <f t="shared" si="100"/>
        <v/>
      </c>
      <c r="DO47" s="75" t="str">
        <f t="shared" si="101"/>
        <v/>
      </c>
      <c r="DP47" s="75" t="str">
        <f t="shared" si="102"/>
        <v/>
      </c>
      <c r="DQ47" s="75" t="str">
        <f t="shared" si="103"/>
        <v/>
      </c>
      <c r="DR47" s="75" t="str">
        <f t="shared" si="104"/>
        <v/>
      </c>
      <c r="DS47" s="75" t="str">
        <f t="shared" si="105"/>
        <v/>
      </c>
      <c r="DT47" s="75" t="str">
        <f t="shared" si="106"/>
        <v/>
      </c>
      <c r="DU47" s="75" t="str">
        <f t="shared" si="107"/>
        <v/>
      </c>
      <c r="DV47" s="75" t="str">
        <f t="shared" si="108"/>
        <v/>
      </c>
      <c r="DW47" s="75" t="str">
        <f t="shared" si="109"/>
        <v/>
      </c>
      <c r="DX47" s="75" t="str">
        <f t="shared" si="110"/>
        <v/>
      </c>
      <c r="DY47" s="75" t="str">
        <f t="shared" si="111"/>
        <v/>
      </c>
      <c r="DZ47" s="75" t="str">
        <f t="shared" si="112"/>
        <v/>
      </c>
      <c r="EA47" s="75" t="str">
        <f t="shared" si="113"/>
        <v/>
      </c>
      <c r="EB47" s="75" t="str">
        <f t="shared" si="114"/>
        <v/>
      </c>
      <c r="EC47" s="75" t="str">
        <f t="shared" si="115"/>
        <v/>
      </c>
      <c r="ED47" s="75" t="str">
        <f t="shared" si="116"/>
        <v/>
      </c>
      <c r="EE47" s="75" t="str">
        <f t="shared" si="117"/>
        <v/>
      </c>
      <c r="EF47" s="75" t="str">
        <f t="shared" si="118"/>
        <v/>
      </c>
      <c r="EG47" s="75" t="str">
        <f t="shared" si="119"/>
        <v/>
      </c>
      <c r="EH47" s="75" t="str">
        <f t="shared" si="120"/>
        <v/>
      </c>
      <c r="EI47" s="75" t="str">
        <f t="shared" si="121"/>
        <v/>
      </c>
      <c r="EJ47" s="75" t="str">
        <f t="shared" si="122"/>
        <v/>
      </c>
      <c r="EK47" s="75" t="str">
        <f t="shared" si="123"/>
        <v/>
      </c>
      <c r="EL47" s="75" t="str">
        <f t="shared" si="124"/>
        <v/>
      </c>
      <c r="EM47" s="75" t="str">
        <f t="shared" si="125"/>
        <v/>
      </c>
      <c r="EN47" s="75" t="str">
        <f t="shared" si="126"/>
        <v/>
      </c>
      <c r="EO47" s="75" t="str">
        <f t="shared" si="127"/>
        <v/>
      </c>
      <c r="EP47" s="75" t="str">
        <f t="shared" si="128"/>
        <v/>
      </c>
      <c r="EQ47" s="75" t="str">
        <f t="shared" si="129"/>
        <v/>
      </c>
      <c r="ER47" s="75" t="str">
        <f t="shared" si="130"/>
        <v/>
      </c>
      <c r="ES47" s="75" t="str">
        <f t="shared" si="131"/>
        <v/>
      </c>
      <c r="ET47" s="75" t="str">
        <f t="shared" si="132"/>
        <v/>
      </c>
      <c r="EU47" s="75" t="str">
        <f t="shared" si="313"/>
        <v/>
      </c>
      <c r="EV47" s="75" t="str">
        <f t="shared" si="314"/>
        <v/>
      </c>
      <c r="EW47" s="75" t="str">
        <f t="shared" si="315"/>
        <v/>
      </c>
      <c r="EX47" s="75" t="str">
        <f t="shared" si="316"/>
        <v/>
      </c>
      <c r="EY47" s="75" t="str">
        <f t="shared" si="317"/>
        <v/>
      </c>
      <c r="EZ47" s="75" t="str">
        <f t="shared" si="133"/>
        <v/>
      </c>
      <c r="FA47" s="75" t="str">
        <f t="shared" si="134"/>
        <v/>
      </c>
      <c r="FB47" s="75" t="str">
        <f t="shared" si="135"/>
        <v/>
      </c>
      <c r="FC47" s="75" t="str">
        <f t="shared" si="136"/>
        <v/>
      </c>
      <c r="FD47" s="75" t="str">
        <f t="shared" si="137"/>
        <v/>
      </c>
      <c r="FE47" s="75" t="str">
        <f t="shared" si="318"/>
        <v/>
      </c>
      <c r="FF47" s="75" t="str">
        <f t="shared" si="319"/>
        <v/>
      </c>
      <c r="FG47" s="75" t="str">
        <f t="shared" si="320"/>
        <v/>
      </c>
      <c r="FH47" s="75" t="str">
        <f t="shared" si="321"/>
        <v/>
      </c>
      <c r="FI47" s="75" t="str">
        <f t="shared" si="322"/>
        <v/>
      </c>
      <c r="FJ47" s="75" t="str">
        <f t="shared" si="138"/>
        <v/>
      </c>
      <c r="FK47" s="75" t="str">
        <f t="shared" si="139"/>
        <v/>
      </c>
      <c r="FL47" s="75" t="str">
        <f t="shared" si="140"/>
        <v/>
      </c>
      <c r="FM47" s="75" t="str">
        <f t="shared" si="141"/>
        <v/>
      </c>
      <c r="FN47" s="75" t="str">
        <f t="shared" si="142"/>
        <v/>
      </c>
      <c r="FO47" s="75" t="str">
        <f t="shared" si="143"/>
        <v/>
      </c>
      <c r="FP47" s="75" t="str">
        <f t="shared" si="144"/>
        <v/>
      </c>
      <c r="FQ47" s="75" t="str">
        <f t="shared" si="145"/>
        <v/>
      </c>
      <c r="FR47" s="75" t="str">
        <f t="shared" si="146"/>
        <v/>
      </c>
      <c r="FS47" s="75" t="str">
        <f t="shared" si="147"/>
        <v/>
      </c>
      <c r="FT47" s="75" t="str">
        <f t="shared" si="148"/>
        <v/>
      </c>
      <c r="FU47" s="75" t="str">
        <f t="shared" si="149"/>
        <v/>
      </c>
      <c r="FV47" s="75" t="str">
        <f t="shared" si="150"/>
        <v/>
      </c>
      <c r="FW47" s="75" t="str">
        <f t="shared" si="151"/>
        <v/>
      </c>
      <c r="FX47" s="75" t="str">
        <f t="shared" si="152"/>
        <v/>
      </c>
      <c r="FY47" s="75" t="str">
        <f t="shared" si="153"/>
        <v/>
      </c>
      <c r="FZ47" s="75" t="str">
        <f t="shared" si="154"/>
        <v/>
      </c>
      <c r="GA47" s="75" t="str">
        <f t="shared" si="155"/>
        <v/>
      </c>
      <c r="GB47" s="75" t="str">
        <f t="shared" si="156"/>
        <v/>
      </c>
      <c r="GC47" s="75" t="str">
        <f t="shared" si="157"/>
        <v/>
      </c>
      <c r="GD47" s="75" t="str">
        <f t="shared" si="158"/>
        <v/>
      </c>
      <c r="GE47" s="75" t="str">
        <f t="shared" si="159"/>
        <v/>
      </c>
      <c r="GF47" s="75" t="str">
        <f t="shared" si="160"/>
        <v/>
      </c>
      <c r="GG47" s="75" t="str">
        <f t="shared" si="161"/>
        <v/>
      </c>
      <c r="GH47" s="75" t="str">
        <f t="shared" si="162"/>
        <v/>
      </c>
      <c r="GI47" s="75" t="str">
        <f t="shared" si="163"/>
        <v/>
      </c>
      <c r="GJ47" s="75" t="str">
        <f t="shared" si="164"/>
        <v/>
      </c>
      <c r="GK47" s="75" t="str">
        <f t="shared" si="165"/>
        <v/>
      </c>
      <c r="GL47" s="75" t="str">
        <f t="shared" si="166"/>
        <v/>
      </c>
      <c r="GM47" s="75" t="str">
        <f t="shared" si="167"/>
        <v/>
      </c>
      <c r="GN47" s="75" t="str">
        <f t="shared" si="168"/>
        <v/>
      </c>
      <c r="GO47" s="75" t="str">
        <f t="shared" si="169"/>
        <v/>
      </c>
      <c r="GP47" s="75" t="str">
        <f t="shared" si="170"/>
        <v/>
      </c>
      <c r="GQ47" s="75" t="str">
        <f t="shared" si="171"/>
        <v/>
      </c>
      <c r="GR47" s="75" t="str">
        <f t="shared" si="172"/>
        <v/>
      </c>
      <c r="GS47" s="75" t="str">
        <f t="shared" si="173"/>
        <v/>
      </c>
      <c r="GT47" s="75" t="str">
        <f t="shared" si="174"/>
        <v/>
      </c>
      <c r="GU47" s="75" t="str">
        <f t="shared" si="175"/>
        <v/>
      </c>
      <c r="GV47" s="75" t="str">
        <f t="shared" si="176"/>
        <v/>
      </c>
      <c r="GW47" s="75" t="str">
        <f t="shared" si="177"/>
        <v/>
      </c>
      <c r="GX47" s="75" t="str">
        <f t="shared" si="178"/>
        <v/>
      </c>
      <c r="GY47" s="75" t="str">
        <f t="shared" si="179"/>
        <v/>
      </c>
      <c r="GZ47" s="75" t="str">
        <f t="shared" si="180"/>
        <v/>
      </c>
      <c r="HA47" s="75" t="str">
        <f t="shared" si="181"/>
        <v/>
      </c>
      <c r="HB47" s="75" t="str">
        <f t="shared" si="182"/>
        <v/>
      </c>
      <c r="HC47" s="75" t="str">
        <f t="shared" si="183"/>
        <v/>
      </c>
      <c r="HD47" s="75" t="str">
        <f t="shared" si="184"/>
        <v/>
      </c>
      <c r="HE47" s="75" t="str">
        <f t="shared" si="185"/>
        <v/>
      </c>
      <c r="HF47" s="75" t="str">
        <f t="shared" si="186"/>
        <v/>
      </c>
      <c r="HG47" s="75" t="str">
        <f t="shared" si="187"/>
        <v/>
      </c>
      <c r="HH47" s="75" t="str">
        <f t="shared" si="188"/>
        <v/>
      </c>
      <c r="HI47" s="75" t="str">
        <f t="shared" si="189"/>
        <v/>
      </c>
      <c r="HJ47" s="75" t="str">
        <f t="shared" si="190"/>
        <v/>
      </c>
      <c r="HK47" s="75" t="str">
        <f t="shared" si="191"/>
        <v/>
      </c>
      <c r="HL47" s="75" t="str">
        <f t="shared" si="192"/>
        <v/>
      </c>
      <c r="HM47" s="75" t="str">
        <f t="shared" si="193"/>
        <v/>
      </c>
      <c r="HN47" s="75" t="str">
        <f t="shared" si="194"/>
        <v/>
      </c>
      <c r="HO47" s="75" t="str">
        <f t="shared" si="195"/>
        <v/>
      </c>
      <c r="HP47" s="75" t="str">
        <f t="shared" si="196"/>
        <v/>
      </c>
      <c r="HQ47" s="75" t="str">
        <f t="shared" si="197"/>
        <v/>
      </c>
      <c r="HR47" s="75" t="str">
        <f t="shared" si="198"/>
        <v/>
      </c>
      <c r="HS47" s="75" t="str">
        <f t="shared" si="199"/>
        <v/>
      </c>
      <c r="HT47" s="75" t="str">
        <f t="shared" si="200"/>
        <v/>
      </c>
      <c r="HU47" s="75" t="str">
        <f t="shared" si="201"/>
        <v/>
      </c>
      <c r="HV47" s="75" t="str">
        <f t="shared" si="202"/>
        <v/>
      </c>
      <c r="HW47" s="109" t="str">
        <f t="shared" si="203"/>
        <v/>
      </c>
      <c r="HX47" s="109" t="str">
        <f t="shared" si="204"/>
        <v/>
      </c>
      <c r="HY47" s="109" t="str">
        <f t="shared" si="205"/>
        <v/>
      </c>
      <c r="HZ47" s="109" t="str">
        <f t="shared" si="206"/>
        <v/>
      </c>
      <c r="IA47" s="109" t="str">
        <f t="shared" si="207"/>
        <v/>
      </c>
      <c r="IB47" s="109" t="str">
        <f t="shared" si="208"/>
        <v/>
      </c>
      <c r="IC47" s="109" t="str">
        <f t="shared" si="209"/>
        <v/>
      </c>
      <c r="ID47" s="109" t="str">
        <f t="shared" si="210"/>
        <v/>
      </c>
      <c r="IE47" s="109" t="str">
        <f t="shared" si="211"/>
        <v/>
      </c>
      <c r="IF47" s="109" t="str">
        <f t="shared" si="212"/>
        <v/>
      </c>
      <c r="IG47" s="109" t="str">
        <f t="shared" si="213"/>
        <v/>
      </c>
      <c r="IH47" s="109" t="str">
        <f t="shared" si="214"/>
        <v/>
      </c>
      <c r="II47" s="109" t="str">
        <f t="shared" si="215"/>
        <v/>
      </c>
      <c r="IJ47" s="109" t="str">
        <f t="shared" si="216"/>
        <v/>
      </c>
      <c r="IK47" s="109" t="str">
        <f t="shared" si="217"/>
        <v/>
      </c>
      <c r="IL47" s="109" t="str">
        <f t="shared" si="218"/>
        <v/>
      </c>
      <c r="IM47" s="109" t="str">
        <f t="shared" si="219"/>
        <v/>
      </c>
      <c r="IN47" s="109" t="str">
        <f t="shared" si="220"/>
        <v/>
      </c>
      <c r="IO47" s="109" t="str">
        <f t="shared" si="221"/>
        <v/>
      </c>
      <c r="IP47" s="109" t="str">
        <f t="shared" si="222"/>
        <v/>
      </c>
      <c r="IQ47" s="109" t="str">
        <f t="shared" si="223"/>
        <v/>
      </c>
      <c r="IR47" s="109" t="str">
        <f t="shared" si="224"/>
        <v/>
      </c>
      <c r="IS47" s="109" t="str">
        <f t="shared" si="225"/>
        <v/>
      </c>
      <c r="IT47" s="109" t="str">
        <f t="shared" si="226"/>
        <v/>
      </c>
      <c r="IU47" s="109" t="str">
        <f t="shared" si="227"/>
        <v/>
      </c>
      <c r="IV47" s="109" t="str">
        <f t="shared" si="228"/>
        <v/>
      </c>
      <c r="IW47" s="109" t="str">
        <f t="shared" si="229"/>
        <v/>
      </c>
      <c r="IX47" s="109" t="str">
        <f t="shared" si="230"/>
        <v/>
      </c>
      <c r="IY47" s="109" t="str">
        <f t="shared" si="231"/>
        <v/>
      </c>
      <c r="IZ47" s="109" t="str">
        <f t="shared" si="232"/>
        <v/>
      </c>
      <c r="JA47" s="109" t="str">
        <f t="shared" si="233"/>
        <v/>
      </c>
      <c r="JB47" s="109" t="str">
        <f t="shared" si="234"/>
        <v/>
      </c>
      <c r="JC47" s="109" t="str">
        <f t="shared" si="235"/>
        <v/>
      </c>
      <c r="JD47" s="109" t="str">
        <f t="shared" si="236"/>
        <v/>
      </c>
      <c r="JE47" s="109" t="str">
        <f t="shared" si="237"/>
        <v/>
      </c>
      <c r="JF47" s="109" t="str">
        <f t="shared" si="238"/>
        <v/>
      </c>
      <c r="JG47" s="109" t="str">
        <f t="shared" si="239"/>
        <v/>
      </c>
      <c r="JH47" s="109" t="str">
        <f t="shared" si="240"/>
        <v/>
      </c>
      <c r="JI47" s="109" t="str">
        <f t="shared" si="241"/>
        <v/>
      </c>
      <c r="JJ47" s="109" t="str">
        <f t="shared" si="242"/>
        <v/>
      </c>
      <c r="JK47" s="109" t="str">
        <f t="shared" si="243"/>
        <v/>
      </c>
      <c r="JL47" s="109" t="str">
        <f t="shared" si="244"/>
        <v/>
      </c>
      <c r="JM47" s="109" t="str">
        <f t="shared" si="245"/>
        <v/>
      </c>
      <c r="JN47" s="109" t="str">
        <f t="shared" si="246"/>
        <v/>
      </c>
      <c r="JO47" s="109" t="str">
        <f t="shared" si="247"/>
        <v/>
      </c>
      <c r="JP47" s="109" t="str">
        <f t="shared" si="248"/>
        <v/>
      </c>
      <c r="JQ47" s="109" t="str">
        <f t="shared" si="249"/>
        <v/>
      </c>
      <c r="JR47" s="109" t="str">
        <f t="shared" si="250"/>
        <v/>
      </c>
      <c r="JS47" s="109" t="str">
        <f t="shared" si="251"/>
        <v/>
      </c>
      <c r="JT47" s="109" t="str">
        <f t="shared" si="252"/>
        <v/>
      </c>
      <c r="JU47" s="109" t="str">
        <f t="shared" si="253"/>
        <v/>
      </c>
      <c r="JV47" s="109" t="str">
        <f t="shared" si="254"/>
        <v/>
      </c>
      <c r="JW47" s="109" t="str">
        <f t="shared" si="255"/>
        <v/>
      </c>
      <c r="JX47" s="109" t="str">
        <f t="shared" si="256"/>
        <v/>
      </c>
      <c r="JY47" s="109" t="str">
        <f t="shared" si="257"/>
        <v/>
      </c>
      <c r="JZ47" s="109" t="str">
        <f t="shared" si="258"/>
        <v/>
      </c>
      <c r="KA47" s="109" t="str">
        <f t="shared" si="259"/>
        <v/>
      </c>
      <c r="KB47" s="109" t="str">
        <f t="shared" si="260"/>
        <v/>
      </c>
      <c r="KC47" s="109" t="str">
        <f t="shared" si="261"/>
        <v/>
      </c>
      <c r="KD47" s="109" t="str">
        <f t="shared" si="262"/>
        <v/>
      </c>
      <c r="KE47" s="109" t="str">
        <f t="shared" si="263"/>
        <v/>
      </c>
      <c r="KF47" s="109" t="str">
        <f t="shared" si="264"/>
        <v/>
      </c>
      <c r="KG47" s="109" t="str">
        <f t="shared" si="265"/>
        <v/>
      </c>
      <c r="KH47" s="109" t="str">
        <f t="shared" si="266"/>
        <v/>
      </c>
      <c r="KI47" s="109" t="str">
        <f t="shared" si="267"/>
        <v/>
      </c>
      <c r="KJ47" s="109" t="str">
        <f t="shared" si="268"/>
        <v/>
      </c>
      <c r="KK47" s="109" t="str">
        <f t="shared" si="269"/>
        <v/>
      </c>
      <c r="KL47" s="109" t="str">
        <f t="shared" si="270"/>
        <v/>
      </c>
      <c r="KM47" s="109" t="str">
        <f t="shared" si="271"/>
        <v/>
      </c>
      <c r="KN47" s="109" t="str">
        <f t="shared" si="272"/>
        <v/>
      </c>
      <c r="KO47" s="109" t="str">
        <f t="shared" si="273"/>
        <v/>
      </c>
      <c r="KP47" s="109" t="str">
        <f t="shared" si="274"/>
        <v/>
      </c>
      <c r="KQ47" s="109" t="str">
        <f t="shared" si="275"/>
        <v/>
      </c>
      <c r="KR47" s="109" t="str">
        <f t="shared" si="276"/>
        <v/>
      </c>
      <c r="KS47" s="109" t="str">
        <f t="shared" si="277"/>
        <v/>
      </c>
      <c r="KT47" s="109" t="str">
        <f t="shared" si="278"/>
        <v/>
      </c>
      <c r="KU47" s="109" t="str">
        <f t="shared" si="279"/>
        <v/>
      </c>
      <c r="KV47" s="109" t="str">
        <f t="shared" si="280"/>
        <v/>
      </c>
      <c r="KW47" s="109" t="str">
        <f t="shared" si="281"/>
        <v/>
      </c>
      <c r="KX47" s="109" t="str">
        <f t="shared" si="282"/>
        <v/>
      </c>
      <c r="KY47" s="109" t="str">
        <f t="shared" si="283"/>
        <v/>
      </c>
      <c r="KZ47" s="109" t="str">
        <f t="shared" si="284"/>
        <v/>
      </c>
      <c r="LA47" s="109" t="str">
        <f t="shared" si="285"/>
        <v/>
      </c>
      <c r="LB47" s="109" t="str">
        <f t="shared" si="286"/>
        <v/>
      </c>
      <c r="LC47" s="109" t="str">
        <f t="shared" si="287"/>
        <v/>
      </c>
      <c r="LD47" s="110" t="str">
        <f t="shared" si="288"/>
        <v/>
      </c>
      <c r="LE47" s="110" t="str">
        <f t="shared" si="289"/>
        <v/>
      </c>
      <c r="LF47" s="110" t="str">
        <f t="shared" si="290"/>
        <v/>
      </c>
      <c r="LG47" s="110" t="str">
        <f t="shared" si="291"/>
        <v/>
      </c>
      <c r="LH47" s="110" t="str">
        <f t="shared" si="292"/>
        <v/>
      </c>
      <c r="LI47" s="75" t="str">
        <f t="shared" si="293"/>
        <v/>
      </c>
      <c r="LJ47" s="75" t="str">
        <f t="shared" si="294"/>
        <v/>
      </c>
      <c r="LK47" s="75" t="str">
        <f t="shared" si="295"/>
        <v/>
      </c>
      <c r="LL47" s="75" t="str">
        <f t="shared" si="296"/>
        <v/>
      </c>
      <c r="LM47" s="75" t="str">
        <f t="shared" si="297"/>
        <v/>
      </c>
      <c r="LN47" s="75" t="str">
        <f t="shared" si="298"/>
        <v/>
      </c>
      <c r="LO47" s="75" t="str">
        <f t="shared" si="299"/>
        <v/>
      </c>
      <c r="LP47" s="75" t="str">
        <f t="shared" si="300"/>
        <v/>
      </c>
      <c r="LQ47" s="75" t="str">
        <f t="shared" si="301"/>
        <v/>
      </c>
      <c r="LR47" s="75" t="str">
        <f t="shared" si="302"/>
        <v/>
      </c>
      <c r="LS47" s="75" t="str">
        <f t="shared" si="303"/>
        <v/>
      </c>
      <c r="LT47" s="75" t="str">
        <f t="shared" si="304"/>
        <v/>
      </c>
      <c r="LU47" s="75" t="str">
        <f t="shared" si="305"/>
        <v/>
      </c>
      <c r="LV47" s="75" t="str">
        <f t="shared" si="306"/>
        <v/>
      </c>
      <c r="LW47" s="75" t="str">
        <f t="shared" si="307"/>
        <v/>
      </c>
      <c r="LX47" s="75" t="str">
        <f t="shared" si="308"/>
        <v/>
      </c>
      <c r="LY47" s="75" t="str">
        <f t="shared" si="309"/>
        <v/>
      </c>
      <c r="LZ47" s="75" t="str">
        <f t="shared" si="310"/>
        <v/>
      </c>
      <c r="MA47" s="75" t="str">
        <f t="shared" si="311"/>
        <v/>
      </c>
      <c r="MB47" s="75" t="str">
        <f t="shared" si="312"/>
        <v/>
      </c>
      <c r="MC47" s="91">
        <f t="shared" si="323"/>
        <v>0</v>
      </c>
      <c r="MD47" s="91">
        <f t="shared" si="324"/>
        <v>0</v>
      </c>
      <c r="ME47" s="91">
        <f t="shared" si="325"/>
        <v>0</v>
      </c>
      <c r="MF47" s="91">
        <f t="shared" si="326"/>
        <v>0</v>
      </c>
      <c r="MG47" s="91">
        <f t="shared" si="327"/>
        <v>0</v>
      </c>
      <c r="MH47" s="91">
        <f t="shared" si="328"/>
        <v>0</v>
      </c>
      <c r="MI47" s="91">
        <f t="shared" si="329"/>
        <v>0</v>
      </c>
      <c r="MJ47" s="91">
        <f t="shared" si="330"/>
        <v>0</v>
      </c>
      <c r="MK47" s="91">
        <f t="shared" si="331"/>
        <v>0</v>
      </c>
      <c r="ML47" s="91">
        <f t="shared" si="332"/>
        <v>0</v>
      </c>
      <c r="MM47" s="91">
        <f t="shared" si="333"/>
        <v>0</v>
      </c>
      <c r="MN47" s="91">
        <f t="shared" si="334"/>
        <v>0</v>
      </c>
      <c r="MO47" s="91">
        <f t="shared" si="335"/>
        <v>0</v>
      </c>
      <c r="MP47" s="91">
        <f t="shared" si="336"/>
        <v>0</v>
      </c>
      <c r="MQ47" s="91">
        <f t="shared" si="337"/>
        <v>0</v>
      </c>
      <c r="MR47" s="70"/>
      <c r="MS47" s="70"/>
      <c r="MT47" s="75"/>
      <c r="MU47" s="75"/>
      <c r="NK47" s="71"/>
      <c r="NL47" s="71"/>
    </row>
    <row r="48" spans="1:376" s="70" customFormat="1" ht="12" customHeight="1" x14ac:dyDescent="0.2">
      <c r="A48" s="148">
        <f>COUNT(A10,A11,A12,A13,A14,A15,A16,A17,A18,A19,A20,A21,A22,A23,A24,A25,A26,A27,A28,A29,A30,A31,A32,A33,A34,A35,A36,A37,A38,A39)</f>
        <v>0</v>
      </c>
      <c r="B48" s="1093" t="s">
        <v>421</v>
      </c>
      <c r="C48" s="1094"/>
      <c r="D48" s="149" t="s">
        <v>422</v>
      </c>
      <c r="E48" s="150">
        <f>SUM(E10:E47)</f>
        <v>0</v>
      </c>
      <c r="F48" s="151">
        <f>(E10*F10+E11*F11+E12*F12+E13*F13+E14*F14+E15*F15+E16*F16+E17*F17+E18*F18+E19*F19+E20*F20+E21*F21+E22*F22+E23*F23+E24*F24+E25*F25+E26*F26+E27*F27+E28*F28+E29*F29+E30*F30+E31*F31+E32*F32+E33*F33+E34*F34+E35*F35+E36*F36+E37*F37+E38*F38+E39*F39+E40*F40+E41*F41+E42*F42+E43*F43+E44*F44+E45*F45+E46*F46+E47*F47)</f>
        <v>0</v>
      </c>
      <c r="G48" s="1095" t="s">
        <v>423</v>
      </c>
      <c r="H48" s="152" t="s">
        <v>424</v>
      </c>
      <c r="I48" s="153" t="str">
        <f>IF(O67=0,"",IF(SUM(O56:O62)/O67&gt;=0.4,"Pass","Fail"))</f>
        <v/>
      </c>
      <c r="J48" s="154"/>
      <c r="K48" s="155" t="s">
        <v>425</v>
      </c>
      <c r="L48" s="156">
        <f>SUM(L10:L47)</f>
        <v>0</v>
      </c>
      <c r="M48" s="66"/>
      <c r="N48" s="157"/>
      <c r="O48" s="66"/>
      <c r="P48" s="158"/>
      <c r="Q48" s="158"/>
      <c r="R48" s="158"/>
      <c r="S48" s="159"/>
      <c r="T48" s="160"/>
      <c r="U48" s="162">
        <f t="shared" ref="U48:EX48" si="338">SUM(U10:U47)</f>
        <v>0</v>
      </c>
      <c r="V48" s="162">
        <f t="shared" si="338"/>
        <v>0</v>
      </c>
      <c r="W48" s="162">
        <f t="shared" si="338"/>
        <v>0</v>
      </c>
      <c r="X48" s="162">
        <f t="shared" si="338"/>
        <v>0</v>
      </c>
      <c r="Y48" s="162">
        <f t="shared" si="338"/>
        <v>0</v>
      </c>
      <c r="Z48" s="162">
        <f t="shared" si="338"/>
        <v>0</v>
      </c>
      <c r="AA48" s="162">
        <f t="shared" si="338"/>
        <v>0</v>
      </c>
      <c r="AB48" s="162">
        <f t="shared" si="338"/>
        <v>0</v>
      </c>
      <c r="AC48" s="162">
        <f t="shared" si="338"/>
        <v>0</v>
      </c>
      <c r="AD48" s="162">
        <f t="shared" si="338"/>
        <v>0</v>
      </c>
      <c r="AE48" s="162">
        <f t="shared" si="338"/>
        <v>0</v>
      </c>
      <c r="AF48" s="162">
        <f t="shared" si="338"/>
        <v>0</v>
      </c>
      <c r="AG48" s="162">
        <f t="shared" si="338"/>
        <v>0</v>
      </c>
      <c r="AH48" s="162">
        <f t="shared" si="338"/>
        <v>0</v>
      </c>
      <c r="AI48" s="162">
        <f t="shared" si="338"/>
        <v>0</v>
      </c>
      <c r="AJ48" s="162">
        <f>SUM(AJ10:AJ47)</f>
        <v>0</v>
      </c>
      <c r="AK48" s="162">
        <f>SUM(AK10:AK47)</f>
        <v>0</v>
      </c>
      <c r="AL48" s="162">
        <f>SUM(AL10:AL47)</f>
        <v>0</v>
      </c>
      <c r="AM48" s="162">
        <f>SUM(AM10:AM47)</f>
        <v>0</v>
      </c>
      <c r="AN48" s="162">
        <f>SUM(AN10:AN47)</f>
        <v>0</v>
      </c>
      <c r="AO48" s="162">
        <f t="shared" si="338"/>
        <v>0</v>
      </c>
      <c r="AP48" s="162">
        <f t="shared" si="338"/>
        <v>0</v>
      </c>
      <c r="AQ48" s="162">
        <f t="shared" si="338"/>
        <v>0</v>
      </c>
      <c r="AR48" s="162">
        <f t="shared" si="338"/>
        <v>0</v>
      </c>
      <c r="AS48" s="162">
        <f t="shared" si="338"/>
        <v>0</v>
      </c>
      <c r="AT48" s="162">
        <f t="shared" si="338"/>
        <v>0</v>
      </c>
      <c r="AU48" s="162">
        <f t="shared" si="338"/>
        <v>0</v>
      </c>
      <c r="AV48" s="162">
        <f t="shared" si="338"/>
        <v>0</v>
      </c>
      <c r="AW48" s="162">
        <f t="shared" si="338"/>
        <v>0</v>
      </c>
      <c r="AX48" s="162">
        <f t="shared" si="338"/>
        <v>0</v>
      </c>
      <c r="AY48" s="162">
        <f>SUM(AY10:AY47)</f>
        <v>0</v>
      </c>
      <c r="AZ48" s="162">
        <f>SUM(AZ10:AZ47)</f>
        <v>0</v>
      </c>
      <c r="BA48" s="162">
        <f>SUM(BA10:BA47)</f>
        <v>0</v>
      </c>
      <c r="BB48" s="162">
        <f>SUM(BB10:BB47)</f>
        <v>0</v>
      </c>
      <c r="BC48" s="162">
        <f>SUM(BC10:BC47)</f>
        <v>0</v>
      </c>
      <c r="BD48" s="162">
        <f t="shared" si="338"/>
        <v>0</v>
      </c>
      <c r="BE48" s="162">
        <f t="shared" si="338"/>
        <v>0</v>
      </c>
      <c r="BF48" s="162">
        <f t="shared" si="338"/>
        <v>0</v>
      </c>
      <c r="BG48" s="162">
        <f t="shared" si="338"/>
        <v>0</v>
      </c>
      <c r="BH48" s="162">
        <f t="shared" si="338"/>
        <v>0</v>
      </c>
      <c r="BI48" s="162">
        <f>SUM(BI10:BI47)</f>
        <v>0</v>
      </c>
      <c r="BJ48" s="162">
        <f>SUM(BJ10:BJ47)</f>
        <v>0</v>
      </c>
      <c r="BK48" s="162">
        <f>SUM(BK10:BK47)</f>
        <v>0</v>
      </c>
      <c r="BL48" s="162">
        <f>SUM(BL10:BL47)</f>
        <v>0</v>
      </c>
      <c r="BM48" s="162">
        <f>SUM(BM10:BM47)</f>
        <v>0</v>
      </c>
      <c r="BN48" s="162">
        <f t="shared" si="338"/>
        <v>0</v>
      </c>
      <c r="BO48" s="162">
        <f t="shared" si="338"/>
        <v>0</v>
      </c>
      <c r="BP48" s="162">
        <f t="shared" si="338"/>
        <v>0</v>
      </c>
      <c r="BQ48" s="162">
        <f t="shared" si="338"/>
        <v>0</v>
      </c>
      <c r="BR48" s="162">
        <f t="shared" si="338"/>
        <v>0</v>
      </c>
      <c r="BS48" s="162">
        <f>SUM(BS10:BS47)</f>
        <v>0</v>
      </c>
      <c r="BT48" s="162">
        <f>SUM(BT10:BT47)</f>
        <v>0</v>
      </c>
      <c r="BU48" s="162">
        <f>SUM(BU10:BU47)</f>
        <v>0</v>
      </c>
      <c r="BV48" s="162">
        <f>SUM(BV10:BV47)</f>
        <v>0</v>
      </c>
      <c r="BW48" s="162">
        <f>SUM(BW10:BW47)</f>
        <v>0</v>
      </c>
      <c r="BX48" s="162">
        <f t="shared" si="338"/>
        <v>0</v>
      </c>
      <c r="BY48" s="162">
        <f t="shared" si="338"/>
        <v>0</v>
      </c>
      <c r="BZ48" s="162">
        <f t="shared" si="338"/>
        <v>0</v>
      </c>
      <c r="CA48" s="162">
        <f t="shared" si="338"/>
        <v>0</v>
      </c>
      <c r="CB48" s="162">
        <f t="shared" si="338"/>
        <v>0</v>
      </c>
      <c r="CC48" s="162">
        <f t="shared" si="338"/>
        <v>0</v>
      </c>
      <c r="CD48" s="162">
        <f t="shared" si="338"/>
        <v>0</v>
      </c>
      <c r="CE48" s="162">
        <f t="shared" si="338"/>
        <v>0</v>
      </c>
      <c r="CF48" s="162">
        <f t="shared" si="338"/>
        <v>0</v>
      </c>
      <c r="CG48" s="162">
        <f t="shared" si="338"/>
        <v>0</v>
      </c>
      <c r="CH48" s="162">
        <f>SUM(CH10:CH47)</f>
        <v>0</v>
      </c>
      <c r="CI48" s="162">
        <f>SUM(CI10:CI47)</f>
        <v>0</v>
      </c>
      <c r="CJ48" s="162">
        <f>SUM(CJ10:CJ47)</f>
        <v>0</v>
      </c>
      <c r="CK48" s="162">
        <f>SUM(CK10:CK47)</f>
        <v>0</v>
      </c>
      <c r="CL48" s="162">
        <f>SUM(CL10:CL47)</f>
        <v>0</v>
      </c>
      <c r="CM48" s="162">
        <f t="shared" ref="CM48:CV48" si="339">SUM(CM10:CM47)</f>
        <v>0</v>
      </c>
      <c r="CN48" s="162">
        <f t="shared" si="339"/>
        <v>0</v>
      </c>
      <c r="CO48" s="162">
        <f t="shared" si="339"/>
        <v>0</v>
      </c>
      <c r="CP48" s="162">
        <f t="shared" si="339"/>
        <v>0</v>
      </c>
      <c r="CQ48" s="162">
        <f t="shared" si="339"/>
        <v>0</v>
      </c>
      <c r="CR48" s="162">
        <f t="shared" si="339"/>
        <v>0</v>
      </c>
      <c r="CS48" s="162">
        <f t="shared" si="339"/>
        <v>0</v>
      </c>
      <c r="CT48" s="162">
        <f t="shared" si="339"/>
        <v>0</v>
      </c>
      <c r="CU48" s="162">
        <f t="shared" si="339"/>
        <v>0</v>
      </c>
      <c r="CV48" s="162">
        <f t="shared" si="339"/>
        <v>0</v>
      </c>
      <c r="CW48" s="162">
        <f t="shared" si="338"/>
        <v>0</v>
      </c>
      <c r="CX48" s="162">
        <f t="shared" si="338"/>
        <v>0</v>
      </c>
      <c r="CY48" s="162">
        <f t="shared" si="338"/>
        <v>0</v>
      </c>
      <c r="CZ48" s="162">
        <f t="shared" si="338"/>
        <v>0</v>
      </c>
      <c r="DA48" s="162">
        <f t="shared" si="338"/>
        <v>0</v>
      </c>
      <c r="DB48" s="162">
        <f t="shared" si="338"/>
        <v>0</v>
      </c>
      <c r="DC48" s="162">
        <f t="shared" si="338"/>
        <v>0</v>
      </c>
      <c r="DD48" s="162">
        <f t="shared" si="338"/>
        <v>0</v>
      </c>
      <c r="DE48" s="162">
        <f t="shared" si="338"/>
        <v>0</v>
      </c>
      <c r="DF48" s="162">
        <f t="shared" si="338"/>
        <v>0</v>
      </c>
      <c r="DG48" s="162">
        <f t="shared" si="338"/>
        <v>0</v>
      </c>
      <c r="DH48" s="162">
        <f t="shared" si="338"/>
        <v>0</v>
      </c>
      <c r="DI48" s="162">
        <f t="shared" si="338"/>
        <v>0</v>
      </c>
      <c r="DJ48" s="162">
        <f t="shared" si="338"/>
        <v>0</v>
      </c>
      <c r="DK48" s="162">
        <f t="shared" si="338"/>
        <v>0</v>
      </c>
      <c r="DL48" s="162">
        <f t="shared" si="338"/>
        <v>0</v>
      </c>
      <c r="DM48" s="162">
        <f t="shared" si="338"/>
        <v>0</v>
      </c>
      <c r="DN48" s="162">
        <f t="shared" si="338"/>
        <v>0</v>
      </c>
      <c r="DO48" s="162">
        <f t="shared" si="338"/>
        <v>0</v>
      </c>
      <c r="DP48" s="162">
        <f t="shared" si="338"/>
        <v>0</v>
      </c>
      <c r="DQ48" s="162">
        <f t="shared" si="338"/>
        <v>0</v>
      </c>
      <c r="DR48" s="162">
        <f t="shared" si="338"/>
        <v>0</v>
      </c>
      <c r="DS48" s="162">
        <f t="shared" si="338"/>
        <v>0</v>
      </c>
      <c r="DT48" s="162">
        <f t="shared" si="338"/>
        <v>0</v>
      </c>
      <c r="DU48" s="162">
        <f t="shared" si="338"/>
        <v>0</v>
      </c>
      <c r="DV48" s="162">
        <f t="shared" si="338"/>
        <v>0</v>
      </c>
      <c r="DW48" s="162">
        <f t="shared" si="338"/>
        <v>0</v>
      </c>
      <c r="DX48" s="162">
        <f t="shared" si="338"/>
        <v>0</v>
      </c>
      <c r="DY48" s="162">
        <f t="shared" si="338"/>
        <v>0</v>
      </c>
      <c r="DZ48" s="162">
        <f t="shared" si="338"/>
        <v>0</v>
      </c>
      <c r="EA48" s="162">
        <f t="shared" si="338"/>
        <v>0</v>
      </c>
      <c r="EB48" s="162">
        <f t="shared" si="338"/>
        <v>0</v>
      </c>
      <c r="EC48" s="162">
        <f t="shared" si="338"/>
        <v>0</v>
      </c>
      <c r="ED48" s="162">
        <f t="shared" si="338"/>
        <v>0</v>
      </c>
      <c r="EE48" s="162">
        <f t="shared" si="338"/>
        <v>0</v>
      </c>
      <c r="EF48" s="162">
        <f t="shared" si="338"/>
        <v>0</v>
      </c>
      <c r="EG48" s="162">
        <f t="shared" si="338"/>
        <v>0</v>
      </c>
      <c r="EH48" s="162">
        <f t="shared" si="338"/>
        <v>0</v>
      </c>
      <c r="EI48" s="162">
        <f t="shared" si="338"/>
        <v>0</v>
      </c>
      <c r="EJ48" s="162">
        <f t="shared" si="338"/>
        <v>0</v>
      </c>
      <c r="EK48" s="162">
        <f t="shared" si="338"/>
        <v>0</v>
      </c>
      <c r="EL48" s="162">
        <f t="shared" si="338"/>
        <v>0</v>
      </c>
      <c r="EM48" s="162">
        <f t="shared" si="338"/>
        <v>0</v>
      </c>
      <c r="EN48" s="162">
        <f t="shared" si="338"/>
        <v>0</v>
      </c>
      <c r="EO48" s="162">
        <f t="shared" si="338"/>
        <v>0</v>
      </c>
      <c r="EP48" s="162">
        <f t="shared" si="338"/>
        <v>0</v>
      </c>
      <c r="EQ48" s="162">
        <f t="shared" si="338"/>
        <v>0</v>
      </c>
      <c r="ER48" s="162">
        <f t="shared" si="338"/>
        <v>0</v>
      </c>
      <c r="ES48" s="162">
        <f t="shared" si="338"/>
        <v>0</v>
      </c>
      <c r="ET48" s="162">
        <f t="shared" si="338"/>
        <v>0</v>
      </c>
      <c r="EU48" s="162">
        <f t="shared" si="338"/>
        <v>0</v>
      </c>
      <c r="EV48" s="162">
        <f t="shared" si="338"/>
        <v>0</v>
      </c>
      <c r="EW48" s="162">
        <f t="shared" si="338"/>
        <v>0</v>
      </c>
      <c r="EX48" s="162">
        <f t="shared" si="338"/>
        <v>0</v>
      </c>
      <c r="EY48" s="162">
        <f t="shared" ref="EY48:HT48" si="340">SUM(EY10:EY47)</f>
        <v>0</v>
      </c>
      <c r="EZ48" s="162">
        <f>SUM(EZ10:EZ47)</f>
        <v>0</v>
      </c>
      <c r="FA48" s="162">
        <f>SUM(FA10:FA47)</f>
        <v>0</v>
      </c>
      <c r="FB48" s="162">
        <f>SUM(FB10:FB47)</f>
        <v>0</v>
      </c>
      <c r="FC48" s="162">
        <f>SUM(FC10:FC47)</f>
        <v>0</v>
      </c>
      <c r="FD48" s="162">
        <f>SUM(FD10:FD47)</f>
        <v>0</v>
      </c>
      <c r="FE48" s="162">
        <f t="shared" si="340"/>
        <v>0</v>
      </c>
      <c r="FF48" s="162">
        <f t="shared" si="340"/>
        <v>0</v>
      </c>
      <c r="FG48" s="162">
        <f t="shared" si="340"/>
        <v>0</v>
      </c>
      <c r="FH48" s="162">
        <f t="shared" si="340"/>
        <v>0</v>
      </c>
      <c r="FI48" s="162">
        <f t="shared" si="340"/>
        <v>0</v>
      </c>
      <c r="FJ48" s="162">
        <f>SUM(FJ10:FJ47)</f>
        <v>0</v>
      </c>
      <c r="FK48" s="162">
        <f>SUM(FK10:FK47)</f>
        <v>0</v>
      </c>
      <c r="FL48" s="162">
        <f>SUM(FL10:FL47)</f>
        <v>0</v>
      </c>
      <c r="FM48" s="162">
        <f>SUM(FM10:FM47)</f>
        <v>0</v>
      </c>
      <c r="FN48" s="162">
        <f>SUM(FN10:FN47)</f>
        <v>0</v>
      </c>
      <c r="FO48" s="162">
        <f t="shared" si="340"/>
        <v>0</v>
      </c>
      <c r="FP48" s="162">
        <f t="shared" si="340"/>
        <v>0</v>
      </c>
      <c r="FQ48" s="162">
        <f t="shared" si="340"/>
        <v>0</v>
      </c>
      <c r="FR48" s="162">
        <f t="shared" si="340"/>
        <v>0</v>
      </c>
      <c r="FS48" s="162">
        <f t="shared" si="340"/>
        <v>0</v>
      </c>
      <c r="FT48" s="162">
        <f t="shared" si="340"/>
        <v>0</v>
      </c>
      <c r="FU48" s="162">
        <f t="shared" si="340"/>
        <v>0</v>
      </c>
      <c r="FV48" s="162">
        <f t="shared" si="340"/>
        <v>0</v>
      </c>
      <c r="FW48" s="162">
        <f t="shared" si="340"/>
        <v>0</v>
      </c>
      <c r="FX48" s="162">
        <f t="shared" si="340"/>
        <v>0</v>
      </c>
      <c r="FY48" s="162">
        <f t="shared" si="340"/>
        <v>0</v>
      </c>
      <c r="FZ48" s="162">
        <f t="shared" si="340"/>
        <v>0</v>
      </c>
      <c r="GA48" s="162">
        <f t="shared" si="340"/>
        <v>0</v>
      </c>
      <c r="GB48" s="162">
        <f t="shared" si="340"/>
        <v>0</v>
      </c>
      <c r="GC48" s="162">
        <f t="shared" si="340"/>
        <v>0</v>
      </c>
      <c r="GD48" s="162">
        <f t="shared" si="340"/>
        <v>0</v>
      </c>
      <c r="GE48" s="162">
        <f t="shared" si="340"/>
        <v>0</v>
      </c>
      <c r="GF48" s="162">
        <f t="shared" si="340"/>
        <v>0</v>
      </c>
      <c r="GG48" s="162">
        <f t="shared" si="340"/>
        <v>0</v>
      </c>
      <c r="GH48" s="162">
        <f t="shared" si="340"/>
        <v>0</v>
      </c>
      <c r="GI48" s="162">
        <f t="shared" si="340"/>
        <v>0</v>
      </c>
      <c r="GJ48" s="162">
        <f t="shared" si="340"/>
        <v>0</v>
      </c>
      <c r="GK48" s="162">
        <f t="shared" si="340"/>
        <v>0</v>
      </c>
      <c r="GL48" s="162">
        <f t="shared" si="340"/>
        <v>0</v>
      </c>
      <c r="GM48" s="162">
        <f t="shared" si="340"/>
        <v>0</v>
      </c>
      <c r="GN48" s="162">
        <f t="shared" si="340"/>
        <v>0</v>
      </c>
      <c r="GO48" s="162">
        <f t="shared" si="340"/>
        <v>0</v>
      </c>
      <c r="GP48" s="162">
        <f t="shared" si="340"/>
        <v>0</v>
      </c>
      <c r="GQ48" s="162">
        <f t="shared" si="340"/>
        <v>0</v>
      </c>
      <c r="GR48" s="162">
        <f t="shared" si="340"/>
        <v>0</v>
      </c>
      <c r="GS48" s="162">
        <f t="shared" si="340"/>
        <v>0</v>
      </c>
      <c r="GT48" s="162">
        <f t="shared" si="340"/>
        <v>0</v>
      </c>
      <c r="GU48" s="162">
        <f t="shared" si="340"/>
        <v>0</v>
      </c>
      <c r="GV48" s="162">
        <f t="shared" si="340"/>
        <v>0</v>
      </c>
      <c r="GW48" s="162">
        <f t="shared" si="340"/>
        <v>0</v>
      </c>
      <c r="GX48" s="162">
        <f t="shared" si="340"/>
        <v>0</v>
      </c>
      <c r="GY48" s="162">
        <f t="shared" si="340"/>
        <v>0</v>
      </c>
      <c r="GZ48" s="162">
        <f t="shared" si="340"/>
        <v>0</v>
      </c>
      <c r="HA48" s="162">
        <f t="shared" si="340"/>
        <v>0</v>
      </c>
      <c r="HB48" s="162">
        <f t="shared" si="340"/>
        <v>0</v>
      </c>
      <c r="HC48" s="162">
        <f t="shared" si="340"/>
        <v>0</v>
      </c>
      <c r="HD48" s="162">
        <f t="shared" si="340"/>
        <v>0</v>
      </c>
      <c r="HE48" s="162">
        <f t="shared" si="340"/>
        <v>0</v>
      </c>
      <c r="HF48" s="162">
        <f t="shared" si="340"/>
        <v>0</v>
      </c>
      <c r="HG48" s="162">
        <f t="shared" si="340"/>
        <v>0</v>
      </c>
      <c r="HH48" s="162">
        <f t="shared" si="340"/>
        <v>0</v>
      </c>
      <c r="HI48" s="162">
        <f t="shared" si="340"/>
        <v>0</v>
      </c>
      <c r="HJ48" s="162">
        <f t="shared" si="340"/>
        <v>0</v>
      </c>
      <c r="HK48" s="162">
        <f t="shared" si="340"/>
        <v>0</v>
      </c>
      <c r="HL48" s="162">
        <f t="shared" si="340"/>
        <v>0</v>
      </c>
      <c r="HM48" s="162">
        <f t="shared" si="340"/>
        <v>0</v>
      </c>
      <c r="HN48" s="162">
        <f t="shared" si="340"/>
        <v>0</v>
      </c>
      <c r="HO48" s="162">
        <f t="shared" si="340"/>
        <v>0</v>
      </c>
      <c r="HP48" s="162">
        <f t="shared" si="340"/>
        <v>0</v>
      </c>
      <c r="HQ48" s="162">
        <f t="shared" si="340"/>
        <v>0</v>
      </c>
      <c r="HR48" s="162">
        <f t="shared" si="340"/>
        <v>0</v>
      </c>
      <c r="HS48" s="162">
        <f t="shared" si="340"/>
        <v>0</v>
      </c>
      <c r="HT48" s="162">
        <f t="shared" si="340"/>
        <v>0</v>
      </c>
      <c r="HU48" s="162">
        <f t="shared" ref="HU48:KF48" si="341">SUM(HU10:HU47)</f>
        <v>0</v>
      </c>
      <c r="HV48" s="162">
        <f t="shared" si="341"/>
        <v>0</v>
      </c>
      <c r="HW48" s="162">
        <f t="shared" si="341"/>
        <v>0</v>
      </c>
      <c r="HX48" s="162">
        <f t="shared" si="341"/>
        <v>0</v>
      </c>
      <c r="HY48" s="162">
        <f t="shared" si="341"/>
        <v>0</v>
      </c>
      <c r="HZ48" s="162">
        <f t="shared" si="341"/>
        <v>0</v>
      </c>
      <c r="IA48" s="162">
        <f t="shared" si="341"/>
        <v>0</v>
      </c>
      <c r="IB48" s="162">
        <f t="shared" si="341"/>
        <v>0</v>
      </c>
      <c r="IC48" s="162">
        <f t="shared" si="341"/>
        <v>0</v>
      </c>
      <c r="ID48" s="162">
        <f t="shared" si="341"/>
        <v>0</v>
      </c>
      <c r="IE48" s="162">
        <f t="shared" si="341"/>
        <v>0</v>
      </c>
      <c r="IF48" s="162">
        <f t="shared" si="341"/>
        <v>0</v>
      </c>
      <c r="IG48" s="162">
        <f t="shared" si="341"/>
        <v>0</v>
      </c>
      <c r="IH48" s="162">
        <f t="shared" si="341"/>
        <v>0</v>
      </c>
      <c r="II48" s="162">
        <f t="shared" si="341"/>
        <v>0</v>
      </c>
      <c r="IJ48" s="162">
        <f t="shared" si="341"/>
        <v>0</v>
      </c>
      <c r="IK48" s="162">
        <f t="shared" si="341"/>
        <v>0</v>
      </c>
      <c r="IL48" s="162">
        <f t="shared" si="341"/>
        <v>0</v>
      </c>
      <c r="IM48" s="162">
        <f t="shared" si="341"/>
        <v>0</v>
      </c>
      <c r="IN48" s="162">
        <f t="shared" si="341"/>
        <v>0</v>
      </c>
      <c r="IO48" s="162">
        <f t="shared" si="341"/>
        <v>0</v>
      </c>
      <c r="IP48" s="162">
        <f t="shared" si="341"/>
        <v>0</v>
      </c>
      <c r="IQ48" s="162">
        <f t="shared" si="341"/>
        <v>0</v>
      </c>
      <c r="IR48" s="162">
        <f t="shared" si="341"/>
        <v>0</v>
      </c>
      <c r="IS48" s="162">
        <f t="shared" si="341"/>
        <v>0</v>
      </c>
      <c r="IT48" s="162">
        <f t="shared" si="341"/>
        <v>0</v>
      </c>
      <c r="IU48" s="162">
        <f t="shared" si="341"/>
        <v>0</v>
      </c>
      <c r="IV48" s="162">
        <f t="shared" si="341"/>
        <v>0</v>
      </c>
      <c r="IW48" s="162">
        <f t="shared" si="341"/>
        <v>0</v>
      </c>
      <c r="IX48" s="162">
        <f t="shared" si="341"/>
        <v>0</v>
      </c>
      <c r="IY48" s="162">
        <f t="shared" si="341"/>
        <v>0</v>
      </c>
      <c r="IZ48" s="162">
        <f t="shared" si="341"/>
        <v>0</v>
      </c>
      <c r="JA48" s="162">
        <f t="shared" si="341"/>
        <v>0</v>
      </c>
      <c r="JB48" s="162">
        <f t="shared" si="341"/>
        <v>0</v>
      </c>
      <c r="JC48" s="162">
        <f t="shared" si="341"/>
        <v>0</v>
      </c>
      <c r="JD48" s="162">
        <f t="shared" si="341"/>
        <v>0</v>
      </c>
      <c r="JE48" s="162">
        <f t="shared" si="341"/>
        <v>0</v>
      </c>
      <c r="JF48" s="162">
        <f t="shared" si="341"/>
        <v>0</v>
      </c>
      <c r="JG48" s="162">
        <f t="shared" si="341"/>
        <v>0</v>
      </c>
      <c r="JH48" s="162">
        <f t="shared" si="341"/>
        <v>0</v>
      </c>
      <c r="JI48" s="162">
        <f t="shared" si="341"/>
        <v>0</v>
      </c>
      <c r="JJ48" s="162">
        <f t="shared" si="341"/>
        <v>0</v>
      </c>
      <c r="JK48" s="162">
        <f t="shared" si="341"/>
        <v>0</v>
      </c>
      <c r="JL48" s="162">
        <f t="shared" si="341"/>
        <v>0</v>
      </c>
      <c r="JM48" s="162">
        <f t="shared" si="341"/>
        <v>0</v>
      </c>
      <c r="JN48" s="162">
        <f t="shared" si="341"/>
        <v>0</v>
      </c>
      <c r="JO48" s="162">
        <f t="shared" si="341"/>
        <v>0</v>
      </c>
      <c r="JP48" s="162">
        <f t="shared" si="341"/>
        <v>0</v>
      </c>
      <c r="JQ48" s="162">
        <f t="shared" si="341"/>
        <v>0</v>
      </c>
      <c r="JR48" s="162">
        <f t="shared" si="341"/>
        <v>0</v>
      </c>
      <c r="JS48" s="162">
        <f t="shared" si="341"/>
        <v>0</v>
      </c>
      <c r="JT48" s="162">
        <f t="shared" si="341"/>
        <v>0</v>
      </c>
      <c r="JU48" s="162">
        <f t="shared" si="341"/>
        <v>0</v>
      </c>
      <c r="JV48" s="162">
        <f t="shared" si="341"/>
        <v>0</v>
      </c>
      <c r="JW48" s="162">
        <f t="shared" si="341"/>
        <v>0</v>
      </c>
      <c r="JX48" s="162">
        <f t="shared" si="341"/>
        <v>0</v>
      </c>
      <c r="JY48" s="162">
        <f t="shared" si="341"/>
        <v>0</v>
      </c>
      <c r="JZ48" s="162">
        <f t="shared" si="341"/>
        <v>0</v>
      </c>
      <c r="KA48" s="162">
        <f t="shared" si="341"/>
        <v>0</v>
      </c>
      <c r="KB48" s="162">
        <f t="shared" si="341"/>
        <v>0</v>
      </c>
      <c r="KC48" s="162">
        <f t="shared" si="341"/>
        <v>0</v>
      </c>
      <c r="KD48" s="162">
        <f t="shared" si="341"/>
        <v>0</v>
      </c>
      <c r="KE48" s="162">
        <f t="shared" si="341"/>
        <v>0</v>
      </c>
      <c r="KF48" s="162">
        <f t="shared" si="341"/>
        <v>0</v>
      </c>
      <c r="KG48" s="162">
        <f t="shared" ref="KG48:MR48" si="342">SUM(KG10:KG47)</f>
        <v>0</v>
      </c>
      <c r="KH48" s="162">
        <f t="shared" si="342"/>
        <v>0</v>
      </c>
      <c r="KI48" s="162">
        <f t="shared" si="342"/>
        <v>0</v>
      </c>
      <c r="KJ48" s="162">
        <f t="shared" si="342"/>
        <v>0</v>
      </c>
      <c r="KK48" s="162">
        <f t="shared" si="342"/>
        <v>0</v>
      </c>
      <c r="KL48" s="162">
        <f t="shared" si="342"/>
        <v>0</v>
      </c>
      <c r="KM48" s="162">
        <f t="shared" si="342"/>
        <v>0</v>
      </c>
      <c r="KN48" s="162">
        <f t="shared" si="342"/>
        <v>0</v>
      </c>
      <c r="KO48" s="162">
        <f t="shared" si="342"/>
        <v>0</v>
      </c>
      <c r="KP48" s="162">
        <f t="shared" si="342"/>
        <v>0</v>
      </c>
      <c r="KQ48" s="162">
        <f t="shared" si="342"/>
        <v>0</v>
      </c>
      <c r="KR48" s="162">
        <f t="shared" si="342"/>
        <v>0</v>
      </c>
      <c r="KS48" s="162">
        <f t="shared" si="342"/>
        <v>0</v>
      </c>
      <c r="KT48" s="162">
        <f t="shared" si="342"/>
        <v>0</v>
      </c>
      <c r="KU48" s="162">
        <f t="shared" si="342"/>
        <v>0</v>
      </c>
      <c r="KV48" s="162">
        <f t="shared" si="342"/>
        <v>0</v>
      </c>
      <c r="KW48" s="162">
        <f t="shared" si="342"/>
        <v>0</v>
      </c>
      <c r="KX48" s="162">
        <f t="shared" si="342"/>
        <v>0</v>
      </c>
      <c r="KY48" s="162">
        <f t="shared" si="342"/>
        <v>0</v>
      </c>
      <c r="KZ48" s="162">
        <f t="shared" si="342"/>
        <v>0</v>
      </c>
      <c r="LA48" s="162">
        <f t="shared" si="342"/>
        <v>0</v>
      </c>
      <c r="LB48" s="162">
        <f t="shared" si="342"/>
        <v>0</v>
      </c>
      <c r="LC48" s="162">
        <f t="shared" si="342"/>
        <v>0</v>
      </c>
      <c r="LD48" s="162">
        <f t="shared" si="342"/>
        <v>0</v>
      </c>
      <c r="LE48" s="162">
        <f t="shared" si="342"/>
        <v>0</v>
      </c>
      <c r="LF48" s="162">
        <f t="shared" si="342"/>
        <v>0</v>
      </c>
      <c r="LG48" s="162">
        <f t="shared" si="342"/>
        <v>0</v>
      </c>
      <c r="LH48" s="162">
        <f t="shared" si="342"/>
        <v>0</v>
      </c>
      <c r="LI48" s="162">
        <f t="shared" si="342"/>
        <v>0</v>
      </c>
      <c r="LJ48" s="162">
        <f t="shared" si="342"/>
        <v>0</v>
      </c>
      <c r="LK48" s="162">
        <f t="shared" si="342"/>
        <v>0</v>
      </c>
      <c r="LL48" s="162">
        <f t="shared" si="342"/>
        <v>0</v>
      </c>
      <c r="LM48" s="162">
        <f t="shared" si="342"/>
        <v>0</v>
      </c>
      <c r="LN48" s="162">
        <f t="shared" si="342"/>
        <v>0</v>
      </c>
      <c r="LO48" s="162">
        <f t="shared" si="342"/>
        <v>0</v>
      </c>
      <c r="LP48" s="162">
        <f t="shared" si="342"/>
        <v>0</v>
      </c>
      <c r="LQ48" s="162">
        <f t="shared" si="342"/>
        <v>0</v>
      </c>
      <c r="LR48" s="162">
        <f t="shared" si="342"/>
        <v>0</v>
      </c>
      <c r="LS48" s="162">
        <f t="shared" si="342"/>
        <v>0</v>
      </c>
      <c r="LT48" s="162">
        <f t="shared" si="342"/>
        <v>0</v>
      </c>
      <c r="LU48" s="162">
        <f t="shared" si="342"/>
        <v>0</v>
      </c>
      <c r="LV48" s="162">
        <f t="shared" si="342"/>
        <v>0</v>
      </c>
      <c r="LW48" s="162">
        <f t="shared" si="342"/>
        <v>0</v>
      </c>
      <c r="LX48" s="162">
        <f t="shared" si="342"/>
        <v>0</v>
      </c>
      <c r="LY48" s="162">
        <f t="shared" si="342"/>
        <v>0</v>
      </c>
      <c r="LZ48" s="162">
        <f t="shared" si="342"/>
        <v>0</v>
      </c>
      <c r="MA48" s="162">
        <f t="shared" si="342"/>
        <v>0</v>
      </c>
      <c r="MB48" s="162">
        <f t="shared" si="342"/>
        <v>0</v>
      </c>
      <c r="MC48" s="162">
        <f t="shared" si="342"/>
        <v>0</v>
      </c>
      <c r="MD48" s="162">
        <f t="shared" si="342"/>
        <v>0</v>
      </c>
      <c r="ME48" s="162">
        <f t="shared" si="342"/>
        <v>0</v>
      </c>
      <c r="MF48" s="162">
        <f t="shared" si="342"/>
        <v>0</v>
      </c>
      <c r="MG48" s="162">
        <f t="shared" si="342"/>
        <v>0</v>
      </c>
      <c r="MH48" s="162">
        <f t="shared" si="342"/>
        <v>0</v>
      </c>
      <c r="MI48" s="162">
        <f t="shared" si="342"/>
        <v>0</v>
      </c>
      <c r="MJ48" s="162">
        <f t="shared" si="342"/>
        <v>0</v>
      </c>
      <c r="MK48" s="162">
        <f t="shared" si="342"/>
        <v>0</v>
      </c>
      <c r="ML48" s="162">
        <f t="shared" si="342"/>
        <v>0</v>
      </c>
      <c r="MM48" s="162">
        <f t="shared" si="342"/>
        <v>0</v>
      </c>
      <c r="MN48" s="162">
        <f t="shared" si="342"/>
        <v>0</v>
      </c>
      <c r="MO48" s="162">
        <f t="shared" si="342"/>
        <v>0</v>
      </c>
      <c r="MP48" s="162">
        <f t="shared" si="342"/>
        <v>0</v>
      </c>
      <c r="MQ48" s="162">
        <f t="shared" si="342"/>
        <v>0</v>
      </c>
      <c r="MR48" s="161">
        <f t="shared" si="342"/>
        <v>0</v>
      </c>
      <c r="MT48" s="75"/>
      <c r="MU48" s="75"/>
      <c r="MV48" s="75"/>
      <c r="MW48" s="75"/>
      <c r="MX48" s="75"/>
      <c r="MY48" s="75"/>
      <c r="MZ48" s="75"/>
      <c r="NA48" s="75"/>
      <c r="NB48" s="75"/>
      <c r="NC48" s="75"/>
      <c r="ND48" s="75"/>
      <c r="NE48" s="75"/>
      <c r="NF48" s="75"/>
      <c r="NG48" s="75"/>
      <c r="NH48" s="75"/>
      <c r="NI48" s="75"/>
      <c r="NJ48" s="75"/>
    </row>
    <row r="49" spans="1:374" s="70" customFormat="1" ht="12" customHeight="1" x14ac:dyDescent="0.2">
      <c r="B49" s="1097" t="str">
        <f>IF(SUM(E17:E47)=0,"",(B17*E17+B18*E18+B19*E19+B20*E20+B21*E21+B22*E22+B23*E23+B24*E24+B25*E25+B26*E26+B27*E27+B28*E28+B29*E29+B30*E30+B31*E31+B32*E32+B33*E33+B34*E34+B35*E35+B36*E36+B37*E37+B38*E38+B39*E39+B40*E40+B41*E41+B42*E42+B43*E43+B44*E44+B45*E45+B46*E46+B47*E47)/SUM(E17:E47))</f>
        <v/>
      </c>
      <c r="C49" s="1098"/>
      <c r="D49" s="535" t="s">
        <v>426</v>
      </c>
      <c r="E49" s="163">
        <f>SUM(E17:E47)</f>
        <v>0</v>
      </c>
      <c r="F49" s="164">
        <f>(E17*F17+E18*F18+E19*F19+E20*F20+E21*F21+E22*F22+E23*F23+E24*F24+E25*F25+E26*F26+E27*F27+E28*F28+E29*F29+E30*F30+E31*F31+E32*F32+E33*F33+E34*F34+E35*F35+E36*F36+E37*F37+E38*F38+E39*F39+E40*F40+E41*F41+E42*F42+E43*F43+E44*F44+E45*F45+E46*F46+E47*F47)</f>
        <v>0</v>
      </c>
      <c r="G49" s="1096"/>
      <c r="H49" s="165" t="s">
        <v>427</v>
      </c>
      <c r="I49" s="166" t="str">
        <f>IF(O67=0,"",IF(SUM(O56:O62)/O67&gt;=0.2,"Pass","Fail"))</f>
        <v/>
      </c>
      <c r="J49" s="154"/>
      <c r="K49" s="149" t="s">
        <v>428</v>
      </c>
      <c r="L49" s="156">
        <f>L48*12</f>
        <v>0</v>
      </c>
      <c r="M49" s="66"/>
      <c r="N49" s="157"/>
      <c r="O49" s="66"/>
      <c r="P49" s="66"/>
      <c r="Q49" s="66"/>
      <c r="R49" s="66"/>
      <c r="S49" s="66"/>
      <c r="T49" s="161"/>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2"/>
      <c r="CJ49" s="162"/>
      <c r="CK49" s="162"/>
      <c r="CL49" s="162"/>
      <c r="CM49" s="162"/>
      <c r="CN49" s="162"/>
      <c r="CO49" s="162"/>
      <c r="CP49" s="162"/>
      <c r="CQ49" s="162"/>
      <c r="CR49" s="162"/>
      <c r="CS49" s="162"/>
      <c r="CT49" s="162"/>
      <c r="CU49" s="162"/>
      <c r="CV49" s="162"/>
      <c r="CW49" s="162"/>
      <c r="CX49" s="162"/>
      <c r="CY49" s="162"/>
      <c r="CZ49" s="162"/>
      <c r="DA49" s="162"/>
      <c r="DB49" s="162"/>
      <c r="DC49" s="162"/>
      <c r="DD49" s="162"/>
      <c r="DE49" s="162"/>
      <c r="DF49" s="162"/>
      <c r="DG49" s="162"/>
      <c r="DH49" s="162"/>
      <c r="DI49" s="162"/>
      <c r="DJ49" s="162"/>
      <c r="DK49" s="162"/>
      <c r="DL49" s="162"/>
      <c r="DM49" s="162"/>
      <c r="DN49" s="162"/>
      <c r="DO49" s="162"/>
      <c r="DP49" s="162"/>
      <c r="DQ49" s="162"/>
      <c r="DR49" s="162"/>
      <c r="DS49" s="162"/>
      <c r="DT49" s="162"/>
      <c r="DU49" s="162"/>
      <c r="DV49" s="162"/>
      <c r="DW49" s="162"/>
      <c r="DX49" s="162"/>
      <c r="DY49" s="162"/>
      <c r="DZ49" s="162"/>
      <c r="EA49" s="162"/>
      <c r="EB49" s="162"/>
      <c r="EC49" s="162"/>
      <c r="ED49" s="162"/>
      <c r="EE49" s="162"/>
      <c r="EF49" s="162"/>
      <c r="EG49" s="162"/>
      <c r="EH49" s="162"/>
      <c r="EI49" s="162"/>
      <c r="EJ49" s="162"/>
      <c r="EK49" s="162"/>
      <c r="EL49" s="162"/>
      <c r="EM49" s="162"/>
      <c r="EN49" s="162"/>
      <c r="EO49" s="162"/>
      <c r="EP49" s="162"/>
      <c r="EQ49" s="162"/>
      <c r="ER49" s="162"/>
      <c r="ES49" s="162"/>
      <c r="ET49" s="162"/>
      <c r="EU49" s="162"/>
      <c r="EV49" s="162"/>
      <c r="EW49" s="162"/>
      <c r="EX49" s="162"/>
      <c r="EY49" s="162"/>
      <c r="EZ49" s="162"/>
      <c r="FA49" s="162"/>
      <c r="FB49" s="162"/>
      <c r="FC49" s="162"/>
      <c r="FD49" s="162"/>
      <c r="FE49" s="162"/>
      <c r="FF49" s="162"/>
      <c r="FG49" s="162"/>
      <c r="FH49" s="162"/>
      <c r="FI49" s="162"/>
      <c r="FJ49" s="162"/>
      <c r="FK49" s="162"/>
      <c r="FL49" s="162"/>
      <c r="FM49" s="162"/>
      <c r="FN49" s="162"/>
      <c r="FO49" s="162"/>
      <c r="FP49" s="162"/>
      <c r="FQ49" s="162"/>
      <c r="FR49" s="162"/>
      <c r="FS49" s="162"/>
      <c r="FT49" s="162"/>
      <c r="FU49" s="162"/>
      <c r="FV49" s="162"/>
      <c r="FW49" s="162"/>
      <c r="FX49" s="162"/>
      <c r="FY49" s="162"/>
      <c r="FZ49" s="162"/>
      <c r="GA49" s="162"/>
      <c r="GB49" s="162"/>
      <c r="GC49" s="162"/>
      <c r="GD49" s="162"/>
      <c r="GE49" s="162"/>
      <c r="GF49" s="162"/>
      <c r="GG49" s="162"/>
      <c r="GH49" s="162"/>
      <c r="GI49" s="162"/>
      <c r="GJ49" s="162"/>
      <c r="GK49" s="162"/>
      <c r="GL49" s="162"/>
      <c r="GM49" s="162"/>
      <c r="GN49" s="162"/>
      <c r="GO49" s="162"/>
      <c r="GP49" s="162"/>
      <c r="GQ49" s="162"/>
      <c r="GR49" s="162"/>
      <c r="GS49" s="162"/>
      <c r="GT49" s="162"/>
      <c r="GU49" s="162"/>
      <c r="GV49" s="162"/>
      <c r="GW49" s="162"/>
      <c r="GX49" s="162"/>
      <c r="GY49" s="162"/>
      <c r="GZ49" s="162"/>
      <c r="HA49" s="162"/>
      <c r="HB49" s="162"/>
      <c r="HC49" s="162"/>
      <c r="HD49" s="162"/>
      <c r="HE49" s="162"/>
      <c r="HF49" s="162"/>
      <c r="HG49" s="162"/>
      <c r="HH49" s="162"/>
      <c r="HI49" s="162"/>
      <c r="HJ49" s="162"/>
      <c r="HK49" s="162"/>
      <c r="HL49" s="162"/>
      <c r="HM49" s="162"/>
      <c r="HN49" s="162"/>
      <c r="HO49" s="162"/>
      <c r="HP49" s="162"/>
      <c r="HQ49" s="162"/>
      <c r="HR49" s="162"/>
      <c r="HS49" s="162"/>
      <c r="HT49" s="162"/>
      <c r="HU49" s="162"/>
      <c r="HV49" s="162"/>
      <c r="HW49" s="162"/>
      <c r="HX49" s="162"/>
      <c r="HY49" s="162"/>
      <c r="HZ49" s="162"/>
      <c r="IA49" s="162"/>
      <c r="IB49" s="162"/>
      <c r="IC49" s="162"/>
      <c r="ID49" s="162"/>
      <c r="IE49" s="162"/>
      <c r="IF49" s="162"/>
      <c r="IG49" s="162"/>
      <c r="IH49" s="162"/>
      <c r="II49" s="162"/>
      <c r="IJ49" s="162"/>
      <c r="IK49" s="162"/>
      <c r="IL49" s="162"/>
      <c r="IM49" s="162"/>
      <c r="IN49" s="162"/>
      <c r="IO49" s="162"/>
      <c r="IP49" s="162"/>
      <c r="IQ49" s="162"/>
      <c r="IR49" s="162"/>
      <c r="IS49" s="162"/>
      <c r="IT49" s="162"/>
      <c r="IU49" s="162"/>
      <c r="IV49" s="162"/>
      <c r="IW49" s="162"/>
      <c r="IX49" s="162"/>
      <c r="IY49" s="162"/>
      <c r="IZ49" s="162"/>
      <c r="JA49" s="162"/>
      <c r="JB49" s="162"/>
      <c r="JC49" s="162"/>
      <c r="JD49" s="162"/>
      <c r="JE49" s="162"/>
      <c r="JF49" s="162"/>
      <c r="JG49" s="162"/>
      <c r="JH49" s="162"/>
      <c r="JI49" s="162"/>
      <c r="JJ49" s="162"/>
      <c r="JK49" s="162"/>
      <c r="JL49" s="162"/>
      <c r="JM49" s="162"/>
      <c r="JN49" s="162"/>
      <c r="JO49" s="162"/>
      <c r="JP49" s="162"/>
      <c r="JQ49" s="162"/>
      <c r="JR49" s="162"/>
      <c r="JS49" s="162"/>
      <c r="JT49" s="162"/>
      <c r="JU49" s="162"/>
      <c r="JV49" s="162"/>
      <c r="JW49" s="162"/>
      <c r="JX49" s="162"/>
      <c r="JY49" s="162"/>
      <c r="JZ49" s="162"/>
      <c r="KA49" s="162"/>
      <c r="KB49" s="162"/>
      <c r="KC49" s="162"/>
      <c r="KD49" s="162"/>
      <c r="KE49" s="162"/>
      <c r="KF49" s="162"/>
      <c r="KG49" s="162"/>
      <c r="KH49" s="162"/>
      <c r="KI49" s="162"/>
      <c r="KJ49" s="162"/>
      <c r="KK49" s="162"/>
      <c r="KL49" s="162"/>
      <c r="KM49" s="162"/>
      <c r="KN49" s="162"/>
      <c r="KO49" s="162"/>
      <c r="KP49" s="162"/>
      <c r="KQ49" s="162"/>
      <c r="KR49" s="162"/>
      <c r="KS49" s="162"/>
      <c r="KT49" s="162"/>
      <c r="KU49" s="162"/>
      <c r="KV49" s="162"/>
      <c r="KW49" s="162"/>
      <c r="KX49" s="162"/>
      <c r="KY49" s="162"/>
      <c r="KZ49" s="162"/>
      <c r="LA49" s="162"/>
      <c r="LB49" s="162"/>
      <c r="LC49" s="162"/>
      <c r="LD49" s="162"/>
      <c r="LE49" s="162"/>
      <c r="LF49" s="162"/>
      <c r="LG49" s="162"/>
      <c r="LH49" s="162"/>
      <c r="LI49" s="162"/>
      <c r="LJ49" s="162"/>
      <c r="LK49" s="162"/>
      <c r="LL49" s="162"/>
      <c r="LM49" s="162"/>
      <c r="LN49" s="162"/>
      <c r="LO49" s="162"/>
      <c r="LP49" s="162"/>
      <c r="LQ49" s="162"/>
      <c r="LR49" s="162"/>
      <c r="LS49" s="162"/>
      <c r="LT49" s="162"/>
      <c r="LU49" s="162"/>
      <c r="LV49" s="162"/>
      <c r="LW49" s="162"/>
      <c r="LX49" s="162"/>
      <c r="LY49" s="162"/>
      <c r="LZ49" s="162"/>
      <c r="MA49" s="162"/>
      <c r="MB49" s="162"/>
      <c r="MC49" s="75"/>
      <c r="MD49" s="75"/>
      <c r="ME49" s="75"/>
      <c r="MF49" s="75"/>
      <c r="MG49" s="75"/>
      <c r="MH49" s="75"/>
      <c r="MI49" s="75"/>
      <c r="MJ49" s="75"/>
      <c r="MK49" s="75"/>
      <c r="ML49" s="75"/>
      <c r="MM49" s="75"/>
      <c r="MN49" s="75"/>
      <c r="MO49" s="75"/>
      <c r="MP49" s="75"/>
      <c r="MQ49" s="75"/>
      <c r="MT49" s="75"/>
      <c r="MU49" s="75"/>
      <c r="MV49" s="75"/>
      <c r="MW49" s="75"/>
      <c r="MX49" s="75"/>
      <c r="MY49" s="75"/>
      <c r="MZ49" s="75"/>
      <c r="NA49" s="75"/>
      <c r="NB49" s="75"/>
      <c r="NC49" s="75"/>
      <c r="ND49" s="75"/>
      <c r="NE49" s="75"/>
      <c r="NF49" s="75"/>
      <c r="NG49" s="75"/>
      <c r="NH49" s="75"/>
      <c r="NI49" s="75"/>
      <c r="NJ49" s="75"/>
    </row>
    <row r="50" spans="1:374" ht="3" customHeight="1" x14ac:dyDescent="0.2">
      <c r="A50" s="167"/>
      <c r="B50" s="158"/>
      <c r="D50" s="168"/>
      <c r="E50" s="169"/>
      <c r="F50" s="169"/>
      <c r="G50" s="154"/>
      <c r="H50" s="154"/>
      <c r="I50" s="154"/>
      <c r="J50" s="154"/>
      <c r="K50" s="168"/>
      <c r="L50" s="169"/>
      <c r="M50" s="66"/>
      <c r="N50" s="4"/>
      <c r="O50" s="65"/>
      <c r="P50" s="65"/>
      <c r="Q50" s="65"/>
      <c r="R50" s="65"/>
      <c r="S50" s="65"/>
      <c r="T50" s="65"/>
      <c r="U50" s="65"/>
      <c r="V50" s="170"/>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2"/>
      <c r="CJ50" s="162"/>
      <c r="CK50" s="162"/>
      <c r="CL50" s="162"/>
      <c r="CM50" s="162"/>
      <c r="CN50" s="162"/>
      <c r="CO50" s="162"/>
      <c r="CP50" s="162"/>
      <c r="CQ50" s="162"/>
      <c r="CR50" s="162"/>
      <c r="CS50" s="162"/>
      <c r="CT50" s="162"/>
      <c r="CU50" s="162"/>
      <c r="CV50" s="162"/>
      <c r="CW50" s="162"/>
      <c r="CX50" s="162"/>
      <c r="CY50" s="162"/>
      <c r="CZ50" s="162"/>
      <c r="DA50" s="162"/>
      <c r="DB50" s="162"/>
      <c r="DC50" s="162"/>
      <c r="DD50" s="162"/>
      <c r="DE50" s="162"/>
      <c r="DF50" s="162"/>
      <c r="DG50" s="162"/>
      <c r="DH50" s="162"/>
      <c r="DI50" s="162"/>
      <c r="DJ50" s="162"/>
      <c r="DK50" s="162"/>
      <c r="DL50" s="162"/>
      <c r="DM50" s="162"/>
      <c r="DN50" s="162"/>
      <c r="DO50" s="162"/>
      <c r="DP50" s="162"/>
      <c r="DQ50" s="162"/>
      <c r="DR50" s="162"/>
      <c r="DS50" s="162"/>
      <c r="DT50" s="162"/>
      <c r="DU50" s="162"/>
      <c r="DV50" s="162"/>
      <c r="DW50" s="162"/>
      <c r="DX50" s="162"/>
      <c r="DY50" s="162"/>
      <c r="DZ50" s="162"/>
      <c r="EA50" s="162"/>
      <c r="EB50" s="162"/>
      <c r="EC50" s="162"/>
      <c r="ED50" s="162"/>
      <c r="EE50" s="162"/>
      <c r="EF50" s="162"/>
      <c r="EG50" s="162"/>
      <c r="EH50" s="162"/>
      <c r="EI50" s="162"/>
      <c r="EJ50" s="162"/>
      <c r="EK50" s="162"/>
      <c r="EL50" s="162"/>
      <c r="EM50" s="162"/>
      <c r="EN50" s="162"/>
      <c r="EO50" s="162"/>
      <c r="EP50" s="162"/>
      <c r="EQ50" s="162"/>
      <c r="ER50" s="162"/>
      <c r="ES50" s="162"/>
      <c r="ET50" s="162"/>
      <c r="EU50" s="162"/>
      <c r="EV50" s="162"/>
      <c r="EW50" s="162"/>
      <c r="EX50" s="162"/>
      <c r="EY50" s="162"/>
      <c r="EZ50" s="162"/>
      <c r="FA50" s="162"/>
      <c r="FB50" s="162"/>
      <c r="FC50" s="162"/>
      <c r="FD50" s="162"/>
      <c r="FE50" s="162"/>
      <c r="FF50" s="162"/>
      <c r="FG50" s="162"/>
      <c r="FH50" s="162"/>
      <c r="FI50" s="162"/>
      <c r="FJ50" s="162"/>
      <c r="FK50" s="162"/>
      <c r="FL50" s="162"/>
      <c r="FM50" s="162"/>
      <c r="FN50" s="162"/>
      <c r="FO50" s="162"/>
      <c r="FP50" s="162"/>
      <c r="FQ50" s="162"/>
      <c r="FR50" s="162"/>
      <c r="FS50" s="162"/>
      <c r="FT50" s="162"/>
      <c r="FU50" s="162"/>
      <c r="FV50" s="162"/>
      <c r="FW50" s="162"/>
      <c r="FX50" s="162"/>
      <c r="FY50" s="162"/>
      <c r="FZ50" s="162"/>
      <c r="GA50" s="162"/>
      <c r="GB50" s="162"/>
      <c r="GC50" s="162"/>
      <c r="GD50" s="162"/>
      <c r="GE50" s="162"/>
      <c r="GF50" s="162"/>
      <c r="GG50" s="162"/>
      <c r="GH50" s="162"/>
      <c r="GI50" s="162"/>
      <c r="GJ50" s="162"/>
      <c r="GK50" s="162"/>
      <c r="GL50" s="162"/>
      <c r="GM50" s="162"/>
      <c r="GN50" s="162"/>
      <c r="GO50" s="162"/>
      <c r="GP50" s="162"/>
      <c r="GQ50" s="162"/>
      <c r="GR50" s="162"/>
      <c r="GS50" s="162"/>
      <c r="GT50" s="162"/>
      <c r="GU50" s="162"/>
      <c r="GV50" s="162"/>
      <c r="GW50" s="162"/>
      <c r="GX50" s="162"/>
      <c r="GY50" s="162"/>
      <c r="GZ50" s="162"/>
      <c r="HA50" s="162"/>
      <c r="HB50" s="162"/>
      <c r="HC50" s="162"/>
      <c r="HD50" s="162"/>
      <c r="HE50" s="162"/>
      <c r="HF50" s="162"/>
      <c r="HG50" s="162"/>
      <c r="HH50" s="162"/>
      <c r="HI50" s="162"/>
      <c r="HJ50" s="162"/>
      <c r="HK50" s="162"/>
      <c r="HL50" s="162"/>
      <c r="HM50" s="162"/>
      <c r="HN50" s="162"/>
      <c r="HO50" s="162"/>
      <c r="HP50" s="162"/>
      <c r="HQ50" s="162"/>
      <c r="HR50" s="162"/>
      <c r="HS50" s="162"/>
      <c r="HT50" s="162"/>
      <c r="HU50" s="162"/>
      <c r="HV50" s="162"/>
      <c r="HW50" s="162"/>
      <c r="HX50" s="162"/>
      <c r="HY50" s="162"/>
      <c r="HZ50" s="162"/>
      <c r="IA50" s="162"/>
      <c r="IB50" s="162"/>
      <c r="IC50" s="162"/>
      <c r="ID50" s="162"/>
      <c r="IE50" s="162"/>
      <c r="IF50" s="162"/>
      <c r="IG50" s="162"/>
      <c r="IH50" s="162"/>
      <c r="II50" s="162"/>
      <c r="IJ50" s="162"/>
      <c r="IK50" s="162"/>
      <c r="IL50" s="162"/>
      <c r="IM50" s="162"/>
      <c r="IN50" s="162"/>
      <c r="IO50" s="162"/>
      <c r="IP50" s="162"/>
      <c r="IQ50" s="162"/>
      <c r="IR50" s="162"/>
      <c r="IS50" s="162"/>
      <c r="IT50" s="162"/>
      <c r="IU50" s="162"/>
      <c r="IV50" s="162"/>
      <c r="IW50" s="162"/>
      <c r="IX50" s="162"/>
      <c r="IY50" s="162"/>
      <c r="IZ50" s="162"/>
      <c r="JA50" s="162"/>
      <c r="JB50" s="162"/>
      <c r="JC50" s="162"/>
      <c r="JD50" s="162"/>
      <c r="JE50" s="162"/>
      <c r="JF50" s="162"/>
      <c r="JG50" s="162"/>
      <c r="JH50" s="162"/>
      <c r="JI50" s="162"/>
      <c r="JJ50" s="162"/>
      <c r="JK50" s="162"/>
      <c r="JL50" s="162"/>
      <c r="JM50" s="162"/>
      <c r="JN50" s="162"/>
      <c r="JO50" s="162"/>
      <c r="JP50" s="162"/>
      <c r="JQ50" s="162"/>
      <c r="JR50" s="162"/>
      <c r="JS50" s="162"/>
      <c r="JT50" s="162"/>
      <c r="JU50" s="162"/>
      <c r="JV50" s="162"/>
      <c r="JW50" s="162"/>
      <c r="JX50" s="162"/>
      <c r="JY50" s="162"/>
      <c r="JZ50" s="162"/>
      <c r="KA50" s="162"/>
      <c r="KB50" s="162"/>
      <c r="KC50" s="162"/>
      <c r="KD50" s="162"/>
      <c r="KE50" s="162"/>
      <c r="KF50" s="162"/>
      <c r="KG50" s="162"/>
      <c r="KH50" s="162"/>
      <c r="KI50" s="162"/>
      <c r="KJ50" s="162"/>
      <c r="KK50" s="162"/>
      <c r="KL50" s="162"/>
      <c r="KM50" s="162"/>
      <c r="KN50" s="162"/>
      <c r="KO50" s="162"/>
      <c r="KP50" s="162"/>
      <c r="KQ50" s="162"/>
      <c r="KR50" s="162"/>
      <c r="KS50" s="162"/>
      <c r="KT50" s="162"/>
      <c r="KU50" s="162"/>
      <c r="KV50" s="162"/>
      <c r="KW50" s="162"/>
      <c r="KX50" s="162"/>
      <c r="KY50" s="162"/>
      <c r="KZ50" s="162"/>
      <c r="LA50" s="162"/>
      <c r="LB50" s="162"/>
      <c r="LC50" s="162"/>
      <c r="LD50" s="162"/>
      <c r="LE50" s="162"/>
      <c r="LF50" s="162"/>
      <c r="LG50" s="162"/>
      <c r="LH50" s="162"/>
      <c r="LI50" s="162"/>
      <c r="LJ50" s="162"/>
      <c r="LK50" s="162"/>
      <c r="LL50" s="162"/>
      <c r="LM50" s="162"/>
      <c r="LN50" s="162"/>
      <c r="LO50" s="162"/>
      <c r="LP50" s="162"/>
      <c r="LQ50" s="162"/>
      <c r="LR50" s="162"/>
      <c r="LS50" s="162"/>
      <c r="LT50" s="162"/>
      <c r="LU50" s="162"/>
      <c r="LV50" s="162"/>
      <c r="LW50" s="162"/>
      <c r="LX50" s="162"/>
      <c r="LY50" s="162"/>
      <c r="LZ50" s="162"/>
      <c r="MA50" s="162"/>
      <c r="MB50" s="162"/>
      <c r="MC50" s="162"/>
      <c r="MD50" s="162"/>
    </row>
    <row r="51" spans="1:374" ht="12" customHeight="1" x14ac:dyDescent="0.2">
      <c r="A51" s="1099" t="s">
        <v>429</v>
      </c>
      <c r="B51" s="1100"/>
      <c r="C51" s="1100"/>
      <c r="D51" s="1100"/>
      <c r="E51" s="1100"/>
      <c r="F51" s="1100"/>
      <c r="G51" s="1100"/>
      <c r="H51" s="1100"/>
      <c r="I51" s="1100"/>
      <c r="J51" s="1100"/>
      <c r="K51" s="1100"/>
      <c r="L51" s="1100"/>
      <c r="M51" s="1100"/>
      <c r="N51" s="1100"/>
      <c r="O51" s="1100"/>
      <c r="P51" s="1100"/>
      <c r="Q51" s="534"/>
      <c r="R51" s="65"/>
      <c r="S51" s="65"/>
      <c r="T51" s="65"/>
      <c r="U51" s="65"/>
      <c r="V51" s="170"/>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2"/>
      <c r="CJ51" s="162"/>
      <c r="CK51" s="162"/>
      <c r="CL51" s="162"/>
      <c r="CM51" s="162"/>
      <c r="CN51" s="162"/>
      <c r="CO51" s="162"/>
      <c r="CP51" s="162"/>
      <c r="CQ51" s="162"/>
      <c r="CR51" s="162"/>
      <c r="CS51" s="162"/>
      <c r="CT51" s="162"/>
      <c r="CU51" s="162"/>
      <c r="CV51" s="162"/>
      <c r="CW51" s="162"/>
      <c r="CX51" s="162"/>
      <c r="CY51" s="162"/>
      <c r="CZ51" s="162"/>
      <c r="DA51" s="162"/>
      <c r="DB51" s="162"/>
      <c r="DC51" s="162"/>
      <c r="DD51" s="162"/>
      <c r="DE51" s="162"/>
      <c r="DF51" s="162"/>
      <c r="DG51" s="162"/>
      <c r="DH51" s="162"/>
      <c r="DI51" s="162"/>
      <c r="DJ51" s="162"/>
      <c r="DK51" s="162"/>
      <c r="DL51" s="162"/>
      <c r="DM51" s="162"/>
      <c r="DN51" s="162"/>
      <c r="DO51" s="162"/>
      <c r="DP51" s="162"/>
      <c r="DQ51" s="162"/>
      <c r="DR51" s="162"/>
      <c r="DS51" s="162"/>
      <c r="DT51" s="162"/>
      <c r="DU51" s="162"/>
      <c r="DV51" s="162"/>
      <c r="DW51" s="162"/>
      <c r="DX51" s="162"/>
      <c r="DY51" s="162"/>
      <c r="DZ51" s="162"/>
      <c r="EA51" s="162"/>
      <c r="EB51" s="162"/>
      <c r="EC51" s="162"/>
      <c r="ED51" s="162"/>
      <c r="EE51" s="162"/>
      <c r="EF51" s="162"/>
      <c r="EG51" s="162"/>
      <c r="EH51" s="162"/>
      <c r="EI51" s="162"/>
      <c r="EJ51" s="162"/>
      <c r="EK51" s="162"/>
      <c r="EL51" s="162"/>
      <c r="EM51" s="162"/>
      <c r="EN51" s="162"/>
      <c r="EO51" s="162"/>
      <c r="EP51" s="162"/>
      <c r="EQ51" s="162"/>
      <c r="ER51" s="162"/>
      <c r="ES51" s="162"/>
      <c r="ET51" s="162"/>
      <c r="EU51" s="162"/>
      <c r="EV51" s="162"/>
      <c r="EW51" s="162"/>
      <c r="EX51" s="162"/>
      <c r="EY51" s="162"/>
      <c r="EZ51" s="162"/>
      <c r="FA51" s="162"/>
      <c r="FB51" s="162"/>
      <c r="FC51" s="162"/>
      <c r="FD51" s="162"/>
      <c r="FE51" s="162"/>
      <c r="FF51" s="162"/>
      <c r="FG51" s="162"/>
      <c r="FH51" s="162"/>
      <c r="FI51" s="162"/>
      <c r="FJ51" s="162"/>
      <c r="FK51" s="162"/>
      <c r="FL51" s="162"/>
      <c r="FM51" s="162"/>
      <c r="FN51" s="162"/>
      <c r="FO51" s="162"/>
      <c r="FP51" s="162"/>
      <c r="FQ51" s="162"/>
      <c r="FR51" s="162"/>
      <c r="FS51" s="162"/>
      <c r="FT51" s="162"/>
      <c r="FU51" s="162"/>
      <c r="FV51" s="162"/>
      <c r="FW51" s="162"/>
      <c r="FX51" s="162"/>
      <c r="FY51" s="162"/>
      <c r="FZ51" s="162"/>
      <c r="GA51" s="162"/>
      <c r="GB51" s="162"/>
      <c r="GC51" s="162"/>
      <c r="GD51" s="162"/>
      <c r="GE51" s="162"/>
      <c r="GF51" s="162"/>
      <c r="GG51" s="162"/>
      <c r="GH51" s="162"/>
      <c r="GI51" s="162"/>
      <c r="GJ51" s="162"/>
      <c r="GK51" s="162"/>
      <c r="GL51" s="162"/>
      <c r="GM51" s="162"/>
      <c r="GN51" s="162"/>
      <c r="GO51" s="162"/>
      <c r="GP51" s="162"/>
      <c r="GQ51" s="162"/>
      <c r="GR51" s="162"/>
      <c r="GS51" s="162"/>
      <c r="GT51" s="162"/>
      <c r="GU51" s="162"/>
      <c r="GV51" s="162"/>
      <c r="GW51" s="162"/>
      <c r="GX51" s="162"/>
      <c r="GY51" s="162"/>
      <c r="GZ51" s="162"/>
      <c r="HA51" s="162"/>
      <c r="HB51" s="162"/>
      <c r="HC51" s="162"/>
      <c r="HD51" s="162"/>
      <c r="HE51" s="162"/>
      <c r="HF51" s="162"/>
      <c r="HG51" s="162"/>
      <c r="HH51" s="162"/>
      <c r="HI51" s="162"/>
      <c r="HJ51" s="162"/>
      <c r="HK51" s="162"/>
      <c r="HL51" s="162"/>
      <c r="HM51" s="162"/>
      <c r="HN51" s="162"/>
      <c r="HO51" s="162"/>
      <c r="HP51" s="162"/>
      <c r="HQ51" s="162"/>
      <c r="HR51" s="162"/>
      <c r="HS51" s="162"/>
      <c r="HT51" s="162"/>
      <c r="HU51" s="162"/>
      <c r="HV51" s="162"/>
      <c r="HW51" s="162"/>
      <c r="HX51" s="162"/>
      <c r="HY51" s="162"/>
      <c r="HZ51" s="162"/>
      <c r="IA51" s="162"/>
      <c r="IB51" s="162"/>
      <c r="IC51" s="162"/>
      <c r="ID51" s="162"/>
      <c r="IE51" s="162"/>
      <c r="IF51" s="162"/>
      <c r="IG51" s="162"/>
      <c r="IH51" s="162"/>
      <c r="II51" s="162"/>
      <c r="IJ51" s="162"/>
      <c r="IK51" s="162"/>
      <c r="IL51" s="162"/>
      <c r="IM51" s="162"/>
      <c r="IN51" s="162"/>
      <c r="IO51" s="162"/>
      <c r="IP51" s="162"/>
      <c r="IQ51" s="162"/>
      <c r="IR51" s="162"/>
      <c r="IS51" s="162"/>
      <c r="IT51" s="162"/>
      <c r="IU51" s="162"/>
      <c r="IV51" s="162"/>
      <c r="IW51" s="162"/>
      <c r="IX51" s="162"/>
      <c r="IY51" s="162"/>
      <c r="IZ51" s="162"/>
      <c r="JA51" s="162"/>
      <c r="JB51" s="162"/>
      <c r="JC51" s="162"/>
      <c r="JD51" s="162"/>
      <c r="JE51" s="162"/>
      <c r="JF51" s="162"/>
      <c r="JG51" s="162"/>
      <c r="JH51" s="162"/>
      <c r="JI51" s="162"/>
      <c r="JJ51" s="162"/>
      <c r="JK51" s="162"/>
      <c r="JL51" s="162"/>
      <c r="JM51" s="162"/>
      <c r="JN51" s="162"/>
      <c r="JO51" s="162"/>
      <c r="JP51" s="162"/>
      <c r="JQ51" s="162"/>
      <c r="JR51" s="162"/>
      <c r="JS51" s="162"/>
      <c r="JT51" s="162"/>
      <c r="JU51" s="162"/>
      <c r="JV51" s="162"/>
      <c r="JW51" s="162"/>
      <c r="JX51" s="162"/>
      <c r="JY51" s="162"/>
      <c r="JZ51" s="162"/>
      <c r="KA51" s="162"/>
      <c r="KB51" s="162"/>
      <c r="KC51" s="162"/>
      <c r="KD51" s="162"/>
      <c r="KE51" s="162"/>
      <c r="KF51" s="162"/>
      <c r="KG51" s="162"/>
      <c r="KH51" s="162"/>
      <c r="KI51" s="162"/>
      <c r="KJ51" s="162"/>
      <c r="KK51" s="162"/>
      <c r="KL51" s="162"/>
      <c r="KM51" s="162"/>
      <c r="KN51" s="162"/>
      <c r="KO51" s="162"/>
      <c r="KP51" s="162"/>
      <c r="KQ51" s="162"/>
      <c r="KR51" s="162"/>
      <c r="KS51" s="162"/>
      <c r="KT51" s="162"/>
      <c r="KU51" s="162"/>
      <c r="KV51" s="162"/>
      <c r="KW51" s="162"/>
      <c r="KX51" s="162"/>
      <c r="KY51" s="162"/>
      <c r="KZ51" s="162"/>
      <c r="LA51" s="162"/>
      <c r="LB51" s="162"/>
      <c r="LC51" s="162"/>
      <c r="LD51" s="162"/>
      <c r="LE51" s="162"/>
      <c r="LF51" s="162"/>
      <c r="LG51" s="162"/>
      <c r="LH51" s="162"/>
      <c r="LI51" s="162"/>
      <c r="LJ51" s="162"/>
      <c r="LK51" s="162"/>
      <c r="LL51" s="162"/>
      <c r="LM51" s="162"/>
      <c r="LN51" s="162"/>
      <c r="LO51" s="162"/>
      <c r="LP51" s="162"/>
      <c r="LQ51" s="162"/>
      <c r="LR51" s="162"/>
      <c r="LS51" s="162"/>
      <c r="LT51" s="162"/>
      <c r="LU51" s="162"/>
      <c r="LV51" s="162"/>
      <c r="LW51" s="162"/>
      <c r="LX51" s="162"/>
      <c r="LY51" s="162"/>
      <c r="LZ51" s="162"/>
      <c r="MA51" s="162"/>
      <c r="MB51" s="162"/>
      <c r="MC51" s="162"/>
      <c r="MD51" s="162"/>
    </row>
    <row r="52" spans="1:374" ht="12" customHeight="1" thickBot="1" x14ac:dyDescent="0.25">
      <c r="A52" s="1100"/>
      <c r="B52" s="1100"/>
      <c r="C52" s="1100"/>
      <c r="D52" s="1100"/>
      <c r="E52" s="1100"/>
      <c r="F52" s="1100"/>
      <c r="G52" s="1100"/>
      <c r="H52" s="1100"/>
      <c r="I52" s="1100"/>
      <c r="J52" s="1100"/>
      <c r="K52" s="1100"/>
      <c r="L52" s="1100"/>
      <c r="M52" s="1100"/>
      <c r="N52" s="1100"/>
      <c r="O52" s="1100"/>
      <c r="P52" s="1100"/>
      <c r="Q52" s="534"/>
      <c r="R52" s="65"/>
      <c r="S52" s="65"/>
      <c r="T52" s="65"/>
      <c r="U52" s="65"/>
      <c r="V52" s="170"/>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c r="CG52" s="162"/>
      <c r="CH52" s="162"/>
      <c r="CI52" s="162"/>
      <c r="CJ52" s="162"/>
      <c r="CK52" s="162"/>
      <c r="CL52" s="162"/>
      <c r="CM52" s="162"/>
      <c r="CN52" s="162"/>
      <c r="CO52" s="162"/>
      <c r="CP52" s="162"/>
      <c r="CQ52" s="162"/>
      <c r="CR52" s="162"/>
      <c r="CS52" s="162"/>
      <c r="CT52" s="162"/>
      <c r="CU52" s="162"/>
      <c r="CV52" s="162"/>
      <c r="CW52" s="162"/>
      <c r="CX52" s="162"/>
      <c r="CY52" s="162"/>
      <c r="CZ52" s="162"/>
      <c r="DA52" s="162"/>
      <c r="DB52" s="162"/>
      <c r="DC52" s="162"/>
      <c r="DD52" s="162"/>
      <c r="DE52" s="162"/>
      <c r="DF52" s="162"/>
      <c r="DG52" s="162"/>
      <c r="DH52" s="162"/>
      <c r="DI52" s="162"/>
      <c r="DJ52" s="162"/>
      <c r="DK52" s="162"/>
      <c r="DL52" s="162"/>
      <c r="DM52" s="162"/>
      <c r="DN52" s="162"/>
      <c r="DO52" s="162"/>
      <c r="DP52" s="162"/>
      <c r="DQ52" s="162"/>
      <c r="DR52" s="162"/>
      <c r="DS52" s="162"/>
      <c r="DT52" s="162"/>
      <c r="DU52" s="162"/>
      <c r="DV52" s="162"/>
      <c r="DW52" s="162"/>
      <c r="DX52" s="162"/>
      <c r="DY52" s="162"/>
      <c r="DZ52" s="162"/>
      <c r="EA52" s="162"/>
      <c r="EB52" s="162"/>
      <c r="EC52" s="162"/>
      <c r="ED52" s="162"/>
      <c r="EE52" s="162"/>
      <c r="EF52" s="162"/>
      <c r="EG52" s="162"/>
      <c r="EH52" s="162"/>
      <c r="EI52" s="162"/>
      <c r="EJ52" s="162"/>
      <c r="EK52" s="162"/>
      <c r="EL52" s="162"/>
      <c r="EM52" s="162"/>
      <c r="EN52" s="162"/>
      <c r="EO52" s="162"/>
      <c r="EP52" s="162"/>
      <c r="EQ52" s="162"/>
      <c r="ER52" s="162"/>
      <c r="ES52" s="162"/>
      <c r="ET52" s="162"/>
      <c r="EU52" s="162"/>
      <c r="EV52" s="162"/>
      <c r="EW52" s="162"/>
      <c r="EX52" s="162"/>
      <c r="EY52" s="162"/>
      <c r="EZ52" s="162"/>
      <c r="FA52" s="162"/>
      <c r="FB52" s="162"/>
      <c r="FC52" s="162"/>
      <c r="FD52" s="162"/>
      <c r="FE52" s="162"/>
      <c r="FF52" s="162"/>
      <c r="FG52" s="162"/>
      <c r="FH52" s="162"/>
      <c r="FI52" s="162"/>
      <c r="FJ52" s="162"/>
      <c r="FK52" s="162"/>
      <c r="FL52" s="162"/>
      <c r="FM52" s="162"/>
      <c r="FN52" s="162"/>
      <c r="FO52" s="162"/>
      <c r="FP52" s="162"/>
      <c r="FQ52" s="162"/>
      <c r="FR52" s="162"/>
      <c r="FS52" s="162"/>
      <c r="FT52" s="162"/>
      <c r="FU52" s="162"/>
      <c r="FV52" s="162"/>
      <c r="FW52" s="162"/>
      <c r="FX52" s="162"/>
      <c r="FY52" s="162"/>
      <c r="FZ52" s="162"/>
      <c r="GA52" s="162"/>
      <c r="GB52" s="162"/>
      <c r="GC52" s="162"/>
      <c r="GD52" s="162"/>
      <c r="GE52" s="162"/>
      <c r="GF52" s="162"/>
      <c r="GG52" s="162"/>
      <c r="GH52" s="162"/>
      <c r="GI52" s="162"/>
      <c r="GJ52" s="162"/>
      <c r="GK52" s="162"/>
      <c r="GL52" s="162"/>
      <c r="GM52" s="162"/>
      <c r="GN52" s="162"/>
      <c r="GO52" s="162"/>
      <c r="GP52" s="162"/>
      <c r="GQ52" s="162"/>
      <c r="GR52" s="162"/>
      <c r="GS52" s="162"/>
      <c r="GT52" s="162"/>
      <c r="GU52" s="162"/>
      <c r="GV52" s="162"/>
      <c r="GW52" s="162"/>
      <c r="GX52" s="162"/>
      <c r="GY52" s="162"/>
      <c r="GZ52" s="162"/>
      <c r="HA52" s="162"/>
      <c r="HB52" s="162"/>
      <c r="HC52" s="162"/>
      <c r="HD52" s="162"/>
      <c r="HE52" s="162"/>
      <c r="HF52" s="162"/>
      <c r="HG52" s="162"/>
      <c r="HH52" s="162"/>
      <c r="HI52" s="162"/>
      <c r="HJ52" s="162"/>
      <c r="HK52" s="162"/>
      <c r="HL52" s="162"/>
      <c r="HM52" s="162"/>
      <c r="HN52" s="162"/>
      <c r="HO52" s="162"/>
      <c r="HP52" s="162"/>
      <c r="HQ52" s="162"/>
      <c r="HR52" s="162"/>
      <c r="HS52" s="162"/>
      <c r="HT52" s="162"/>
      <c r="HU52" s="162"/>
      <c r="HV52" s="162"/>
      <c r="HW52" s="162"/>
      <c r="HX52" s="162"/>
      <c r="HY52" s="162"/>
      <c r="HZ52" s="162"/>
      <c r="IA52" s="162"/>
      <c r="IB52" s="162"/>
      <c r="IC52" s="162"/>
      <c r="ID52" s="162"/>
      <c r="IE52" s="162"/>
      <c r="IF52" s="162"/>
      <c r="IG52" s="162"/>
      <c r="IH52" s="162"/>
      <c r="II52" s="162"/>
      <c r="IJ52" s="162"/>
      <c r="IK52" s="162"/>
      <c r="IL52" s="162"/>
      <c r="IM52" s="162"/>
      <c r="IN52" s="162"/>
      <c r="IO52" s="162"/>
      <c r="IP52" s="162"/>
      <c r="IQ52" s="162"/>
      <c r="IR52" s="162"/>
      <c r="IS52" s="162"/>
      <c r="IT52" s="162"/>
      <c r="IU52" s="162"/>
      <c r="IV52" s="162"/>
      <c r="IW52" s="162"/>
      <c r="IX52" s="162"/>
      <c r="IY52" s="162"/>
      <c r="IZ52" s="162"/>
      <c r="JA52" s="162"/>
      <c r="JB52" s="162"/>
      <c r="JC52" s="162"/>
      <c r="JD52" s="162"/>
      <c r="JE52" s="162"/>
      <c r="JF52" s="162"/>
      <c r="JG52" s="162"/>
      <c r="JH52" s="162"/>
      <c r="JI52" s="162"/>
      <c r="JJ52" s="162"/>
      <c r="JK52" s="162"/>
      <c r="JL52" s="162"/>
      <c r="JM52" s="162"/>
      <c r="JN52" s="162"/>
      <c r="JO52" s="162"/>
      <c r="JP52" s="162"/>
      <c r="JQ52" s="162"/>
      <c r="JR52" s="162"/>
      <c r="JS52" s="162"/>
      <c r="JT52" s="162"/>
      <c r="JU52" s="162"/>
      <c r="JV52" s="162"/>
      <c r="JW52" s="162"/>
      <c r="JX52" s="162"/>
      <c r="JY52" s="162"/>
      <c r="JZ52" s="162"/>
      <c r="KA52" s="162"/>
      <c r="KB52" s="162"/>
      <c r="KC52" s="162"/>
      <c r="KD52" s="162"/>
      <c r="KE52" s="162"/>
      <c r="KF52" s="162"/>
      <c r="KG52" s="162"/>
      <c r="KH52" s="162"/>
      <c r="KI52" s="162"/>
      <c r="KJ52" s="162"/>
      <c r="KK52" s="162"/>
      <c r="KL52" s="162"/>
      <c r="KM52" s="162"/>
      <c r="KN52" s="162"/>
      <c r="KO52" s="162"/>
      <c r="KP52" s="162"/>
      <c r="KQ52" s="162"/>
      <c r="KR52" s="162"/>
      <c r="KS52" s="162"/>
      <c r="KT52" s="162"/>
      <c r="KU52" s="162"/>
      <c r="KV52" s="162"/>
      <c r="KW52" s="162"/>
      <c r="KX52" s="162"/>
      <c r="KY52" s="162"/>
      <c r="KZ52" s="162"/>
      <c r="LA52" s="162"/>
      <c r="LB52" s="162"/>
      <c r="LC52" s="162"/>
      <c r="LD52" s="162"/>
      <c r="LE52" s="162"/>
      <c r="LF52" s="162"/>
      <c r="LG52" s="162"/>
      <c r="LH52" s="162"/>
      <c r="LI52" s="162"/>
      <c r="LJ52" s="162"/>
      <c r="LK52" s="162"/>
      <c r="LL52" s="162"/>
      <c r="LM52" s="162"/>
      <c r="LN52" s="162"/>
      <c r="LO52" s="162"/>
      <c r="LP52" s="162"/>
      <c r="LQ52" s="162"/>
      <c r="LR52" s="162"/>
      <c r="LS52" s="162"/>
      <c r="LT52" s="162"/>
      <c r="LU52" s="162"/>
      <c r="LV52" s="162"/>
      <c r="LW52" s="162"/>
      <c r="LX52" s="162"/>
      <c r="LY52" s="162"/>
      <c r="LZ52" s="162"/>
      <c r="MA52" s="162"/>
      <c r="MB52" s="162"/>
      <c r="MC52" s="162"/>
      <c r="MD52" s="162"/>
    </row>
    <row r="53" spans="1:374" ht="14.45" customHeight="1" thickBot="1" x14ac:dyDescent="0.25">
      <c r="A53" s="171" t="s">
        <v>6</v>
      </c>
      <c r="B53" s="171" t="s">
        <v>430</v>
      </c>
      <c r="K53" s="1101" t="e">
        <f>'Submission Summary'!#REF!</f>
        <v>#REF!</v>
      </c>
      <c r="L53" s="1102"/>
      <c r="M53" s="1102"/>
      <c r="N53" s="1103"/>
      <c r="O53" s="71"/>
      <c r="R53" s="1104" t="str">
        <f>B53</f>
        <v>UNIT SUMMARY</v>
      </c>
      <c r="S53" s="1104"/>
      <c r="T53" s="1104"/>
      <c r="U53" s="1104"/>
      <c r="W53" s="307"/>
      <c r="Z53" s="307"/>
      <c r="AA53" s="307"/>
      <c r="AB53" s="307"/>
      <c r="AE53" s="307"/>
      <c r="AF53" s="307"/>
      <c r="AG53" s="307"/>
      <c r="AJ53" s="307"/>
      <c r="AK53" s="307"/>
      <c r="AL53" s="307"/>
      <c r="AO53" s="307"/>
      <c r="AP53" s="307"/>
      <c r="AQ53" s="307"/>
      <c r="AR53" s="307"/>
      <c r="AS53" s="307"/>
      <c r="AT53" s="307"/>
      <c r="AU53" s="307"/>
      <c r="AV53" s="307"/>
      <c r="AW53" s="307"/>
      <c r="AX53" s="68"/>
      <c r="BA53" s="307"/>
      <c r="BB53" s="307"/>
      <c r="BC53" s="68"/>
      <c r="LN53" s="172"/>
      <c r="MC53" s="75"/>
    </row>
    <row r="54" spans="1:374" ht="6" customHeight="1" x14ac:dyDescent="0.2">
      <c r="A54" s="171"/>
      <c r="B54" s="171"/>
      <c r="O54" s="71"/>
      <c r="R54" s="173"/>
      <c r="S54" s="174"/>
      <c r="T54" s="175"/>
      <c r="W54" s="307"/>
      <c r="Z54" s="307"/>
      <c r="AA54" s="307"/>
      <c r="AB54" s="307"/>
      <c r="AE54" s="307"/>
      <c r="AF54" s="307"/>
      <c r="AG54" s="307"/>
      <c r="AJ54" s="307"/>
      <c r="AK54" s="307"/>
      <c r="AL54" s="307"/>
      <c r="AO54" s="307"/>
      <c r="AP54" s="307"/>
      <c r="AQ54" s="307"/>
      <c r="AR54" s="307"/>
      <c r="AS54" s="307"/>
      <c r="AT54" s="307"/>
      <c r="AU54" s="307"/>
      <c r="AV54" s="307"/>
      <c r="AW54" s="307"/>
      <c r="AX54" s="68"/>
      <c r="BA54" s="307"/>
      <c r="BB54" s="307"/>
      <c r="BC54" s="68"/>
      <c r="LN54" s="172"/>
      <c r="MC54" s="75"/>
    </row>
    <row r="55" spans="1:374" ht="14.45" customHeight="1" x14ac:dyDescent="0.25">
      <c r="A55" s="171"/>
      <c r="B55" s="171" t="s">
        <v>431</v>
      </c>
      <c r="H55" s="71" t="s">
        <v>432</v>
      </c>
      <c r="I55" s="71"/>
      <c r="J55" s="176" t="s">
        <v>390</v>
      </c>
      <c r="K55" s="176" t="s">
        <v>433</v>
      </c>
      <c r="L55" s="176" t="s">
        <v>434</v>
      </c>
      <c r="M55" s="176" t="s">
        <v>435</v>
      </c>
      <c r="N55" s="176" t="s">
        <v>436</v>
      </c>
      <c r="O55" s="176" t="s">
        <v>88</v>
      </c>
      <c r="R55" s="177" t="s">
        <v>415</v>
      </c>
      <c r="S55" s="177"/>
      <c r="T55" s="175"/>
      <c r="W55" s="307"/>
      <c r="Z55" s="307"/>
      <c r="AA55" s="307"/>
      <c r="AB55" s="307"/>
      <c r="AE55" s="307"/>
      <c r="AF55" s="307"/>
      <c r="AG55" s="307"/>
      <c r="AJ55" s="307"/>
      <c r="AK55" s="307"/>
      <c r="AL55" s="307"/>
      <c r="AO55" s="307"/>
      <c r="AP55" s="307"/>
      <c r="AQ55" s="308"/>
      <c r="AR55" s="308"/>
      <c r="AS55" s="308"/>
      <c r="AT55" s="308"/>
      <c r="AU55" s="308"/>
      <c r="AV55" s="308"/>
      <c r="AW55" s="307"/>
      <c r="AX55" s="68"/>
      <c r="BA55" s="308"/>
      <c r="BB55" s="307"/>
      <c r="BC55" s="68"/>
      <c r="LN55" s="172"/>
      <c r="MC55" s="75"/>
    </row>
    <row r="56" spans="1:374" ht="13.5" customHeight="1" x14ac:dyDescent="0.2">
      <c r="A56" s="1112" t="s">
        <v>437</v>
      </c>
      <c r="B56" s="1112"/>
      <c r="C56" s="66" t="s">
        <v>438</v>
      </c>
      <c r="D56" s="66"/>
      <c r="E56" s="66"/>
      <c r="F56" s="66"/>
      <c r="G56" s="71"/>
      <c r="H56" s="178" t="s">
        <v>439</v>
      </c>
      <c r="I56" s="71"/>
      <c r="J56" s="179">
        <f>U48</f>
        <v>0</v>
      </c>
      <c r="K56" s="180">
        <f>V48</f>
        <v>0</v>
      </c>
      <c r="L56" s="180">
        <f>W48</f>
        <v>0</v>
      </c>
      <c r="M56" s="180">
        <f>X48</f>
        <v>0</v>
      </c>
      <c r="N56" s="181">
        <f>Y48</f>
        <v>0</v>
      </c>
      <c r="O56" s="182">
        <f t="shared" ref="O56:O67" si="343">SUM(J56:N56)</f>
        <v>0</v>
      </c>
      <c r="P56" s="1113" t="s">
        <v>440</v>
      </c>
      <c r="Q56" s="183"/>
      <c r="R56" s="1087"/>
      <c r="S56" s="1111"/>
      <c r="T56" s="1111"/>
      <c r="U56" s="1111"/>
      <c r="V56" s="1088"/>
      <c r="W56" s="309"/>
      <c r="Z56" s="309"/>
      <c r="AA56" s="310"/>
      <c r="AB56" s="309"/>
      <c r="AE56" s="309"/>
      <c r="AF56" s="310"/>
      <c r="AG56" s="309"/>
      <c r="AJ56" s="309"/>
      <c r="AK56" s="310"/>
      <c r="AL56" s="309"/>
      <c r="AO56" s="309"/>
      <c r="AP56" s="310"/>
      <c r="AQ56" s="311"/>
      <c r="AR56" s="311"/>
      <c r="AS56" s="311"/>
      <c r="AT56" s="311"/>
      <c r="AU56" s="311"/>
      <c r="AV56" s="311"/>
      <c r="AW56" s="310"/>
      <c r="AX56" s="68"/>
      <c r="BA56" s="311"/>
      <c r="BB56" s="310"/>
      <c r="BC56" s="68"/>
      <c r="LN56" s="172"/>
      <c r="MC56" s="75"/>
    </row>
    <row r="57" spans="1:374" ht="13.5" customHeight="1" x14ac:dyDescent="0.2">
      <c r="A57" s="1112"/>
      <c r="B57" s="1112"/>
      <c r="C57" s="66"/>
      <c r="D57" s="66"/>
      <c r="E57" s="66"/>
      <c r="F57" s="66"/>
      <c r="G57" s="71"/>
      <c r="H57" s="178" t="s">
        <v>441</v>
      </c>
      <c r="I57" s="71"/>
      <c r="J57" s="185">
        <f>Z48</f>
        <v>0</v>
      </c>
      <c r="K57" s="186">
        <f>AA48</f>
        <v>0</v>
      </c>
      <c r="L57" s="186">
        <f>AB48</f>
        <v>0</v>
      </c>
      <c r="M57" s="186">
        <f>AC48</f>
        <v>0</v>
      </c>
      <c r="N57" s="187">
        <f>AD48</f>
        <v>0</v>
      </c>
      <c r="O57" s="188">
        <f t="shared" si="343"/>
        <v>0</v>
      </c>
      <c r="P57" s="1113"/>
      <c r="Q57" s="183"/>
      <c r="R57" s="1089"/>
      <c r="S57" s="1105"/>
      <c r="T57" s="1105"/>
      <c r="U57" s="1105"/>
      <c r="V57" s="1090"/>
      <c r="W57" s="309"/>
      <c r="Z57" s="309"/>
      <c r="AA57" s="310"/>
      <c r="AB57" s="309"/>
      <c r="AE57" s="309"/>
      <c r="AF57" s="310"/>
      <c r="AG57" s="309"/>
      <c r="AJ57" s="309"/>
      <c r="AK57" s="310"/>
      <c r="AL57" s="309"/>
      <c r="AO57" s="309"/>
      <c r="AP57" s="310"/>
      <c r="AQ57" s="311"/>
      <c r="AR57" s="311"/>
      <c r="AS57" s="311"/>
      <c r="AT57" s="311"/>
      <c r="AU57" s="311"/>
      <c r="AV57" s="311"/>
      <c r="AW57" s="310"/>
      <c r="AX57" s="68"/>
      <c r="BA57" s="311"/>
      <c r="BB57" s="310"/>
      <c r="BC57" s="68"/>
      <c r="LN57" s="172"/>
      <c r="MC57" s="75"/>
    </row>
    <row r="58" spans="1:374" ht="13.5" customHeight="1" x14ac:dyDescent="0.2">
      <c r="A58" s="1112"/>
      <c r="B58" s="1112"/>
      <c r="C58" s="66"/>
      <c r="D58" s="66"/>
      <c r="E58" s="66"/>
      <c r="F58" s="66"/>
      <c r="G58" s="71"/>
      <c r="H58" s="178" t="s">
        <v>442</v>
      </c>
      <c r="I58" s="71"/>
      <c r="J58" s="185">
        <f>AE48</f>
        <v>0</v>
      </c>
      <c r="K58" s="186">
        <f>AF48</f>
        <v>0</v>
      </c>
      <c r="L58" s="186">
        <f>AG48</f>
        <v>0</v>
      </c>
      <c r="M58" s="186">
        <f>AH48</f>
        <v>0</v>
      </c>
      <c r="N58" s="187">
        <f>AI48</f>
        <v>0</v>
      </c>
      <c r="O58" s="188">
        <f t="shared" si="343"/>
        <v>0</v>
      </c>
      <c r="P58" s="1113"/>
      <c r="Q58" s="183"/>
      <c r="R58" s="1089"/>
      <c r="S58" s="1105"/>
      <c r="T58" s="1105"/>
      <c r="U58" s="1105"/>
      <c r="V58" s="1090"/>
      <c r="W58" s="309"/>
      <c r="Z58" s="309"/>
      <c r="AA58" s="310"/>
      <c r="AB58" s="309"/>
      <c r="AE58" s="309"/>
      <c r="AF58" s="310"/>
      <c r="AG58" s="309"/>
      <c r="AJ58" s="309"/>
      <c r="AK58" s="310"/>
      <c r="AL58" s="309"/>
      <c r="AO58" s="309"/>
      <c r="AP58" s="310"/>
      <c r="AQ58" s="311"/>
      <c r="AR58" s="311"/>
      <c r="AS58" s="311"/>
      <c r="AT58" s="311"/>
      <c r="AU58" s="311"/>
      <c r="AV58" s="311"/>
      <c r="AW58" s="310"/>
      <c r="AX58" s="68"/>
      <c r="BA58" s="311"/>
      <c r="BB58" s="310"/>
      <c r="BC58" s="68"/>
      <c r="LN58" s="172"/>
      <c r="MC58" s="75"/>
    </row>
    <row r="59" spans="1:374" ht="13.5" customHeight="1" x14ac:dyDescent="0.2">
      <c r="A59" s="1112"/>
      <c r="B59" s="1112"/>
      <c r="C59" s="66"/>
      <c r="D59" s="66"/>
      <c r="E59" s="66"/>
      <c r="F59" s="66"/>
      <c r="G59" s="71"/>
      <c r="H59" s="184" t="s">
        <v>443</v>
      </c>
      <c r="I59" s="189"/>
      <c r="J59" s="190">
        <f>AJ48</f>
        <v>0</v>
      </c>
      <c r="K59" s="191">
        <f>AK48</f>
        <v>0</v>
      </c>
      <c r="L59" s="191">
        <f>AL48</f>
        <v>0</v>
      </c>
      <c r="M59" s="191">
        <f>AM48</f>
        <v>0</v>
      </c>
      <c r="N59" s="192">
        <f>AN48</f>
        <v>0</v>
      </c>
      <c r="O59" s="193">
        <f t="shared" si="343"/>
        <v>0</v>
      </c>
      <c r="P59" s="1113"/>
      <c r="Q59" s="183"/>
      <c r="R59" s="1089"/>
      <c r="S59" s="1105"/>
      <c r="T59" s="1105"/>
      <c r="U59" s="1105"/>
      <c r="V59" s="1090"/>
      <c r="W59" s="309"/>
      <c r="Z59" s="309"/>
      <c r="AA59" s="310"/>
      <c r="AB59" s="309"/>
      <c r="AE59" s="309"/>
      <c r="AF59" s="310"/>
      <c r="AG59" s="309"/>
      <c r="AJ59" s="309"/>
      <c r="AK59" s="310"/>
      <c r="AL59" s="309"/>
      <c r="AO59" s="309"/>
      <c r="AP59" s="310"/>
      <c r="AQ59" s="311"/>
      <c r="AR59" s="311"/>
      <c r="AS59" s="311"/>
      <c r="AT59" s="311"/>
      <c r="AU59" s="311"/>
      <c r="AV59" s="311"/>
      <c r="AW59" s="310"/>
      <c r="AX59" s="68"/>
      <c r="BA59" s="311"/>
      <c r="BB59" s="310"/>
      <c r="BC59" s="68"/>
      <c r="LN59" s="172"/>
      <c r="MC59" s="75"/>
    </row>
    <row r="60" spans="1:374" ht="13.5" customHeight="1" x14ac:dyDescent="0.2">
      <c r="A60" s="1112"/>
      <c r="B60" s="1112"/>
      <c r="C60" s="66"/>
      <c r="D60" s="66"/>
      <c r="E60" s="66"/>
      <c r="F60" s="66"/>
      <c r="G60" s="71"/>
      <c r="H60" s="184" t="s">
        <v>444</v>
      </c>
      <c r="I60" s="189"/>
      <c r="J60" s="185">
        <f>AO48</f>
        <v>0</v>
      </c>
      <c r="K60" s="186">
        <f>AP48</f>
        <v>0</v>
      </c>
      <c r="L60" s="186">
        <f>AQ48</f>
        <v>0</v>
      </c>
      <c r="M60" s="186">
        <f>AR48</f>
        <v>0</v>
      </c>
      <c r="N60" s="187">
        <f>AS48</f>
        <v>0</v>
      </c>
      <c r="O60" s="188">
        <f t="shared" si="343"/>
        <v>0</v>
      </c>
      <c r="P60" s="1113"/>
      <c r="Q60" s="183"/>
      <c r="R60" s="1089"/>
      <c r="S60" s="1105"/>
      <c r="T60" s="1105"/>
      <c r="U60" s="1105"/>
      <c r="V60" s="1090"/>
      <c r="W60" s="309"/>
      <c r="Z60" s="309"/>
      <c r="AA60" s="310"/>
      <c r="AB60" s="309"/>
      <c r="AE60" s="309"/>
      <c r="AF60" s="310"/>
      <c r="AG60" s="309"/>
      <c r="AJ60" s="309"/>
      <c r="AK60" s="310"/>
      <c r="AL60" s="309"/>
      <c r="AO60" s="309"/>
      <c r="AP60" s="310"/>
      <c r="AQ60" s="311"/>
      <c r="AR60" s="311"/>
      <c r="AS60" s="311"/>
      <c r="AT60" s="311"/>
      <c r="AU60" s="311"/>
      <c r="AV60" s="311"/>
      <c r="AW60" s="310"/>
      <c r="AX60" s="68"/>
      <c r="BA60" s="311"/>
      <c r="BB60" s="310"/>
      <c r="BC60" s="68"/>
      <c r="LN60" s="172"/>
      <c r="MC60" s="75"/>
    </row>
    <row r="61" spans="1:374" ht="13.5" customHeight="1" x14ac:dyDescent="0.2">
      <c r="A61" s="1112"/>
      <c r="B61" s="1112"/>
      <c r="C61" s="66"/>
      <c r="D61" s="66"/>
      <c r="E61" s="66"/>
      <c r="F61" s="66"/>
      <c r="G61" s="71"/>
      <c r="H61" s="178" t="s">
        <v>445</v>
      </c>
      <c r="I61" s="71"/>
      <c r="J61" s="185">
        <f>AT48</f>
        <v>0</v>
      </c>
      <c r="K61" s="186">
        <f>AU48</f>
        <v>0</v>
      </c>
      <c r="L61" s="186">
        <f>AV48</f>
        <v>0</v>
      </c>
      <c r="M61" s="186">
        <f>AW48</f>
        <v>0</v>
      </c>
      <c r="N61" s="187">
        <f>AX48</f>
        <v>0</v>
      </c>
      <c r="O61" s="188">
        <f t="shared" si="343"/>
        <v>0</v>
      </c>
      <c r="P61" s="1113"/>
      <c r="Q61" s="183"/>
      <c r="R61" s="1089"/>
      <c r="S61" s="1105"/>
      <c r="T61" s="1105"/>
      <c r="U61" s="1105"/>
      <c r="V61" s="1090"/>
      <c r="W61" s="309"/>
      <c r="Z61" s="309"/>
      <c r="AA61" s="310"/>
      <c r="AB61" s="309"/>
      <c r="AE61" s="309"/>
      <c r="AF61" s="310"/>
      <c r="AG61" s="309"/>
      <c r="AJ61" s="309"/>
      <c r="AK61" s="310"/>
      <c r="AL61" s="309"/>
      <c r="AO61" s="309"/>
      <c r="AP61" s="310"/>
      <c r="AQ61" s="311"/>
      <c r="AR61" s="311"/>
      <c r="AS61" s="311"/>
      <c r="AT61" s="311"/>
      <c r="AU61" s="311"/>
      <c r="AV61" s="311"/>
      <c r="AW61" s="310"/>
      <c r="AX61" s="68"/>
      <c r="BA61" s="311"/>
      <c r="BB61" s="310"/>
      <c r="BC61" s="68"/>
      <c r="LN61" s="172"/>
      <c r="MC61" s="75"/>
    </row>
    <row r="62" spans="1:374" ht="13.5" customHeight="1" x14ac:dyDescent="0.2">
      <c r="A62" s="1112"/>
      <c r="B62" s="1112"/>
      <c r="C62" s="76"/>
      <c r="D62" s="66"/>
      <c r="E62" s="66"/>
      <c r="F62" s="66"/>
      <c r="G62" s="71"/>
      <c r="H62" s="178" t="s">
        <v>446</v>
      </c>
      <c r="I62" s="71"/>
      <c r="J62" s="194">
        <f>AY48</f>
        <v>0</v>
      </c>
      <c r="K62" s="195">
        <f>AZ48</f>
        <v>0</v>
      </c>
      <c r="L62" s="195">
        <f>BA48</f>
        <v>0</v>
      </c>
      <c r="M62" s="195">
        <f>BB48</f>
        <v>0</v>
      </c>
      <c r="N62" s="196">
        <f>BC48</f>
        <v>0</v>
      </c>
      <c r="O62" s="193">
        <f t="shared" si="343"/>
        <v>0</v>
      </c>
      <c r="P62" s="1113"/>
      <c r="Q62" s="183"/>
      <c r="R62" s="1089"/>
      <c r="S62" s="1105"/>
      <c r="T62" s="1105"/>
      <c r="U62" s="1105"/>
      <c r="V62" s="1090"/>
      <c r="W62" s="312"/>
      <c r="Z62" s="309"/>
      <c r="AA62" s="310"/>
      <c r="AB62" s="312"/>
      <c r="AE62" s="309"/>
      <c r="AF62" s="310"/>
      <c r="AG62" s="312"/>
      <c r="AJ62" s="309"/>
      <c r="AK62" s="310"/>
      <c r="AL62" s="312"/>
      <c r="AO62" s="309"/>
      <c r="AP62" s="310"/>
      <c r="AQ62" s="311"/>
      <c r="AR62" s="311"/>
      <c r="AS62" s="311"/>
      <c r="AT62" s="311"/>
      <c r="AU62" s="311"/>
      <c r="AV62" s="311"/>
      <c r="AW62" s="310"/>
      <c r="AX62" s="68"/>
      <c r="BA62" s="311"/>
      <c r="BB62" s="310"/>
      <c r="BC62" s="68"/>
      <c r="LN62" s="172"/>
      <c r="MC62" s="75"/>
    </row>
    <row r="63" spans="1:374" ht="12" customHeight="1" x14ac:dyDescent="0.2">
      <c r="A63" s="1112"/>
      <c r="B63" s="1112"/>
      <c r="C63" s="80" t="s">
        <v>447</v>
      </c>
      <c r="D63" s="66"/>
      <c r="E63" s="66"/>
      <c r="F63" s="66"/>
      <c r="G63" s="71"/>
      <c r="H63" s="198"/>
      <c r="I63" s="71"/>
      <c r="J63" s="199">
        <f>SUM(J56:J62)</f>
        <v>0</v>
      </c>
      <c r="K63" s="199">
        <f>SUM(K56:K62)</f>
        <v>0</v>
      </c>
      <c r="L63" s="199">
        <f>SUM(L56:L62)</f>
        <v>0</v>
      </c>
      <c r="M63" s="199">
        <f>SUM(M56:M62)</f>
        <v>0</v>
      </c>
      <c r="N63" s="199">
        <f>SUM(N56:N62)</f>
        <v>0</v>
      </c>
      <c r="O63" s="199">
        <f t="shared" si="343"/>
        <v>0</v>
      </c>
      <c r="P63" s="1114"/>
      <c r="R63" s="1089"/>
      <c r="S63" s="1105"/>
      <c r="T63" s="1105"/>
      <c r="U63" s="1105"/>
      <c r="V63" s="1090"/>
      <c r="W63" s="312"/>
      <c r="Z63" s="309"/>
      <c r="AA63" s="310"/>
      <c r="AB63" s="312"/>
      <c r="AE63" s="309"/>
      <c r="AF63" s="310"/>
      <c r="AG63" s="312"/>
      <c r="AJ63" s="309"/>
      <c r="AK63" s="310"/>
      <c r="AL63" s="312"/>
      <c r="AO63" s="309"/>
      <c r="AP63" s="310"/>
      <c r="AQ63" s="311"/>
      <c r="AR63" s="311"/>
      <c r="AS63" s="311"/>
      <c r="AT63" s="311"/>
      <c r="AU63" s="311"/>
      <c r="AV63" s="311"/>
      <c r="AW63" s="310"/>
      <c r="AX63" s="68"/>
      <c r="BA63" s="311"/>
      <c r="BB63" s="310"/>
      <c r="BC63" s="68"/>
      <c r="LN63" s="172"/>
      <c r="MC63" s="75"/>
    </row>
    <row r="64" spans="1:374" ht="13.5" customHeight="1" x14ac:dyDescent="0.2">
      <c r="A64" s="1112"/>
      <c r="B64" s="1112"/>
      <c r="D64" s="66"/>
      <c r="E64" s="66"/>
      <c r="F64" s="66"/>
      <c r="G64" s="71"/>
      <c r="H64" s="178" t="s">
        <v>420</v>
      </c>
      <c r="I64" s="71"/>
      <c r="J64" s="200">
        <f>BD48</f>
        <v>0</v>
      </c>
      <c r="K64" s="200">
        <f>BE48</f>
        <v>0</v>
      </c>
      <c r="L64" s="200">
        <f>BF48</f>
        <v>0</v>
      </c>
      <c r="M64" s="200">
        <f>BG48</f>
        <v>0</v>
      </c>
      <c r="N64" s="200">
        <f>BH48</f>
        <v>0</v>
      </c>
      <c r="O64" s="200">
        <f t="shared" si="343"/>
        <v>0</v>
      </c>
      <c r="R64" s="1089"/>
      <c r="S64" s="1105"/>
      <c r="T64" s="1105"/>
      <c r="U64" s="1105"/>
      <c r="V64" s="1090"/>
      <c r="W64" s="68"/>
      <c r="Z64" s="309"/>
      <c r="AA64" s="310"/>
      <c r="AB64" s="68"/>
      <c r="AE64" s="309"/>
      <c r="AF64" s="310"/>
      <c r="AG64" s="68"/>
      <c r="AJ64" s="309"/>
      <c r="AK64" s="310"/>
      <c r="AL64" s="68"/>
      <c r="AO64" s="309"/>
      <c r="AP64" s="310"/>
      <c r="AQ64" s="311"/>
      <c r="AR64" s="311"/>
      <c r="AS64" s="311"/>
      <c r="AT64" s="311"/>
      <c r="AU64" s="311"/>
      <c r="AV64" s="311"/>
      <c r="AW64" s="313"/>
      <c r="AX64" s="68"/>
      <c r="BA64" s="311"/>
      <c r="BB64" s="313"/>
      <c r="BC64" s="68"/>
      <c r="LN64" s="172"/>
      <c r="MC64" s="75"/>
    </row>
    <row r="65" spans="1:341" ht="12" customHeight="1" x14ac:dyDescent="0.2">
      <c r="A65" s="1112"/>
      <c r="B65" s="1112"/>
      <c r="C65" s="201" t="s">
        <v>448</v>
      </c>
      <c r="D65" s="201"/>
      <c r="E65" s="201"/>
      <c r="F65" s="201"/>
      <c r="G65" s="202"/>
      <c r="H65" s="203"/>
      <c r="I65" s="202"/>
      <c r="J65" s="204">
        <f>SUM(J63:J64)</f>
        <v>0</v>
      </c>
      <c r="K65" s="204">
        <f>SUM(K63:K64)</f>
        <v>0</v>
      </c>
      <c r="L65" s="204">
        <f>SUM(L63:L64)</f>
        <v>0</v>
      </c>
      <c r="M65" s="204">
        <f>SUM(M63:M64)</f>
        <v>0</v>
      </c>
      <c r="N65" s="204">
        <f>SUM(N63:N64)</f>
        <v>0</v>
      </c>
      <c r="O65" s="204">
        <f t="shared" si="343"/>
        <v>0</v>
      </c>
      <c r="R65" s="1089"/>
      <c r="S65" s="1105"/>
      <c r="T65" s="1105"/>
      <c r="U65" s="1105"/>
      <c r="V65" s="1090"/>
      <c r="W65" s="309"/>
      <c r="Z65" s="309"/>
      <c r="AA65" s="310"/>
      <c r="AB65" s="309"/>
      <c r="AE65" s="309"/>
      <c r="AF65" s="310"/>
      <c r="AG65" s="309"/>
      <c r="AJ65" s="309"/>
      <c r="AK65" s="310"/>
      <c r="AL65" s="309"/>
      <c r="AO65" s="309"/>
      <c r="AP65" s="310"/>
      <c r="AQ65" s="311"/>
      <c r="AR65" s="311"/>
      <c r="AS65" s="311"/>
      <c r="AT65" s="311"/>
      <c r="AU65" s="311"/>
      <c r="AV65" s="311"/>
      <c r="AW65" s="313"/>
      <c r="AX65" s="68"/>
      <c r="BA65" s="311"/>
      <c r="BB65" s="313"/>
      <c r="BC65" s="68"/>
      <c r="LN65" s="172"/>
      <c r="MC65" s="75"/>
    </row>
    <row r="66" spans="1:341" ht="13.5" customHeight="1" x14ac:dyDescent="0.2">
      <c r="A66" s="1112"/>
      <c r="B66" s="1112"/>
      <c r="D66" s="66"/>
      <c r="E66" s="66"/>
      <c r="F66" s="66"/>
      <c r="G66" s="71"/>
      <c r="H66" s="178" t="s">
        <v>96</v>
      </c>
      <c r="I66" s="71"/>
      <c r="J66" s="200">
        <f>EA48</f>
        <v>0</v>
      </c>
      <c r="K66" s="200">
        <f>EB48</f>
        <v>0</v>
      </c>
      <c r="L66" s="200">
        <f>EC48</f>
        <v>0</v>
      </c>
      <c r="M66" s="200">
        <f>ED48</f>
        <v>0</v>
      </c>
      <c r="N66" s="200">
        <f>EE48</f>
        <v>0</v>
      </c>
      <c r="O66" s="200">
        <f t="shared" si="343"/>
        <v>0</v>
      </c>
      <c r="P66" s="205" t="s">
        <v>449</v>
      </c>
      <c r="R66" s="1089"/>
      <c r="S66" s="1105"/>
      <c r="T66" s="1105"/>
      <c r="U66" s="1105"/>
      <c r="V66" s="1090"/>
      <c r="W66" s="309"/>
      <c r="Z66" s="309"/>
      <c r="AA66" s="310"/>
      <c r="AB66" s="309"/>
      <c r="AE66" s="309"/>
      <c r="AF66" s="310"/>
      <c r="AG66" s="309"/>
      <c r="AJ66" s="309"/>
      <c r="AK66" s="310"/>
      <c r="AL66" s="309"/>
      <c r="AO66" s="309"/>
      <c r="AP66" s="310"/>
      <c r="AQ66" s="311"/>
      <c r="AR66" s="311"/>
      <c r="AS66" s="311"/>
      <c r="AT66" s="311"/>
      <c r="AU66" s="311"/>
      <c r="AV66" s="311"/>
      <c r="AW66" s="310"/>
      <c r="AX66" s="68"/>
      <c r="BA66" s="311"/>
      <c r="BB66" s="310"/>
      <c r="BC66" s="68"/>
      <c r="LN66" s="172"/>
      <c r="MC66" s="75"/>
    </row>
    <row r="67" spans="1:341" ht="12" customHeight="1" x14ac:dyDescent="0.2">
      <c r="A67" s="1112"/>
      <c r="B67" s="1112"/>
      <c r="C67" s="76" t="s">
        <v>450</v>
      </c>
      <c r="D67" s="66"/>
      <c r="E67" s="66"/>
      <c r="F67" s="66"/>
      <c r="G67" s="71"/>
      <c r="H67" s="178"/>
      <c r="I67" s="71"/>
      <c r="J67" s="206">
        <f>SUM(J65:J66)</f>
        <v>0</v>
      </c>
      <c r="K67" s="206">
        <f>SUM(K65:K66)</f>
        <v>0</v>
      </c>
      <c r="L67" s="206">
        <f>SUM(L65:L66)</f>
        <v>0</v>
      </c>
      <c r="M67" s="206">
        <f>SUM(M65:M66)</f>
        <v>0</v>
      </c>
      <c r="N67" s="206">
        <f>SUM(N65:N66)</f>
        <v>0</v>
      </c>
      <c r="O67" s="206">
        <f t="shared" si="343"/>
        <v>0</v>
      </c>
      <c r="R67" s="1091"/>
      <c r="S67" s="1106"/>
      <c r="T67" s="1106"/>
      <c r="U67" s="1106"/>
      <c r="V67" s="1092"/>
      <c r="W67" s="309"/>
      <c r="Z67" s="309"/>
      <c r="AA67" s="310"/>
      <c r="AB67" s="309"/>
      <c r="AE67" s="309"/>
      <c r="AF67" s="310"/>
      <c r="AG67" s="309"/>
      <c r="AJ67" s="309"/>
      <c r="AK67" s="310"/>
      <c r="AL67" s="309"/>
      <c r="AO67" s="309"/>
      <c r="AP67" s="310"/>
      <c r="AQ67" s="311"/>
      <c r="AR67" s="311"/>
      <c r="AS67" s="311"/>
      <c r="AT67" s="311"/>
      <c r="AU67" s="311"/>
      <c r="AV67" s="311"/>
      <c r="AW67" s="307"/>
      <c r="AX67" s="68"/>
      <c r="BA67" s="311"/>
      <c r="BB67" s="307"/>
      <c r="BC67" s="68"/>
      <c r="LN67" s="172"/>
      <c r="MC67" s="75"/>
    </row>
    <row r="68" spans="1:341" ht="9" customHeight="1" x14ac:dyDescent="0.2">
      <c r="A68" s="1112"/>
      <c r="B68" s="1112"/>
      <c r="C68" s="66"/>
      <c r="D68" s="66"/>
      <c r="E68" s="66"/>
      <c r="F68" s="66"/>
      <c r="G68" s="71"/>
      <c r="H68" s="178"/>
      <c r="I68" s="71"/>
      <c r="J68" s="207"/>
      <c r="K68" s="207"/>
      <c r="L68" s="207"/>
      <c r="M68" s="207"/>
      <c r="N68" s="207"/>
      <c r="O68" s="207"/>
      <c r="S68" s="208"/>
      <c r="T68" s="209"/>
      <c r="W68" s="309"/>
      <c r="Z68" s="309"/>
      <c r="AA68" s="310"/>
      <c r="AB68" s="309"/>
      <c r="AE68" s="309"/>
      <c r="AF68" s="310"/>
      <c r="AG68" s="309"/>
      <c r="AJ68" s="309"/>
      <c r="AK68" s="310"/>
      <c r="AL68" s="309"/>
      <c r="AO68" s="309"/>
      <c r="AP68" s="310"/>
      <c r="AQ68" s="309"/>
      <c r="AR68" s="309"/>
      <c r="AS68" s="309"/>
      <c r="AT68" s="309"/>
      <c r="AU68" s="309"/>
      <c r="AV68" s="309"/>
      <c r="AW68" s="307"/>
      <c r="AX68" s="68"/>
      <c r="BA68" s="309"/>
      <c r="BB68" s="307"/>
      <c r="BC68" s="68"/>
      <c r="LN68" s="172"/>
      <c r="MC68" s="75"/>
    </row>
    <row r="69" spans="1:341" ht="12" customHeight="1" x14ac:dyDescent="0.2">
      <c r="A69" s="1112"/>
      <c r="B69" s="1112"/>
      <c r="C69" s="1107" t="s">
        <v>451</v>
      </c>
      <c r="D69" s="1108"/>
      <c r="E69" s="1108"/>
      <c r="F69" s="1108"/>
      <c r="G69" s="210"/>
      <c r="H69" s="211"/>
      <c r="I69" s="212" t="s">
        <v>452</v>
      </c>
      <c r="J69" s="213"/>
      <c r="K69" s="214"/>
      <c r="L69" s="214"/>
      <c r="M69" s="214"/>
      <c r="N69" s="214"/>
      <c r="O69" s="215"/>
      <c r="P69" s="216" t="s">
        <v>453</v>
      </c>
      <c r="R69" s="1087"/>
      <c r="S69" s="1111"/>
      <c r="T69" s="1111"/>
      <c r="U69" s="1111"/>
      <c r="V69" s="1088"/>
      <c r="W69" s="309"/>
      <c r="Z69" s="309"/>
      <c r="AA69" s="310"/>
      <c r="AB69" s="309"/>
      <c r="AE69" s="309"/>
      <c r="AF69" s="310"/>
      <c r="AG69" s="309"/>
      <c r="AJ69" s="309"/>
      <c r="AK69" s="310"/>
      <c r="AL69" s="309"/>
      <c r="AO69" s="309"/>
      <c r="AP69" s="310"/>
      <c r="AQ69" s="309"/>
      <c r="AR69" s="309"/>
      <c r="AS69" s="309"/>
      <c r="AT69" s="309"/>
      <c r="AU69" s="309"/>
      <c r="AV69" s="309"/>
      <c r="AW69" s="307"/>
      <c r="AX69" s="68"/>
      <c r="BA69" s="309"/>
      <c r="BB69" s="307"/>
      <c r="BC69" s="68"/>
      <c r="LN69" s="172"/>
      <c r="MC69" s="75"/>
    </row>
    <row r="70" spans="1:341" ht="13.5" customHeight="1" x14ac:dyDescent="0.2">
      <c r="A70" s="1112"/>
      <c r="B70" s="1112"/>
      <c r="C70" s="1109"/>
      <c r="D70" s="1110"/>
      <c r="E70" s="1110"/>
      <c r="F70" s="1110"/>
      <c r="G70" s="217"/>
      <c r="H70" s="184" t="s">
        <v>439</v>
      </c>
      <c r="I70" s="349" t="e">
        <f>IF(OR(NOT($K$53="Income Averaging"),O70=0),"",IF(OR(AND(J70&gt;0,ABS(J70-P70)&gt;0.01),AND(K70&gt;0,ABS(K70-P70)&gt;0.01),AND(L70&gt;0,ABS(L70-P70)&gt;0.01),AND(M70&gt;0,ABS(M70-P70)&gt;0.01),AND(N70&gt;0,ABS(N70-P70)&gt;0.01)), "N O ! ! !", "Yes"))</f>
        <v>#REF!</v>
      </c>
      <c r="J70" s="218">
        <f t="shared" ref="J70:J76" si="344">IF(OR($J$63=0,J56=0),0,J56/$J$63)</f>
        <v>0</v>
      </c>
      <c r="K70" s="219">
        <f t="shared" ref="K70:K76" si="345">IF(OR($K$63=0,K56=0),0,K56/$K$63)</f>
        <v>0</v>
      </c>
      <c r="L70" s="219">
        <f t="shared" ref="L70:L76" si="346">IF(OR($L$63=0,L56=0),0,L56/$L$63)</f>
        <v>0</v>
      </c>
      <c r="M70" s="219">
        <f t="shared" ref="M70:M76" si="347">IF(OR($M$63=0,M56=0),0,M56/$M$63)</f>
        <v>0</v>
      </c>
      <c r="N70" s="220">
        <f t="shared" ref="N70:N76" si="348">IF(OR($N$63=0,N56=0),0,N56/$N$63)</f>
        <v>0</v>
      </c>
      <c r="O70" s="221">
        <f t="shared" ref="O70:O76" si="349">IF(OR($O$63=0,O56=0),0,O56/$O$63)</f>
        <v>0</v>
      </c>
      <c r="P70" s="222" t="str">
        <f>IF(O70=0,"",AVERAGEIF(J70:N70,"&gt;0"))</f>
        <v/>
      </c>
      <c r="R70" s="1089"/>
      <c r="S70" s="1105"/>
      <c r="T70" s="1105"/>
      <c r="U70" s="1105"/>
      <c r="V70" s="1090"/>
      <c r="W70" s="309"/>
      <c r="Z70" s="309"/>
      <c r="AA70" s="310"/>
      <c r="AB70" s="309"/>
      <c r="AE70" s="309"/>
      <c r="AF70" s="310"/>
      <c r="AG70" s="309"/>
      <c r="AJ70" s="309"/>
      <c r="AK70" s="310"/>
      <c r="AL70" s="309"/>
      <c r="AO70" s="309"/>
      <c r="AP70" s="310"/>
      <c r="AQ70" s="309"/>
      <c r="AR70" s="309"/>
      <c r="AS70" s="309"/>
      <c r="AT70" s="309"/>
      <c r="AU70" s="309"/>
      <c r="AV70" s="309"/>
      <c r="AW70" s="307"/>
      <c r="AX70" s="68"/>
      <c r="BA70" s="309"/>
      <c r="BB70" s="307"/>
      <c r="BC70" s="68"/>
      <c r="LN70" s="172"/>
      <c r="MC70" s="75"/>
    </row>
    <row r="71" spans="1:341" ht="13.5" customHeight="1" x14ac:dyDescent="0.2">
      <c r="A71" s="1112"/>
      <c r="B71" s="1112"/>
      <c r="C71" s="1109"/>
      <c r="D71" s="1110"/>
      <c r="E71" s="1110"/>
      <c r="F71" s="1110"/>
      <c r="G71" s="217"/>
      <c r="H71" s="184" t="s">
        <v>441</v>
      </c>
      <c r="I71" s="349" t="e">
        <f t="shared" ref="I71:I76" si="350">IF(OR(NOT($K$53="Income Averaging"),O71=0),"",IF(OR(AND(J71&gt;0,ABS(J71-P71)&gt;0.01),AND(K71&gt;0,ABS(K71-P71)&gt;0.01),AND(L71&gt;0,ABS(L71-P71)&gt;0.01),AND(M71&gt;0,ABS(M71-P71)&gt;0.01),AND(N71&gt;0,ABS(N71-P71)&gt;0.01)), "No", "Yes"))</f>
        <v>#REF!</v>
      </c>
      <c r="J71" s="223">
        <f t="shared" si="344"/>
        <v>0</v>
      </c>
      <c r="K71" s="224">
        <f t="shared" si="345"/>
        <v>0</v>
      </c>
      <c r="L71" s="224">
        <f t="shared" si="346"/>
        <v>0</v>
      </c>
      <c r="M71" s="224">
        <f t="shared" si="347"/>
        <v>0</v>
      </c>
      <c r="N71" s="225">
        <f t="shared" si="348"/>
        <v>0</v>
      </c>
      <c r="O71" s="226">
        <f t="shared" si="349"/>
        <v>0</v>
      </c>
      <c r="P71" s="222" t="str">
        <f t="shared" ref="P71:P76" si="351">IF(O71=0,"",AVERAGEIF(J71:N71,"&gt;0"))</f>
        <v/>
      </c>
      <c r="R71" s="1089"/>
      <c r="S71" s="1105"/>
      <c r="T71" s="1105"/>
      <c r="U71" s="1105"/>
      <c r="V71" s="1090"/>
      <c r="W71" s="309"/>
      <c r="Z71" s="309"/>
      <c r="AA71" s="310"/>
      <c r="AB71" s="309"/>
      <c r="AE71" s="309"/>
      <c r="AF71" s="310"/>
      <c r="AG71" s="309"/>
      <c r="AJ71" s="309"/>
      <c r="AK71" s="310"/>
      <c r="AL71" s="309"/>
      <c r="AO71" s="309"/>
      <c r="AP71" s="310"/>
      <c r="AQ71" s="309"/>
      <c r="AR71" s="309"/>
      <c r="AS71" s="309"/>
      <c r="AT71" s="309"/>
      <c r="AU71" s="309"/>
      <c r="AV71" s="309"/>
      <c r="AW71" s="307"/>
      <c r="AX71" s="68"/>
      <c r="BA71" s="309"/>
      <c r="BB71" s="307"/>
      <c r="BC71" s="68"/>
      <c r="LN71" s="172"/>
      <c r="MC71" s="75"/>
    </row>
    <row r="72" spans="1:341" ht="13.5" customHeight="1" x14ac:dyDescent="0.2">
      <c r="A72" s="1112"/>
      <c r="B72" s="1112"/>
      <c r="C72" s="227"/>
      <c r="D72" s="318"/>
      <c r="E72" s="318"/>
      <c r="F72" s="318"/>
      <c r="G72" s="318"/>
      <c r="H72" s="184" t="s">
        <v>442</v>
      </c>
      <c r="I72" s="349" t="e">
        <f t="shared" si="350"/>
        <v>#REF!</v>
      </c>
      <c r="J72" s="223">
        <f t="shared" si="344"/>
        <v>0</v>
      </c>
      <c r="K72" s="224">
        <f t="shared" si="345"/>
        <v>0</v>
      </c>
      <c r="L72" s="224">
        <f t="shared" si="346"/>
        <v>0</v>
      </c>
      <c r="M72" s="224">
        <f t="shared" si="347"/>
        <v>0</v>
      </c>
      <c r="N72" s="225">
        <f t="shared" si="348"/>
        <v>0</v>
      </c>
      <c r="O72" s="226">
        <f t="shared" si="349"/>
        <v>0</v>
      </c>
      <c r="P72" s="222" t="str">
        <f t="shared" si="351"/>
        <v/>
      </c>
      <c r="R72" s="1089"/>
      <c r="S72" s="1105"/>
      <c r="T72" s="1105"/>
      <c r="U72" s="1105"/>
      <c r="V72" s="1090"/>
      <c r="W72" s="309"/>
      <c r="Z72" s="309"/>
      <c r="AA72" s="310"/>
      <c r="AB72" s="309"/>
      <c r="AE72" s="309"/>
      <c r="AF72" s="310"/>
      <c r="AG72" s="309"/>
      <c r="AJ72" s="309"/>
      <c r="AK72" s="310"/>
      <c r="AL72" s="309"/>
      <c r="AO72" s="309"/>
      <c r="AP72" s="310"/>
      <c r="AQ72" s="309"/>
      <c r="AR72" s="309"/>
      <c r="AS72" s="309"/>
      <c r="AT72" s="309"/>
      <c r="AU72" s="309"/>
      <c r="AV72" s="309"/>
      <c r="AW72" s="307"/>
      <c r="AX72" s="68"/>
      <c r="BA72" s="309"/>
      <c r="BB72" s="307"/>
      <c r="BC72" s="68"/>
      <c r="LN72" s="172"/>
      <c r="MC72" s="75"/>
    </row>
    <row r="73" spans="1:341" ht="13.5" customHeight="1" x14ac:dyDescent="0.2">
      <c r="A73" s="1112"/>
      <c r="B73" s="1112"/>
      <c r="C73" s="227"/>
      <c r="D73" s="318"/>
      <c r="E73" s="318"/>
      <c r="F73" s="318"/>
      <c r="G73" s="318"/>
      <c r="H73" s="184" t="s">
        <v>443</v>
      </c>
      <c r="I73" s="349" t="e">
        <f t="shared" si="350"/>
        <v>#REF!</v>
      </c>
      <c r="J73" s="228">
        <f t="shared" si="344"/>
        <v>0</v>
      </c>
      <c r="K73" s="229">
        <f t="shared" si="345"/>
        <v>0</v>
      </c>
      <c r="L73" s="229">
        <f t="shared" si="346"/>
        <v>0</v>
      </c>
      <c r="M73" s="229">
        <f t="shared" si="347"/>
        <v>0</v>
      </c>
      <c r="N73" s="230">
        <f t="shared" si="348"/>
        <v>0</v>
      </c>
      <c r="O73" s="231">
        <f t="shared" si="349"/>
        <v>0</v>
      </c>
      <c r="P73" s="222" t="str">
        <f t="shared" si="351"/>
        <v/>
      </c>
      <c r="R73" s="1089"/>
      <c r="S73" s="1105"/>
      <c r="T73" s="1105"/>
      <c r="U73" s="1105"/>
      <c r="V73" s="1090"/>
      <c r="W73" s="309"/>
      <c r="Z73" s="309"/>
      <c r="AA73" s="310"/>
      <c r="AB73" s="309"/>
      <c r="AE73" s="309"/>
      <c r="AF73" s="310"/>
      <c r="AG73" s="309"/>
      <c r="AJ73" s="309"/>
      <c r="AK73" s="310"/>
      <c r="AL73" s="309"/>
      <c r="AO73" s="309"/>
      <c r="AP73" s="310"/>
      <c r="AQ73" s="309"/>
      <c r="AR73" s="309"/>
      <c r="AS73" s="309"/>
      <c r="AT73" s="309"/>
      <c r="AU73" s="309"/>
      <c r="AV73" s="309"/>
      <c r="AW73" s="307"/>
      <c r="AX73" s="68"/>
      <c r="BA73" s="309"/>
      <c r="BB73" s="307"/>
      <c r="BC73" s="68"/>
      <c r="LN73" s="172"/>
      <c r="MC73" s="75"/>
    </row>
    <row r="74" spans="1:341" ht="13.5" customHeight="1" x14ac:dyDescent="0.2">
      <c r="A74" s="232"/>
      <c r="B74" s="232"/>
      <c r="C74" s="227"/>
      <c r="D74" s="318"/>
      <c r="E74" s="318"/>
      <c r="F74" s="318"/>
      <c r="G74" s="318"/>
      <c r="H74" s="184" t="s">
        <v>444</v>
      </c>
      <c r="I74" s="349" t="e">
        <f t="shared" si="350"/>
        <v>#REF!</v>
      </c>
      <c r="J74" s="223">
        <f t="shared" si="344"/>
        <v>0</v>
      </c>
      <c r="K74" s="224">
        <f t="shared" si="345"/>
        <v>0</v>
      </c>
      <c r="L74" s="224">
        <f t="shared" si="346"/>
        <v>0</v>
      </c>
      <c r="M74" s="224">
        <f t="shared" si="347"/>
        <v>0</v>
      </c>
      <c r="N74" s="225">
        <f t="shared" si="348"/>
        <v>0</v>
      </c>
      <c r="O74" s="226">
        <f t="shared" si="349"/>
        <v>0</v>
      </c>
      <c r="P74" s="222" t="str">
        <f t="shared" si="351"/>
        <v/>
      </c>
      <c r="R74" s="1089"/>
      <c r="S74" s="1105"/>
      <c r="T74" s="1105"/>
      <c r="U74" s="1105"/>
      <c r="V74" s="1090"/>
      <c r="W74" s="309"/>
      <c r="Z74" s="309"/>
      <c r="AA74" s="310"/>
      <c r="AB74" s="309"/>
      <c r="AE74" s="309"/>
      <c r="AF74" s="310"/>
      <c r="AG74" s="309"/>
      <c r="AJ74" s="309"/>
      <c r="AK74" s="310"/>
      <c r="AL74" s="309"/>
      <c r="AO74" s="309"/>
      <c r="AP74" s="310"/>
      <c r="AQ74" s="309"/>
      <c r="AR74" s="309"/>
      <c r="AS74" s="309"/>
      <c r="AT74" s="309"/>
      <c r="AU74" s="309"/>
      <c r="AV74" s="309"/>
      <c r="AW74" s="307"/>
      <c r="AX74" s="68"/>
      <c r="BA74" s="309"/>
      <c r="BB74" s="307"/>
      <c r="BC74" s="68"/>
      <c r="LN74" s="172"/>
      <c r="MC74" s="75"/>
    </row>
    <row r="75" spans="1:341" ht="13.5" customHeight="1" x14ac:dyDescent="0.2">
      <c r="A75" s="232"/>
      <c r="B75" s="232"/>
      <c r="C75" s="227"/>
      <c r="D75" s="318"/>
      <c r="E75" s="318"/>
      <c r="F75" s="318"/>
      <c r="G75" s="318"/>
      <c r="H75" s="184" t="s">
        <v>445</v>
      </c>
      <c r="I75" s="349" t="e">
        <f t="shared" si="350"/>
        <v>#REF!</v>
      </c>
      <c r="J75" s="223">
        <f t="shared" si="344"/>
        <v>0</v>
      </c>
      <c r="K75" s="224">
        <f t="shared" si="345"/>
        <v>0</v>
      </c>
      <c r="L75" s="224">
        <f t="shared" si="346"/>
        <v>0</v>
      </c>
      <c r="M75" s="224">
        <f t="shared" si="347"/>
        <v>0</v>
      </c>
      <c r="N75" s="225">
        <f t="shared" si="348"/>
        <v>0</v>
      </c>
      <c r="O75" s="226">
        <f t="shared" si="349"/>
        <v>0</v>
      </c>
      <c r="P75" s="222" t="str">
        <f t="shared" si="351"/>
        <v/>
      </c>
      <c r="R75" s="1089"/>
      <c r="S75" s="1105"/>
      <c r="T75" s="1105"/>
      <c r="U75" s="1105"/>
      <c r="V75" s="1090"/>
      <c r="W75" s="309"/>
      <c r="Z75" s="309"/>
      <c r="AA75" s="310"/>
      <c r="AB75" s="309"/>
      <c r="AE75" s="309"/>
      <c r="AF75" s="310"/>
      <c r="AG75" s="309"/>
      <c r="AJ75" s="309"/>
      <c r="AK75" s="310"/>
      <c r="AL75" s="309"/>
      <c r="AO75" s="309"/>
      <c r="AP75" s="310"/>
      <c r="AQ75" s="309"/>
      <c r="AR75" s="309"/>
      <c r="AS75" s="309"/>
      <c r="AT75" s="309"/>
      <c r="AU75" s="309"/>
      <c r="AV75" s="309"/>
      <c r="AW75" s="307"/>
      <c r="AX75" s="68"/>
      <c r="BA75" s="309"/>
      <c r="BB75" s="307"/>
      <c r="BC75" s="68"/>
      <c r="LN75" s="172"/>
      <c r="MC75" s="75"/>
    </row>
    <row r="76" spans="1:341" ht="13.5" customHeight="1" x14ac:dyDescent="0.2">
      <c r="A76" s="232"/>
      <c r="B76" s="232"/>
      <c r="C76" s="227"/>
      <c r="D76" s="318"/>
      <c r="E76" s="318"/>
      <c r="F76" s="318"/>
      <c r="G76" s="318"/>
      <c r="H76" s="184" t="s">
        <v>446</v>
      </c>
      <c r="I76" s="349" t="e">
        <f t="shared" si="350"/>
        <v>#REF!</v>
      </c>
      <c r="J76" s="233">
        <f t="shared" si="344"/>
        <v>0</v>
      </c>
      <c r="K76" s="234">
        <f t="shared" si="345"/>
        <v>0</v>
      </c>
      <c r="L76" s="234">
        <f t="shared" si="346"/>
        <v>0</v>
      </c>
      <c r="M76" s="234">
        <f t="shared" si="347"/>
        <v>0</v>
      </c>
      <c r="N76" s="235">
        <f t="shared" si="348"/>
        <v>0</v>
      </c>
      <c r="O76" s="236">
        <f t="shared" si="349"/>
        <v>0</v>
      </c>
      <c r="P76" s="222" t="str">
        <f t="shared" si="351"/>
        <v/>
      </c>
      <c r="R76" s="1089"/>
      <c r="S76" s="1105"/>
      <c r="T76" s="1105"/>
      <c r="U76" s="1105"/>
      <c r="V76" s="1090"/>
      <c r="W76" s="309"/>
      <c r="Z76" s="309"/>
      <c r="AA76" s="310"/>
      <c r="AB76" s="309"/>
      <c r="AE76" s="309"/>
      <c r="AF76" s="310"/>
      <c r="AG76" s="309"/>
      <c r="AJ76" s="309"/>
      <c r="AK76" s="310"/>
      <c r="AL76" s="309"/>
      <c r="AO76" s="309"/>
      <c r="AP76" s="310"/>
      <c r="AQ76" s="309"/>
      <c r="AR76" s="309"/>
      <c r="AS76" s="309"/>
      <c r="AT76" s="309"/>
      <c r="AU76" s="309"/>
      <c r="AV76" s="309"/>
      <c r="AW76" s="307"/>
      <c r="AX76" s="68"/>
      <c r="BA76" s="309"/>
      <c r="BB76" s="307"/>
      <c r="BC76" s="68"/>
      <c r="LN76" s="172"/>
      <c r="MC76" s="75"/>
    </row>
    <row r="77" spans="1:341" ht="12" customHeight="1" x14ac:dyDescent="0.2">
      <c r="A77" s="232"/>
      <c r="B77" s="232"/>
      <c r="C77" s="315"/>
      <c r="D77" s="316"/>
      <c r="E77" s="316"/>
      <c r="F77" s="316"/>
      <c r="G77" s="316"/>
      <c r="H77" s="316"/>
      <c r="I77" s="316"/>
      <c r="J77" s="316"/>
      <c r="K77" s="316"/>
      <c r="L77" s="316"/>
      <c r="M77" s="316"/>
      <c r="N77" s="316"/>
      <c r="O77" s="317"/>
      <c r="P77" s="75"/>
      <c r="R77" s="1091"/>
      <c r="S77" s="1106"/>
      <c r="T77" s="1106"/>
      <c r="U77" s="1106"/>
      <c r="V77" s="1092"/>
      <c r="W77" s="309"/>
      <c r="Z77" s="309"/>
      <c r="AA77" s="310"/>
      <c r="AB77" s="309"/>
      <c r="AE77" s="309"/>
      <c r="AF77" s="310"/>
      <c r="AG77" s="309"/>
      <c r="AJ77" s="309"/>
      <c r="AK77" s="310"/>
      <c r="AL77" s="309"/>
      <c r="AO77" s="309"/>
      <c r="AP77" s="310"/>
      <c r="AQ77" s="309"/>
      <c r="AR77" s="309"/>
      <c r="AS77" s="309"/>
      <c r="AT77" s="309"/>
      <c r="AU77" s="309"/>
      <c r="AV77" s="309"/>
      <c r="AW77" s="307"/>
      <c r="AX77" s="68"/>
      <c r="BA77" s="309"/>
      <c r="BB77" s="307"/>
      <c r="BC77" s="68"/>
      <c r="LN77" s="172"/>
      <c r="MC77" s="75"/>
    </row>
    <row r="78" spans="1:341" ht="12" customHeight="1" x14ac:dyDescent="0.2">
      <c r="A78" s="237"/>
      <c r="B78" s="237"/>
      <c r="C78" s="66"/>
      <c r="D78" s="66"/>
      <c r="E78" s="66"/>
      <c r="F78" s="66"/>
      <c r="G78" s="71"/>
      <c r="H78" s="178"/>
      <c r="I78" s="71"/>
      <c r="J78" s="207"/>
      <c r="K78" s="207"/>
      <c r="L78" s="207"/>
      <c r="M78" s="207"/>
      <c r="N78" s="207"/>
      <c r="O78" s="207"/>
      <c r="S78" s="208"/>
      <c r="T78" s="209"/>
      <c r="W78" s="309"/>
      <c r="Z78" s="309"/>
      <c r="AA78" s="310"/>
      <c r="AB78" s="309"/>
      <c r="AE78" s="309"/>
      <c r="AF78" s="310"/>
      <c r="AG78" s="309"/>
      <c r="AJ78" s="309"/>
      <c r="AK78" s="310"/>
      <c r="AL78" s="309"/>
      <c r="AO78" s="309"/>
      <c r="AP78" s="310"/>
      <c r="AQ78" s="309"/>
      <c r="AR78" s="309"/>
      <c r="AS78" s="309"/>
      <c r="AT78" s="309"/>
      <c r="AU78" s="309"/>
      <c r="AV78" s="309"/>
      <c r="AW78" s="307"/>
      <c r="AX78" s="68"/>
      <c r="BA78" s="309"/>
      <c r="BB78" s="307"/>
      <c r="BC78" s="68"/>
      <c r="LN78" s="172"/>
      <c r="MC78" s="75"/>
    </row>
    <row r="79" spans="1:341" ht="9" customHeight="1" x14ac:dyDescent="0.2">
      <c r="A79" s="237"/>
      <c r="B79" s="237"/>
      <c r="C79" s="66"/>
      <c r="D79" s="66"/>
      <c r="E79" s="66"/>
      <c r="F79" s="66"/>
      <c r="G79" s="71"/>
      <c r="H79" s="178"/>
      <c r="I79" s="71"/>
      <c r="J79" s="207"/>
      <c r="K79" s="207"/>
      <c r="L79" s="207"/>
      <c r="M79" s="207"/>
      <c r="N79" s="207"/>
      <c r="O79" s="207"/>
      <c r="R79" s="58" t="str">
        <f>C80</f>
        <v>PBRA-Assisted</v>
      </c>
      <c r="S79" s="208"/>
      <c r="T79" s="209"/>
      <c r="W79" s="309"/>
      <c r="Z79" s="309"/>
      <c r="AA79" s="310"/>
      <c r="AB79" s="309"/>
      <c r="AE79" s="309"/>
      <c r="AF79" s="310"/>
      <c r="AG79" s="309"/>
      <c r="AJ79" s="309"/>
      <c r="AK79" s="310"/>
      <c r="AL79" s="309"/>
      <c r="AO79" s="309"/>
      <c r="AP79" s="310"/>
      <c r="AQ79" s="309"/>
      <c r="AR79" s="309"/>
      <c r="AS79" s="309"/>
      <c r="AT79" s="309"/>
      <c r="AU79" s="309"/>
      <c r="AV79" s="309"/>
      <c r="AW79" s="307"/>
      <c r="AX79" s="68"/>
      <c r="BA79" s="309"/>
      <c r="BB79" s="307"/>
      <c r="BC79" s="68"/>
      <c r="LN79" s="172"/>
      <c r="MC79" s="75"/>
    </row>
    <row r="80" spans="1:341" ht="13.5" customHeight="1" x14ac:dyDescent="0.2">
      <c r="A80" s="237"/>
      <c r="B80" s="237"/>
      <c r="C80" s="66" t="s">
        <v>454</v>
      </c>
      <c r="D80" s="66"/>
      <c r="E80" s="80"/>
      <c r="F80" s="66"/>
      <c r="G80" s="71"/>
      <c r="H80" s="178" t="s">
        <v>439</v>
      </c>
      <c r="I80" s="71"/>
      <c r="J80" s="238">
        <f>CM48</f>
        <v>0</v>
      </c>
      <c r="K80" s="239">
        <f>CN48</f>
        <v>0</v>
      </c>
      <c r="L80" s="239">
        <f>CO48</f>
        <v>0</v>
      </c>
      <c r="M80" s="239">
        <f>CP48</f>
        <v>0</v>
      </c>
      <c r="N80" s="240">
        <f>CQ48</f>
        <v>0</v>
      </c>
      <c r="O80" s="182">
        <f t="shared" ref="O80:O87" si="352">SUM(J80:N80)</f>
        <v>0</v>
      </c>
      <c r="R80" s="1087"/>
      <c r="S80" s="1111"/>
      <c r="T80" s="1111"/>
      <c r="U80" s="1111"/>
      <c r="V80" s="1088"/>
      <c r="W80" s="309"/>
      <c r="Z80" s="309"/>
      <c r="AA80" s="310"/>
      <c r="AB80" s="309"/>
      <c r="AE80" s="309"/>
      <c r="AF80" s="310"/>
      <c r="AG80" s="309"/>
      <c r="AJ80" s="309"/>
      <c r="AK80" s="310"/>
      <c r="AL80" s="309"/>
      <c r="AO80" s="309"/>
      <c r="AP80" s="310"/>
      <c r="AQ80" s="311"/>
      <c r="AR80" s="311"/>
      <c r="AS80" s="311"/>
      <c r="AT80" s="311"/>
      <c r="AU80" s="311"/>
      <c r="AV80" s="311"/>
      <c r="AW80" s="310"/>
      <c r="AX80" s="68"/>
      <c r="BA80" s="311"/>
      <c r="BB80" s="310"/>
      <c r="BC80" s="68"/>
      <c r="LN80" s="172"/>
      <c r="MC80" s="75"/>
    </row>
    <row r="81" spans="1:341" ht="13.5" customHeight="1" x14ac:dyDescent="0.2">
      <c r="A81" s="237"/>
      <c r="B81" s="237"/>
      <c r="C81" s="178" t="s">
        <v>455</v>
      </c>
      <c r="D81" s="66"/>
      <c r="E81" s="80"/>
      <c r="F81" s="66"/>
      <c r="G81" s="71"/>
      <c r="H81" s="178" t="s">
        <v>441</v>
      </c>
      <c r="I81" s="71"/>
      <c r="J81" s="185">
        <f>CH48</f>
        <v>0</v>
      </c>
      <c r="K81" s="186">
        <f>CI48</f>
        <v>0</v>
      </c>
      <c r="L81" s="186">
        <f>CJ48</f>
        <v>0</v>
      </c>
      <c r="M81" s="186">
        <f>CK48</f>
        <v>0</v>
      </c>
      <c r="N81" s="187">
        <f>CL48</f>
        <v>0</v>
      </c>
      <c r="O81" s="188">
        <f t="shared" si="352"/>
        <v>0</v>
      </c>
      <c r="R81" s="1089"/>
      <c r="S81" s="1105"/>
      <c r="T81" s="1105"/>
      <c r="U81" s="1105"/>
      <c r="V81" s="1090"/>
      <c r="W81" s="309"/>
      <c r="Z81" s="309"/>
      <c r="AA81" s="310"/>
      <c r="AB81" s="309"/>
      <c r="AE81" s="309"/>
      <c r="AF81" s="310"/>
      <c r="AG81" s="309"/>
      <c r="AJ81" s="309"/>
      <c r="AK81" s="310"/>
      <c r="AL81" s="309"/>
      <c r="AO81" s="309"/>
      <c r="AP81" s="310"/>
      <c r="AQ81" s="311"/>
      <c r="AR81" s="311"/>
      <c r="AS81" s="311"/>
      <c r="AT81" s="311"/>
      <c r="AU81" s="311"/>
      <c r="AV81" s="311"/>
      <c r="AW81" s="310"/>
      <c r="AX81" s="68"/>
      <c r="BA81" s="311"/>
      <c r="BB81" s="310"/>
      <c r="BC81" s="68"/>
      <c r="LN81" s="172"/>
      <c r="MC81" s="75"/>
    </row>
    <row r="82" spans="1:341" ht="13.5" customHeight="1" x14ac:dyDescent="0.2">
      <c r="A82" s="237"/>
      <c r="B82" s="237"/>
      <c r="C82" s="66"/>
      <c r="D82" s="66"/>
      <c r="E82" s="80"/>
      <c r="F82" s="66"/>
      <c r="G82" s="71"/>
      <c r="H82" s="178" t="s">
        <v>442</v>
      </c>
      <c r="I82" s="71"/>
      <c r="J82" s="185">
        <f>CC48</f>
        <v>0</v>
      </c>
      <c r="K82" s="186">
        <f>CD48</f>
        <v>0</v>
      </c>
      <c r="L82" s="186">
        <f>CE48</f>
        <v>0</v>
      </c>
      <c r="M82" s="186">
        <f>CF48</f>
        <v>0</v>
      </c>
      <c r="N82" s="187">
        <f>CG48</f>
        <v>0</v>
      </c>
      <c r="O82" s="188">
        <f t="shared" si="352"/>
        <v>0</v>
      </c>
      <c r="R82" s="1089"/>
      <c r="S82" s="1105"/>
      <c r="T82" s="1105"/>
      <c r="U82" s="1105"/>
      <c r="V82" s="1090"/>
      <c r="W82" s="309"/>
      <c r="Z82" s="309"/>
      <c r="AA82" s="310"/>
      <c r="AB82" s="309"/>
      <c r="AE82" s="309"/>
      <c r="AF82" s="310"/>
      <c r="AG82" s="309"/>
      <c r="AJ82" s="309"/>
      <c r="AK82" s="310"/>
      <c r="AL82" s="309"/>
      <c r="AO82" s="309"/>
      <c r="AP82" s="310"/>
      <c r="AQ82" s="311"/>
      <c r="AR82" s="311"/>
      <c r="AS82" s="311"/>
      <c r="AT82" s="311"/>
      <c r="AU82" s="311"/>
      <c r="AV82" s="311"/>
      <c r="AW82" s="310"/>
      <c r="AX82" s="68"/>
      <c r="BA82" s="311"/>
      <c r="BB82" s="310"/>
      <c r="BC82" s="68"/>
      <c r="LN82" s="172"/>
      <c r="MC82" s="75"/>
    </row>
    <row r="83" spans="1:341" ht="13.5" customHeight="1" x14ac:dyDescent="0.2">
      <c r="A83" s="237"/>
      <c r="B83" s="237"/>
      <c r="C83" s="66"/>
      <c r="D83" s="66"/>
      <c r="E83" s="80"/>
      <c r="F83" s="66"/>
      <c r="G83" s="71"/>
      <c r="H83" s="184" t="s">
        <v>443</v>
      </c>
      <c r="I83" s="189"/>
      <c r="J83" s="190">
        <f>BX48</f>
        <v>0</v>
      </c>
      <c r="K83" s="191">
        <f>BY48</f>
        <v>0</v>
      </c>
      <c r="L83" s="191">
        <f>BZ48</f>
        <v>0</v>
      </c>
      <c r="M83" s="191">
        <f>CA48</f>
        <v>0</v>
      </c>
      <c r="N83" s="192">
        <f>CB48</f>
        <v>0</v>
      </c>
      <c r="O83" s="193">
        <f t="shared" si="352"/>
        <v>0</v>
      </c>
      <c r="R83" s="1089"/>
      <c r="S83" s="1105"/>
      <c r="T83" s="1105"/>
      <c r="U83" s="1105"/>
      <c r="V83" s="1090"/>
      <c r="W83" s="309"/>
      <c r="Z83" s="309"/>
      <c r="AA83" s="310"/>
      <c r="AB83" s="309"/>
      <c r="AE83" s="309"/>
      <c r="AF83" s="310"/>
      <c r="AG83" s="309"/>
      <c r="AJ83" s="309"/>
      <c r="AK83" s="310"/>
      <c r="AL83" s="309"/>
      <c r="AO83" s="309"/>
      <c r="AP83" s="310"/>
      <c r="AQ83" s="311"/>
      <c r="AR83" s="311"/>
      <c r="AS83" s="311"/>
      <c r="AT83" s="311"/>
      <c r="AU83" s="311"/>
      <c r="AV83" s="311"/>
      <c r="AW83" s="310"/>
      <c r="AX83" s="68"/>
      <c r="BA83" s="311"/>
      <c r="BB83" s="310"/>
      <c r="BC83" s="68"/>
      <c r="LN83" s="172"/>
      <c r="MC83" s="75"/>
    </row>
    <row r="84" spans="1:341" ht="13.5" customHeight="1" x14ac:dyDescent="0.2">
      <c r="A84" s="237"/>
      <c r="B84" s="237"/>
      <c r="C84" s="66"/>
      <c r="D84" s="66"/>
      <c r="E84" s="80"/>
      <c r="F84" s="66"/>
      <c r="G84" s="71"/>
      <c r="H84" s="184" t="s">
        <v>444</v>
      </c>
      <c r="I84" s="189"/>
      <c r="J84" s="185">
        <f>BS48</f>
        <v>0</v>
      </c>
      <c r="K84" s="186">
        <f>BT48</f>
        <v>0</v>
      </c>
      <c r="L84" s="186">
        <f>BU48</f>
        <v>0</v>
      </c>
      <c r="M84" s="186">
        <f>BV48</f>
        <v>0</v>
      </c>
      <c r="N84" s="187">
        <f>BW48</f>
        <v>0</v>
      </c>
      <c r="O84" s="188">
        <f t="shared" si="352"/>
        <v>0</v>
      </c>
      <c r="R84" s="1089"/>
      <c r="S84" s="1105"/>
      <c r="T84" s="1105"/>
      <c r="U84" s="1105"/>
      <c r="V84" s="1090"/>
      <c r="W84" s="309"/>
      <c r="Z84" s="309"/>
      <c r="AA84" s="310"/>
      <c r="AB84" s="309"/>
      <c r="AE84" s="309"/>
      <c r="AF84" s="310"/>
      <c r="AG84" s="309"/>
      <c r="AJ84" s="309"/>
      <c r="AK84" s="310"/>
      <c r="AL84" s="309"/>
      <c r="AO84" s="309"/>
      <c r="AP84" s="310"/>
      <c r="AQ84" s="311"/>
      <c r="AR84" s="311"/>
      <c r="AS84" s="311"/>
      <c r="AT84" s="311"/>
      <c r="AU84" s="311"/>
      <c r="AV84" s="311"/>
      <c r="AW84" s="310"/>
      <c r="AX84" s="68"/>
      <c r="BA84" s="311"/>
      <c r="BB84" s="310"/>
      <c r="BC84" s="68"/>
      <c r="LN84" s="172"/>
      <c r="MC84" s="75"/>
    </row>
    <row r="85" spans="1:341" ht="13.5" customHeight="1" x14ac:dyDescent="0.2">
      <c r="A85" s="241"/>
      <c r="B85" s="241"/>
      <c r="C85" s="66"/>
      <c r="D85" s="66"/>
      <c r="E85" s="80"/>
      <c r="F85" s="66"/>
      <c r="G85" s="71"/>
      <c r="H85" s="178" t="s">
        <v>445</v>
      </c>
      <c r="I85" s="71"/>
      <c r="J85" s="185">
        <f>BN48</f>
        <v>0</v>
      </c>
      <c r="K85" s="186">
        <f>BO48</f>
        <v>0</v>
      </c>
      <c r="L85" s="186">
        <f>BP48</f>
        <v>0</v>
      </c>
      <c r="M85" s="186">
        <f>BQ48</f>
        <v>0</v>
      </c>
      <c r="N85" s="187">
        <f>BR48</f>
        <v>0</v>
      </c>
      <c r="O85" s="188">
        <f t="shared" si="352"/>
        <v>0</v>
      </c>
      <c r="R85" s="1089"/>
      <c r="S85" s="1105"/>
      <c r="T85" s="1105"/>
      <c r="U85" s="1105"/>
      <c r="V85" s="1090"/>
      <c r="W85" s="309"/>
      <c r="Z85" s="309"/>
      <c r="AA85" s="310"/>
      <c r="AB85" s="309"/>
      <c r="AE85" s="309"/>
      <c r="AF85" s="310"/>
      <c r="AG85" s="309"/>
      <c r="AJ85" s="309"/>
      <c r="AK85" s="310"/>
      <c r="AL85" s="309"/>
      <c r="AO85" s="309"/>
      <c r="AP85" s="310"/>
      <c r="AQ85" s="311"/>
      <c r="AR85" s="311"/>
      <c r="AS85" s="311"/>
      <c r="AT85" s="311"/>
      <c r="AU85" s="311"/>
      <c r="AV85" s="311"/>
      <c r="AW85" s="310"/>
      <c r="AX85" s="68"/>
      <c r="BA85" s="311"/>
      <c r="BB85" s="310"/>
      <c r="BC85" s="68"/>
      <c r="LN85" s="172"/>
      <c r="MC85" s="75"/>
    </row>
    <row r="86" spans="1:341" ht="13.5" customHeight="1" x14ac:dyDescent="0.2">
      <c r="A86" s="241"/>
      <c r="B86" s="241"/>
      <c r="D86" s="66"/>
      <c r="E86" s="80"/>
      <c r="F86" s="66"/>
      <c r="G86" s="71"/>
      <c r="H86" s="178" t="s">
        <v>446</v>
      </c>
      <c r="I86" s="71"/>
      <c r="J86" s="242">
        <f>BI48</f>
        <v>0</v>
      </c>
      <c r="K86" s="243">
        <f>BJ48</f>
        <v>0</v>
      </c>
      <c r="L86" s="243">
        <f>BK48</f>
        <v>0</v>
      </c>
      <c r="M86" s="243">
        <f>BL48</f>
        <v>0</v>
      </c>
      <c r="N86" s="244">
        <f>BM48</f>
        <v>0</v>
      </c>
      <c r="O86" s="200">
        <f t="shared" si="352"/>
        <v>0</v>
      </c>
      <c r="R86" s="1089"/>
      <c r="S86" s="1105"/>
      <c r="T86" s="1105"/>
      <c r="U86" s="1105"/>
      <c r="V86" s="1090"/>
      <c r="W86" s="310"/>
      <c r="Z86" s="309"/>
      <c r="AA86" s="310"/>
      <c r="AB86" s="310"/>
      <c r="AE86" s="309"/>
      <c r="AF86" s="310"/>
      <c r="AG86" s="310"/>
      <c r="AJ86" s="309"/>
      <c r="AK86" s="310"/>
      <c r="AL86" s="310"/>
      <c r="AO86" s="309"/>
      <c r="AP86" s="310"/>
      <c r="AQ86" s="311"/>
      <c r="AR86" s="311"/>
      <c r="AS86" s="311"/>
      <c r="AT86" s="311"/>
      <c r="AU86" s="311"/>
      <c r="AV86" s="311"/>
      <c r="AW86" s="310"/>
      <c r="AX86" s="68"/>
      <c r="BA86" s="311"/>
      <c r="BB86" s="310"/>
      <c r="BC86" s="68"/>
      <c r="LN86" s="172"/>
      <c r="MC86" s="75"/>
    </row>
    <row r="87" spans="1:341" ht="12" customHeight="1" x14ac:dyDescent="0.2">
      <c r="A87" s="241"/>
      <c r="B87" s="241"/>
      <c r="C87" s="76"/>
      <c r="D87" s="66"/>
      <c r="E87" s="80"/>
      <c r="F87" s="66"/>
      <c r="G87" s="71"/>
      <c r="H87" s="245" t="s">
        <v>88</v>
      </c>
      <c r="I87" s="71"/>
      <c r="J87" s="206">
        <f>SUM(J80:J86)</f>
        <v>0</v>
      </c>
      <c r="K87" s="206">
        <f>SUM(K80:K86)</f>
        <v>0</v>
      </c>
      <c r="L87" s="206">
        <f>SUM(L80:L86)</f>
        <v>0</v>
      </c>
      <c r="M87" s="206">
        <f>SUM(M80:M86)</f>
        <v>0</v>
      </c>
      <c r="N87" s="206">
        <f>SUM(N80:N86)</f>
        <v>0</v>
      </c>
      <c r="O87" s="206">
        <f t="shared" si="352"/>
        <v>0</v>
      </c>
      <c r="R87" s="1091"/>
      <c r="S87" s="1106"/>
      <c r="T87" s="1106"/>
      <c r="U87" s="1106"/>
      <c r="V87" s="1092"/>
      <c r="W87" s="312"/>
      <c r="Z87" s="309"/>
      <c r="AA87" s="310"/>
      <c r="AB87" s="312"/>
      <c r="AE87" s="309"/>
      <c r="AF87" s="310"/>
      <c r="AG87" s="312"/>
      <c r="AJ87" s="309"/>
      <c r="AK87" s="310"/>
      <c r="AL87" s="312"/>
      <c r="AO87" s="309"/>
      <c r="AP87" s="310"/>
      <c r="AQ87" s="311"/>
      <c r="AR87" s="311"/>
      <c r="AS87" s="311"/>
      <c r="AT87" s="311"/>
      <c r="AU87" s="311"/>
      <c r="AV87" s="311"/>
      <c r="AW87" s="310"/>
      <c r="AX87" s="68"/>
      <c r="BA87" s="311"/>
      <c r="BB87" s="310"/>
      <c r="BC87" s="68"/>
      <c r="LN87" s="172"/>
      <c r="MC87" s="75"/>
    </row>
    <row r="88" spans="1:341" ht="9" customHeight="1" x14ac:dyDescent="0.2">
      <c r="A88" s="241"/>
      <c r="B88" s="241"/>
      <c r="C88" s="66"/>
      <c r="D88" s="66"/>
      <c r="E88" s="66"/>
      <c r="F88" s="66"/>
      <c r="G88" s="71"/>
      <c r="H88" s="178"/>
      <c r="I88" s="71"/>
      <c r="J88" s="207"/>
      <c r="K88" s="207"/>
      <c r="L88" s="207"/>
      <c r="M88" s="207"/>
      <c r="N88" s="207"/>
      <c r="O88" s="207"/>
      <c r="R88" s="58" t="str">
        <f>C89</f>
        <v>PHA Operating Subsidy-Assisted</v>
      </c>
      <c r="S88" s="208"/>
      <c r="T88" s="209"/>
      <c r="W88" s="309"/>
      <c r="Z88" s="309"/>
      <c r="AA88" s="310"/>
      <c r="AB88" s="309"/>
      <c r="AE88" s="309"/>
      <c r="AF88" s="310"/>
      <c r="AG88" s="309"/>
      <c r="AJ88" s="309"/>
      <c r="AK88" s="310"/>
      <c r="AL88" s="309"/>
      <c r="AO88" s="309"/>
      <c r="AP88" s="310"/>
      <c r="AQ88" s="309"/>
      <c r="AR88" s="309"/>
      <c r="AS88" s="309"/>
      <c r="AT88" s="309"/>
      <c r="AU88" s="309"/>
      <c r="AV88" s="309"/>
      <c r="AW88" s="307"/>
      <c r="AX88" s="68"/>
      <c r="BA88" s="309"/>
      <c r="BB88" s="307"/>
      <c r="BC88" s="68"/>
      <c r="LN88" s="172"/>
      <c r="MC88" s="75"/>
    </row>
    <row r="89" spans="1:341" ht="13.5" customHeight="1" x14ac:dyDescent="0.2">
      <c r="A89" s="241"/>
      <c r="B89" s="241"/>
      <c r="C89" s="246" t="s">
        <v>456</v>
      </c>
      <c r="D89" s="246"/>
      <c r="E89" s="246"/>
      <c r="F89" s="66"/>
      <c r="G89" s="71"/>
      <c r="H89" s="178" t="s">
        <v>439</v>
      </c>
      <c r="I89" s="71"/>
      <c r="J89" s="238">
        <f>DV48</f>
        <v>0</v>
      </c>
      <c r="K89" s="239">
        <f>DW48</f>
        <v>0</v>
      </c>
      <c r="L89" s="239">
        <f>DX48</f>
        <v>0</v>
      </c>
      <c r="M89" s="239">
        <f>DY48</f>
        <v>0</v>
      </c>
      <c r="N89" s="240">
        <f>DZ48</f>
        <v>0</v>
      </c>
      <c r="O89" s="182">
        <f t="shared" ref="O89:O96" si="353">SUM(J89:N89)</f>
        <v>0</v>
      </c>
      <c r="R89" s="1087"/>
      <c r="S89" s="1111"/>
      <c r="T89" s="1111"/>
      <c r="U89" s="1111"/>
      <c r="V89" s="1088"/>
      <c r="W89" s="68"/>
      <c r="Z89" s="309"/>
      <c r="AA89" s="310"/>
      <c r="AB89" s="68"/>
      <c r="AE89" s="309"/>
      <c r="AF89" s="310"/>
      <c r="AG89" s="68"/>
      <c r="AJ89" s="309"/>
      <c r="AK89" s="310"/>
      <c r="AL89" s="68"/>
      <c r="AO89" s="309"/>
      <c r="AP89" s="310"/>
      <c r="AQ89" s="311"/>
      <c r="AR89" s="311"/>
      <c r="AS89" s="311"/>
      <c r="AT89" s="311"/>
      <c r="AU89" s="311"/>
      <c r="AV89" s="311"/>
      <c r="AW89" s="310"/>
      <c r="AX89" s="68"/>
      <c r="BA89" s="311"/>
      <c r="BB89" s="310"/>
      <c r="BC89" s="68"/>
      <c r="LN89" s="172"/>
      <c r="MC89" s="75"/>
    </row>
    <row r="90" spans="1:341" ht="13.5" customHeight="1" x14ac:dyDescent="0.2">
      <c r="A90" s="241"/>
      <c r="B90" s="241"/>
      <c r="C90" s="178" t="s">
        <v>455</v>
      </c>
      <c r="D90" s="246"/>
      <c r="E90" s="246"/>
      <c r="F90" s="66"/>
      <c r="G90" s="71"/>
      <c r="H90" s="178" t="s">
        <v>441</v>
      </c>
      <c r="I90" s="71"/>
      <c r="J90" s="185">
        <f>DQ48</f>
        <v>0</v>
      </c>
      <c r="K90" s="186">
        <f>DR48</f>
        <v>0</v>
      </c>
      <c r="L90" s="186">
        <f>DS48</f>
        <v>0</v>
      </c>
      <c r="M90" s="186">
        <f>DT48</f>
        <v>0</v>
      </c>
      <c r="N90" s="187">
        <f>DU48</f>
        <v>0</v>
      </c>
      <c r="O90" s="188">
        <f t="shared" si="353"/>
        <v>0</v>
      </c>
      <c r="R90" s="1089"/>
      <c r="S90" s="1105"/>
      <c r="T90" s="1105"/>
      <c r="U90" s="1105"/>
      <c r="V90" s="1090"/>
      <c r="W90" s="68"/>
      <c r="Z90" s="309"/>
      <c r="AA90" s="310"/>
      <c r="AB90" s="68"/>
      <c r="AE90" s="309"/>
      <c r="AF90" s="310"/>
      <c r="AG90" s="68"/>
      <c r="AJ90" s="309"/>
      <c r="AK90" s="310"/>
      <c r="AL90" s="68"/>
      <c r="AO90" s="309"/>
      <c r="AP90" s="310"/>
      <c r="AQ90" s="311"/>
      <c r="AR90" s="311"/>
      <c r="AS90" s="311"/>
      <c r="AT90" s="311"/>
      <c r="AU90" s="311"/>
      <c r="AV90" s="311"/>
      <c r="AW90" s="310"/>
      <c r="AX90" s="68"/>
      <c r="BA90" s="311"/>
      <c r="BB90" s="310"/>
      <c r="BC90" s="68"/>
      <c r="LN90" s="172"/>
      <c r="MC90" s="75"/>
    </row>
    <row r="91" spans="1:341" ht="13.5" customHeight="1" x14ac:dyDescent="0.2">
      <c r="A91" s="241"/>
      <c r="B91" s="241"/>
      <c r="C91" s="246"/>
      <c r="D91" s="246"/>
      <c r="E91" s="246"/>
      <c r="F91" s="66"/>
      <c r="G91" s="71"/>
      <c r="H91" s="178" t="s">
        <v>442</v>
      </c>
      <c r="I91" s="71"/>
      <c r="J91" s="185">
        <f>DL48</f>
        <v>0</v>
      </c>
      <c r="K91" s="186">
        <f>DM48</f>
        <v>0</v>
      </c>
      <c r="L91" s="186">
        <f>DN48</f>
        <v>0</v>
      </c>
      <c r="M91" s="186">
        <f>DO48</f>
        <v>0</v>
      </c>
      <c r="N91" s="187">
        <f>DP48</f>
        <v>0</v>
      </c>
      <c r="O91" s="188">
        <f t="shared" si="353"/>
        <v>0</v>
      </c>
      <c r="R91" s="1089"/>
      <c r="S91" s="1105"/>
      <c r="T91" s="1105"/>
      <c r="U91" s="1105"/>
      <c r="V91" s="1090"/>
      <c r="W91" s="68"/>
      <c r="Z91" s="309"/>
      <c r="AA91" s="310"/>
      <c r="AB91" s="68"/>
      <c r="AE91" s="309"/>
      <c r="AF91" s="310"/>
      <c r="AG91" s="68"/>
      <c r="AJ91" s="309"/>
      <c r="AK91" s="310"/>
      <c r="AL91" s="68"/>
      <c r="AO91" s="309"/>
      <c r="AP91" s="310"/>
      <c r="AQ91" s="311"/>
      <c r="AR91" s="311"/>
      <c r="AS91" s="311"/>
      <c r="AT91" s="311"/>
      <c r="AU91" s="311"/>
      <c r="AV91" s="311"/>
      <c r="AW91" s="310"/>
      <c r="AX91" s="68"/>
      <c r="BA91" s="311"/>
      <c r="BB91" s="310"/>
      <c r="BC91" s="68"/>
      <c r="LN91" s="172"/>
      <c r="MC91" s="75"/>
    </row>
    <row r="92" spans="1:341" ht="13.5" customHeight="1" x14ac:dyDescent="0.2">
      <c r="A92" s="241"/>
      <c r="B92" s="241"/>
      <c r="C92" s="246"/>
      <c r="D92" s="246"/>
      <c r="E92" s="246"/>
      <c r="F92" s="66"/>
      <c r="G92" s="71"/>
      <c r="H92" s="184" t="s">
        <v>443</v>
      </c>
      <c r="I92" s="189"/>
      <c r="J92" s="190">
        <f>DG48</f>
        <v>0</v>
      </c>
      <c r="K92" s="191">
        <f>DH48</f>
        <v>0</v>
      </c>
      <c r="L92" s="191">
        <f>DI48</f>
        <v>0</v>
      </c>
      <c r="M92" s="191">
        <f>DJ48</f>
        <v>0</v>
      </c>
      <c r="N92" s="192">
        <f>DK48</f>
        <v>0</v>
      </c>
      <c r="O92" s="193">
        <f t="shared" si="353"/>
        <v>0</v>
      </c>
      <c r="R92" s="1089"/>
      <c r="S92" s="1105"/>
      <c r="T92" s="1105"/>
      <c r="U92" s="1105"/>
      <c r="V92" s="1090"/>
      <c r="W92" s="68"/>
      <c r="Z92" s="309"/>
      <c r="AA92" s="310"/>
      <c r="AB92" s="68"/>
      <c r="AE92" s="309"/>
      <c r="AF92" s="310"/>
      <c r="AG92" s="68"/>
      <c r="AJ92" s="309"/>
      <c r="AK92" s="310"/>
      <c r="AL92" s="68"/>
      <c r="AO92" s="309"/>
      <c r="AP92" s="310"/>
      <c r="AQ92" s="311"/>
      <c r="AR92" s="311"/>
      <c r="AS92" s="311"/>
      <c r="AT92" s="311"/>
      <c r="AU92" s="311"/>
      <c r="AV92" s="311"/>
      <c r="AW92" s="310"/>
      <c r="AX92" s="68"/>
      <c r="BA92" s="311"/>
      <c r="BB92" s="310"/>
      <c r="BC92" s="68"/>
      <c r="LN92" s="172"/>
      <c r="MC92" s="75"/>
    </row>
    <row r="93" spans="1:341" ht="13.5" customHeight="1" x14ac:dyDescent="0.2">
      <c r="A93" s="241"/>
      <c r="B93" s="241"/>
      <c r="C93" s="246"/>
      <c r="D93" s="246"/>
      <c r="E93" s="246"/>
      <c r="F93" s="66"/>
      <c r="G93" s="71"/>
      <c r="H93" s="184" t="s">
        <v>444</v>
      </c>
      <c r="I93" s="189"/>
      <c r="J93" s="185">
        <f>DB48</f>
        <v>0</v>
      </c>
      <c r="K93" s="186">
        <f>DC48</f>
        <v>0</v>
      </c>
      <c r="L93" s="186">
        <f>DD48</f>
        <v>0</v>
      </c>
      <c r="M93" s="186">
        <f>DE48</f>
        <v>0</v>
      </c>
      <c r="N93" s="187">
        <f>DF48</f>
        <v>0</v>
      </c>
      <c r="O93" s="188">
        <f t="shared" si="353"/>
        <v>0</v>
      </c>
      <c r="R93" s="1089"/>
      <c r="S93" s="1105"/>
      <c r="T93" s="1105"/>
      <c r="U93" s="1105"/>
      <c r="V93" s="1090"/>
      <c r="W93" s="68"/>
      <c r="Z93" s="309"/>
      <c r="AA93" s="310"/>
      <c r="AB93" s="68"/>
      <c r="AE93" s="309"/>
      <c r="AF93" s="310"/>
      <c r="AG93" s="68"/>
      <c r="AJ93" s="309"/>
      <c r="AK93" s="310"/>
      <c r="AL93" s="68"/>
      <c r="AO93" s="309"/>
      <c r="AP93" s="310"/>
      <c r="AQ93" s="311"/>
      <c r="AR93" s="311"/>
      <c r="AS93" s="311"/>
      <c r="AT93" s="311"/>
      <c r="AU93" s="311"/>
      <c r="AV93" s="311"/>
      <c r="AW93" s="310"/>
      <c r="AX93" s="68"/>
      <c r="BA93" s="311"/>
      <c r="BB93" s="310"/>
      <c r="BC93" s="68"/>
      <c r="LN93" s="172"/>
      <c r="MC93" s="75"/>
    </row>
    <row r="94" spans="1:341" ht="13.5" customHeight="1" x14ac:dyDescent="0.2">
      <c r="A94" s="241"/>
      <c r="B94" s="241"/>
      <c r="C94" s="246"/>
      <c r="D94" s="246"/>
      <c r="E94" s="246"/>
      <c r="F94" s="66"/>
      <c r="G94" s="71"/>
      <c r="H94" s="178" t="s">
        <v>445</v>
      </c>
      <c r="I94" s="71"/>
      <c r="J94" s="185">
        <f>CW48</f>
        <v>0</v>
      </c>
      <c r="K94" s="186">
        <f>CX48</f>
        <v>0</v>
      </c>
      <c r="L94" s="186">
        <f>CY48</f>
        <v>0</v>
      </c>
      <c r="M94" s="186">
        <f>CZ48</f>
        <v>0</v>
      </c>
      <c r="N94" s="187">
        <f>DA48</f>
        <v>0</v>
      </c>
      <c r="O94" s="188">
        <f t="shared" si="353"/>
        <v>0</v>
      </c>
      <c r="R94" s="1089"/>
      <c r="S94" s="1105"/>
      <c r="T94" s="1105"/>
      <c r="U94" s="1105"/>
      <c r="V94" s="1090"/>
      <c r="W94" s="68"/>
      <c r="Z94" s="309"/>
      <c r="AA94" s="310"/>
      <c r="AB94" s="68"/>
      <c r="AE94" s="309"/>
      <c r="AF94" s="310"/>
      <c r="AG94" s="68"/>
      <c r="AJ94" s="309"/>
      <c r="AK94" s="310"/>
      <c r="AL94" s="68"/>
      <c r="AO94" s="309"/>
      <c r="AP94" s="310"/>
      <c r="AQ94" s="311"/>
      <c r="AR94" s="311"/>
      <c r="AS94" s="311"/>
      <c r="AT94" s="311"/>
      <c r="AU94" s="311"/>
      <c r="AV94" s="311"/>
      <c r="AW94" s="310"/>
      <c r="AX94" s="68"/>
      <c r="BA94" s="311"/>
      <c r="BB94" s="310"/>
      <c r="BC94" s="68"/>
      <c r="LN94" s="172"/>
      <c r="MC94" s="75"/>
    </row>
    <row r="95" spans="1:341" ht="13.5" customHeight="1" x14ac:dyDescent="0.2">
      <c r="A95" s="241"/>
      <c r="B95" s="241"/>
      <c r="C95" s="246"/>
      <c r="D95" s="246"/>
      <c r="E95" s="246"/>
      <c r="F95" s="66"/>
      <c r="G95" s="71"/>
      <c r="H95" s="178" t="s">
        <v>446</v>
      </c>
      <c r="I95" s="71"/>
      <c r="J95" s="242">
        <f>CR48</f>
        <v>0</v>
      </c>
      <c r="K95" s="243">
        <f>CS48</f>
        <v>0</v>
      </c>
      <c r="L95" s="243">
        <f>CT48</f>
        <v>0</v>
      </c>
      <c r="M95" s="243">
        <f>CU48</f>
        <v>0</v>
      </c>
      <c r="N95" s="244">
        <f>CV48</f>
        <v>0</v>
      </c>
      <c r="O95" s="200">
        <f t="shared" si="353"/>
        <v>0</v>
      </c>
      <c r="R95" s="1089"/>
      <c r="S95" s="1105"/>
      <c r="T95" s="1105"/>
      <c r="U95" s="1105"/>
      <c r="V95" s="1090"/>
      <c r="W95" s="314"/>
      <c r="Z95" s="309"/>
      <c r="AA95" s="310"/>
      <c r="AB95" s="314"/>
      <c r="AE95" s="309"/>
      <c r="AF95" s="310"/>
      <c r="AG95" s="314"/>
      <c r="AJ95" s="309"/>
      <c r="AK95" s="310"/>
      <c r="AL95" s="314"/>
      <c r="AO95" s="309"/>
      <c r="AP95" s="310"/>
      <c r="AQ95" s="311"/>
      <c r="AR95" s="311"/>
      <c r="AS95" s="311"/>
      <c r="AT95" s="311"/>
      <c r="AU95" s="311"/>
      <c r="AV95" s="311"/>
      <c r="AW95" s="310"/>
      <c r="AX95" s="68"/>
      <c r="BA95" s="311"/>
      <c r="BB95" s="310"/>
      <c r="BC95" s="68"/>
      <c r="LN95" s="172"/>
      <c r="MC95" s="75"/>
    </row>
    <row r="96" spans="1:341" ht="12" customHeight="1" x14ac:dyDescent="0.2">
      <c r="A96" s="241"/>
      <c r="B96" s="241"/>
      <c r="C96" s="71"/>
      <c r="D96" s="66"/>
      <c r="E96" s="80"/>
      <c r="F96" s="66"/>
      <c r="G96" s="71"/>
      <c r="H96" s="245" t="s">
        <v>88</v>
      </c>
      <c r="I96" s="71"/>
      <c r="J96" s="206">
        <f>SUM(J89:J95)</f>
        <v>0</v>
      </c>
      <c r="K96" s="206">
        <f>SUM(K89:K95)</f>
        <v>0</v>
      </c>
      <c r="L96" s="206">
        <f>SUM(L89:L95)</f>
        <v>0</v>
      </c>
      <c r="M96" s="206">
        <f>SUM(M89:M95)</f>
        <v>0</v>
      </c>
      <c r="N96" s="206">
        <f>SUM(N89:N95)</f>
        <v>0</v>
      </c>
      <c r="O96" s="206">
        <f t="shared" si="353"/>
        <v>0</v>
      </c>
      <c r="R96" s="1091"/>
      <c r="S96" s="1106"/>
      <c r="T96" s="1106"/>
      <c r="U96" s="1106"/>
      <c r="V96" s="1092"/>
      <c r="W96" s="312"/>
      <c r="Z96" s="309"/>
      <c r="AA96" s="310"/>
      <c r="AB96" s="312"/>
      <c r="AE96" s="309"/>
      <c r="AF96" s="310"/>
      <c r="AG96" s="312"/>
      <c r="AJ96" s="309"/>
      <c r="AK96" s="310"/>
      <c r="AL96" s="312"/>
      <c r="AO96" s="309"/>
      <c r="AP96" s="310"/>
      <c r="AQ96" s="311"/>
      <c r="AR96" s="311"/>
      <c r="AS96" s="311"/>
      <c r="AT96" s="311"/>
      <c r="AU96" s="311"/>
      <c r="AV96" s="311"/>
      <c r="AW96" s="310"/>
      <c r="AX96" s="68"/>
      <c r="BA96" s="311"/>
      <c r="BB96" s="310"/>
      <c r="BC96" s="68"/>
      <c r="LN96" s="172"/>
      <c r="MC96" s="75"/>
    </row>
    <row r="97" spans="1:341" ht="9" customHeight="1" thickBot="1" x14ac:dyDescent="0.25">
      <c r="A97" s="241"/>
      <c r="B97" s="241"/>
      <c r="D97" s="247"/>
      <c r="E97" s="80"/>
      <c r="F97" s="66"/>
      <c r="G97" s="71"/>
      <c r="H97" s="178"/>
      <c r="I97" s="71"/>
      <c r="J97" s="207"/>
      <c r="K97" s="207"/>
      <c r="L97" s="207"/>
      <c r="M97" s="207"/>
      <c r="N97" s="207"/>
      <c r="O97" s="207"/>
      <c r="R97" s="58"/>
      <c r="S97" s="208"/>
      <c r="T97" s="209"/>
      <c r="W97" s="309"/>
      <c r="Z97" s="309"/>
      <c r="AA97" s="310"/>
      <c r="AB97" s="309"/>
      <c r="AE97" s="309"/>
      <c r="AF97" s="310"/>
      <c r="AG97" s="309"/>
      <c r="AJ97" s="309"/>
      <c r="AK97" s="310"/>
      <c r="AL97" s="309"/>
      <c r="AO97" s="309"/>
      <c r="AP97" s="310"/>
      <c r="AQ97" s="309"/>
      <c r="AR97" s="309"/>
      <c r="AS97" s="309"/>
      <c r="AT97" s="309"/>
      <c r="AU97" s="309"/>
      <c r="AV97" s="309"/>
      <c r="AW97" s="307"/>
      <c r="AX97" s="68"/>
      <c r="BA97" s="309"/>
      <c r="BB97" s="307"/>
      <c r="BC97" s="68"/>
      <c r="LN97" s="172"/>
      <c r="MC97" s="75"/>
    </row>
    <row r="98" spans="1:341" ht="14.45" customHeight="1" thickBot="1" x14ac:dyDescent="0.25">
      <c r="A98" s="171" t="s">
        <v>6</v>
      </c>
      <c r="B98" s="171" t="s">
        <v>457</v>
      </c>
      <c r="K98" s="1101" t="e">
        <f>'Submission Summary'!#REF!</f>
        <v>#REF!</v>
      </c>
      <c r="L98" s="1102"/>
      <c r="M98" s="1102"/>
      <c r="N98" s="1103"/>
      <c r="O98" s="71"/>
      <c r="R98" s="1104" t="str">
        <f>B98</f>
        <v>UNIT SUMMARY (Continued)</v>
      </c>
      <c r="S98" s="1104"/>
      <c r="T98" s="1104"/>
      <c r="U98" s="1104"/>
      <c r="W98" s="307"/>
      <c r="Z98" s="307"/>
      <c r="AA98" s="307"/>
      <c r="AB98" s="307"/>
      <c r="AE98" s="307"/>
      <c r="AF98" s="307"/>
      <c r="AG98" s="307"/>
      <c r="AJ98" s="307"/>
      <c r="AK98" s="307"/>
      <c r="AL98" s="307"/>
      <c r="AO98" s="307"/>
      <c r="AP98" s="307"/>
      <c r="AQ98" s="307"/>
      <c r="AR98" s="307"/>
      <c r="AS98" s="307"/>
      <c r="AT98" s="307"/>
      <c r="AU98" s="307"/>
      <c r="AV98" s="307"/>
      <c r="AW98" s="307"/>
      <c r="AX98" s="68"/>
      <c r="BA98" s="307"/>
      <c r="BB98" s="307"/>
      <c r="BC98" s="68"/>
      <c r="LN98" s="172"/>
      <c r="MC98" s="75"/>
    </row>
    <row r="99" spans="1:341" ht="9" customHeight="1" x14ac:dyDescent="0.2">
      <c r="A99" s="171"/>
      <c r="B99" s="171"/>
      <c r="O99" s="71"/>
      <c r="R99" s="346" t="str">
        <f>C100</f>
        <v>Type of Construction Activity</v>
      </c>
      <c r="S99" s="174"/>
      <c r="T99" s="175"/>
      <c r="W99" s="307"/>
      <c r="Z99" s="307"/>
      <c r="AA99" s="307"/>
      <c r="AB99" s="307"/>
      <c r="AE99" s="307"/>
      <c r="AF99" s="307"/>
      <c r="AG99" s="307"/>
      <c r="AJ99" s="307"/>
      <c r="AK99" s="307"/>
      <c r="AL99" s="307"/>
      <c r="AO99" s="307"/>
      <c r="AP99" s="307"/>
      <c r="AQ99" s="307"/>
      <c r="AR99" s="307"/>
      <c r="AS99" s="307"/>
      <c r="AT99" s="307"/>
      <c r="AU99" s="307"/>
      <c r="AV99" s="307"/>
      <c r="AW99" s="307"/>
      <c r="AX99" s="68"/>
      <c r="BA99" s="307"/>
      <c r="BB99" s="307"/>
      <c r="BC99" s="68"/>
      <c r="LN99" s="172"/>
      <c r="MC99" s="75"/>
    </row>
    <row r="100" spans="1:341" ht="14.25" customHeight="1" x14ac:dyDescent="0.2">
      <c r="A100" s="241"/>
      <c r="B100" s="241"/>
      <c r="C100" s="1117" t="s">
        <v>458</v>
      </c>
      <c r="D100" s="1117"/>
      <c r="E100" s="217" t="s">
        <v>459</v>
      </c>
      <c r="F100" s="66"/>
      <c r="G100" s="71"/>
      <c r="H100" s="178" t="s">
        <v>460</v>
      </c>
      <c r="I100" s="71"/>
      <c r="J100" s="179">
        <f>GD48</f>
        <v>0</v>
      </c>
      <c r="K100" s="180">
        <f>GE48</f>
        <v>0</v>
      </c>
      <c r="L100" s="180">
        <f>GF48</f>
        <v>0</v>
      </c>
      <c r="M100" s="180">
        <f>GG48</f>
        <v>0</v>
      </c>
      <c r="N100" s="181">
        <f>GH48</f>
        <v>0</v>
      </c>
      <c r="O100" s="182">
        <f t="shared" ref="O100:O110" si="354">SUM(J100:N100)</f>
        <v>0</v>
      </c>
      <c r="R100" s="1087"/>
      <c r="S100" s="1111"/>
      <c r="T100" s="1111"/>
      <c r="U100" s="1111"/>
      <c r="V100" s="1088"/>
      <c r="W100" s="309"/>
      <c r="Z100" s="309"/>
      <c r="AA100" s="310"/>
      <c r="AB100" s="309"/>
      <c r="AE100" s="309"/>
      <c r="AF100" s="310"/>
      <c r="AG100" s="309"/>
      <c r="AJ100" s="309"/>
      <c r="AK100" s="310"/>
      <c r="AL100" s="309"/>
      <c r="AO100" s="309"/>
      <c r="AP100" s="310"/>
      <c r="AQ100" s="311"/>
      <c r="AR100" s="311"/>
      <c r="AS100" s="311"/>
      <c r="AT100" s="311"/>
      <c r="AU100" s="311"/>
      <c r="AV100" s="311"/>
      <c r="AW100" s="307"/>
      <c r="BA100" s="311"/>
      <c r="BB100" s="307"/>
      <c r="JV100" s="75"/>
      <c r="KA100" s="75"/>
      <c r="KB100" s="75"/>
      <c r="KC100" s="75"/>
      <c r="KD100" s="75"/>
      <c r="KE100" s="75"/>
      <c r="KF100" s="75"/>
      <c r="KG100" s="75"/>
      <c r="KH100" s="75"/>
      <c r="KI100" s="75"/>
      <c r="KJ100" s="75"/>
      <c r="KK100" s="75"/>
      <c r="KL100" s="75"/>
      <c r="KM100" s="75"/>
      <c r="KN100" s="75"/>
      <c r="KO100" s="75"/>
      <c r="KP100" s="75"/>
      <c r="KQ100" s="75"/>
      <c r="KR100" s="75"/>
      <c r="KS100" s="75"/>
      <c r="KT100" s="75"/>
      <c r="KU100" s="75"/>
      <c r="KV100" s="75"/>
      <c r="KW100" s="75"/>
      <c r="KX100" s="75"/>
      <c r="KY100" s="75"/>
      <c r="KZ100" s="75"/>
      <c r="LA100" s="75"/>
      <c r="LB100" s="75"/>
      <c r="LC100" s="75"/>
      <c r="LD100" s="75"/>
      <c r="LE100" s="75"/>
      <c r="LF100" s="75"/>
      <c r="LN100" s="172"/>
      <c r="MC100" s="75"/>
    </row>
    <row r="101" spans="1:341" ht="14.25" customHeight="1" x14ac:dyDescent="0.2">
      <c r="A101" s="241"/>
      <c r="B101" s="241"/>
      <c r="C101" s="1117"/>
      <c r="D101" s="1117"/>
      <c r="E101" s="80"/>
      <c r="F101" s="66"/>
      <c r="G101" s="71"/>
      <c r="H101" s="178" t="s">
        <v>420</v>
      </c>
      <c r="I101" s="71"/>
      <c r="J101" s="194">
        <f>GI48</f>
        <v>0</v>
      </c>
      <c r="K101" s="195">
        <f>GJ48</f>
        <v>0</v>
      </c>
      <c r="L101" s="195">
        <f>GK48</f>
        <v>0</v>
      </c>
      <c r="M101" s="195">
        <f>GL48</f>
        <v>0</v>
      </c>
      <c r="N101" s="196">
        <f>GM48</f>
        <v>0</v>
      </c>
      <c r="O101" s="200">
        <f t="shared" si="354"/>
        <v>0</v>
      </c>
      <c r="R101" s="1089"/>
      <c r="S101" s="1105"/>
      <c r="T101" s="1105"/>
      <c r="U101" s="1105"/>
      <c r="V101" s="1090"/>
      <c r="W101" s="309"/>
      <c r="Z101" s="309"/>
      <c r="AA101" s="310"/>
      <c r="AB101" s="309"/>
      <c r="AE101" s="309"/>
      <c r="AF101" s="310"/>
      <c r="AG101" s="309"/>
      <c r="AJ101" s="309"/>
      <c r="AK101" s="310"/>
      <c r="AL101" s="309"/>
      <c r="AO101" s="309"/>
      <c r="AP101" s="310"/>
      <c r="AQ101" s="311"/>
      <c r="AR101" s="311"/>
      <c r="AS101" s="311"/>
      <c r="AT101" s="311"/>
      <c r="AU101" s="311"/>
      <c r="AV101" s="311"/>
      <c r="AW101" s="313"/>
      <c r="AX101" s="68"/>
      <c r="BA101" s="311"/>
      <c r="BB101" s="313"/>
      <c r="BC101" s="68"/>
      <c r="LN101" s="172"/>
      <c r="MC101" s="75"/>
    </row>
    <row r="102" spans="1:341" ht="14.25" customHeight="1" x14ac:dyDescent="0.2">
      <c r="A102" s="241"/>
      <c r="B102" s="241"/>
      <c r="C102" s="1117"/>
      <c r="D102" s="1117"/>
      <c r="E102" s="80"/>
      <c r="F102" s="66"/>
      <c r="G102" s="71"/>
      <c r="H102" s="245" t="s">
        <v>461</v>
      </c>
      <c r="I102" s="71"/>
      <c r="J102" s="248">
        <f>SUM(J100:J101)+GN48</f>
        <v>0</v>
      </c>
      <c r="K102" s="248">
        <f>SUM(K100:K101)+GO48</f>
        <v>0</v>
      </c>
      <c r="L102" s="248">
        <f>SUM(L100:L101)+GP48</f>
        <v>0</v>
      </c>
      <c r="M102" s="248">
        <f>SUM(M100:M101)+GQ48</f>
        <v>0</v>
      </c>
      <c r="N102" s="248">
        <f>SUM(N100:N101)+GR48</f>
        <v>0</v>
      </c>
      <c r="O102" s="248">
        <f t="shared" si="354"/>
        <v>0</v>
      </c>
      <c r="R102" s="1089"/>
      <c r="S102" s="1105"/>
      <c r="T102" s="1105"/>
      <c r="U102" s="1105"/>
      <c r="V102" s="1090"/>
      <c r="W102" s="312"/>
      <c r="Z102" s="309"/>
      <c r="AA102" s="314"/>
      <c r="AB102" s="312"/>
      <c r="AE102" s="309"/>
      <c r="AF102" s="314"/>
      <c r="AG102" s="312"/>
      <c r="AJ102" s="309"/>
      <c r="AK102" s="314"/>
      <c r="AL102" s="312"/>
      <c r="AO102" s="309"/>
      <c r="AP102" s="314"/>
      <c r="AQ102" s="311"/>
      <c r="AR102" s="311"/>
      <c r="AS102" s="311"/>
      <c r="AT102" s="311"/>
      <c r="AU102" s="311"/>
      <c r="AV102" s="311"/>
      <c r="AW102" s="310"/>
      <c r="AX102" s="68"/>
      <c r="BA102" s="311"/>
      <c r="BB102" s="310"/>
      <c r="BC102" s="68"/>
      <c r="LN102" s="172"/>
      <c r="MC102" s="75"/>
    </row>
    <row r="103" spans="1:341" ht="14.25" customHeight="1" x14ac:dyDescent="0.2">
      <c r="A103" s="241"/>
      <c r="B103" s="241"/>
      <c r="C103" s="1117"/>
      <c r="D103" s="1117"/>
      <c r="E103" s="217" t="s">
        <v>462</v>
      </c>
      <c r="F103" s="66"/>
      <c r="G103" s="71"/>
      <c r="H103" s="178" t="s">
        <v>460</v>
      </c>
      <c r="I103" s="71"/>
      <c r="J103" s="179">
        <f>GS48</f>
        <v>0</v>
      </c>
      <c r="K103" s="180">
        <f>GT48</f>
        <v>0</v>
      </c>
      <c r="L103" s="180">
        <f>GU48</f>
        <v>0</v>
      </c>
      <c r="M103" s="180">
        <f>GV48</f>
        <v>0</v>
      </c>
      <c r="N103" s="181">
        <f>GW48</f>
        <v>0</v>
      </c>
      <c r="O103" s="182">
        <f t="shared" si="354"/>
        <v>0</v>
      </c>
      <c r="R103" s="1089"/>
      <c r="S103" s="1105"/>
      <c r="T103" s="1105"/>
      <c r="U103" s="1105"/>
      <c r="V103" s="1090"/>
      <c r="W103" s="309"/>
      <c r="Z103" s="309"/>
      <c r="AA103" s="310"/>
      <c r="AB103" s="309"/>
      <c r="AE103" s="309"/>
      <c r="AF103" s="310"/>
      <c r="AG103" s="309"/>
      <c r="AJ103" s="309"/>
      <c r="AK103" s="310"/>
      <c r="AL103" s="309"/>
      <c r="AO103" s="309"/>
      <c r="AP103" s="310"/>
      <c r="AQ103" s="311"/>
      <c r="AR103" s="311"/>
      <c r="AS103" s="311"/>
      <c r="AT103" s="311"/>
      <c r="AU103" s="311"/>
      <c r="AV103" s="311"/>
      <c r="AW103" s="307"/>
      <c r="BA103" s="311"/>
      <c r="BB103" s="307"/>
      <c r="JV103" s="75"/>
      <c r="KA103" s="75"/>
      <c r="KB103" s="75"/>
      <c r="KC103" s="75"/>
      <c r="KD103" s="75"/>
      <c r="KE103" s="75"/>
      <c r="KF103" s="75"/>
      <c r="KG103" s="75"/>
      <c r="KH103" s="75"/>
      <c r="KI103" s="75"/>
      <c r="KJ103" s="75"/>
      <c r="KK103" s="75"/>
      <c r="KL103" s="75"/>
      <c r="KM103" s="75"/>
      <c r="KN103" s="75"/>
      <c r="KO103" s="75"/>
      <c r="KP103" s="75"/>
      <c r="KQ103" s="75"/>
      <c r="KR103" s="75"/>
      <c r="KS103" s="75"/>
      <c r="KT103" s="75"/>
      <c r="KU103" s="75"/>
      <c r="KV103" s="75"/>
      <c r="KW103" s="75"/>
      <c r="KX103" s="75"/>
      <c r="KY103" s="75"/>
      <c r="KZ103" s="75"/>
      <c r="LA103" s="75"/>
      <c r="LB103" s="75"/>
      <c r="LC103" s="75"/>
      <c r="LD103" s="75"/>
      <c r="LE103" s="75"/>
      <c r="LF103" s="75"/>
      <c r="LN103" s="172"/>
      <c r="MC103" s="75"/>
    </row>
    <row r="104" spans="1:341" ht="14.25" customHeight="1" x14ac:dyDescent="0.2">
      <c r="A104" s="241"/>
      <c r="B104" s="241"/>
      <c r="C104" s="1117"/>
      <c r="D104" s="1117"/>
      <c r="E104" s="80"/>
      <c r="F104" s="66"/>
      <c r="G104" s="71"/>
      <c r="H104" s="178" t="s">
        <v>420</v>
      </c>
      <c r="I104" s="71"/>
      <c r="J104" s="194">
        <f>GX48</f>
        <v>0</v>
      </c>
      <c r="K104" s="195">
        <f>GY48</f>
        <v>0</v>
      </c>
      <c r="L104" s="195">
        <f>GZ48</f>
        <v>0</v>
      </c>
      <c r="M104" s="195">
        <f>HA48</f>
        <v>0</v>
      </c>
      <c r="N104" s="196">
        <f>HB48</f>
        <v>0</v>
      </c>
      <c r="O104" s="200">
        <f t="shared" si="354"/>
        <v>0</v>
      </c>
      <c r="R104" s="1089"/>
      <c r="S104" s="1105"/>
      <c r="T104" s="1105"/>
      <c r="U104" s="1105"/>
      <c r="V104" s="1090"/>
      <c r="W104" s="309"/>
      <c r="Z104" s="309"/>
      <c r="AA104" s="310"/>
      <c r="AB104" s="309"/>
      <c r="AE104" s="309"/>
      <c r="AF104" s="310"/>
      <c r="AG104" s="309"/>
      <c r="AJ104" s="309"/>
      <c r="AK104" s="310"/>
      <c r="AL104" s="309"/>
      <c r="AO104" s="309"/>
      <c r="AP104" s="310"/>
      <c r="AQ104" s="311"/>
      <c r="AR104" s="311"/>
      <c r="AS104" s="311"/>
      <c r="AT104" s="311"/>
      <c r="AU104" s="311"/>
      <c r="AV104" s="311"/>
      <c r="AW104" s="313"/>
      <c r="AX104" s="68"/>
      <c r="BA104" s="311"/>
      <c r="BB104" s="313"/>
      <c r="BC104" s="68"/>
      <c r="LN104" s="172"/>
      <c r="MC104" s="75"/>
    </row>
    <row r="105" spans="1:341" ht="14.25" customHeight="1" x14ac:dyDescent="0.2">
      <c r="A105" s="241"/>
      <c r="B105" s="241"/>
      <c r="C105" s="1117"/>
      <c r="D105" s="1117"/>
      <c r="E105" s="80"/>
      <c r="F105" s="66"/>
      <c r="G105" s="71"/>
      <c r="H105" s="245" t="s">
        <v>461</v>
      </c>
      <c r="I105" s="71"/>
      <c r="J105" s="248">
        <f>SUM(J103:J104)+HC48</f>
        <v>0</v>
      </c>
      <c r="K105" s="248">
        <f>SUM(K103:K104)+HD48</f>
        <v>0</v>
      </c>
      <c r="L105" s="248">
        <f>SUM(L103:L104)+HE48</f>
        <v>0</v>
      </c>
      <c r="M105" s="248">
        <f>SUM(M103:M104)+HF48</f>
        <v>0</v>
      </c>
      <c r="N105" s="248">
        <f>SUM(N103:N104)+HG48</f>
        <v>0</v>
      </c>
      <c r="O105" s="248">
        <f t="shared" si="354"/>
        <v>0</v>
      </c>
      <c r="R105" s="1089"/>
      <c r="S105" s="1105"/>
      <c r="T105" s="1105"/>
      <c r="U105" s="1105"/>
      <c r="V105" s="1090"/>
      <c r="W105" s="312"/>
      <c r="Z105" s="309"/>
      <c r="AA105" s="314"/>
      <c r="AB105" s="312"/>
      <c r="AE105" s="309"/>
      <c r="AF105" s="314"/>
      <c r="AG105" s="312"/>
      <c r="AJ105" s="309"/>
      <c r="AK105" s="314"/>
      <c r="AL105" s="312"/>
      <c r="AO105" s="309"/>
      <c r="AP105" s="314"/>
      <c r="AQ105" s="311"/>
      <c r="AR105" s="311"/>
      <c r="AS105" s="311"/>
      <c r="AT105" s="311"/>
      <c r="AU105" s="311"/>
      <c r="AV105" s="311"/>
      <c r="AW105" s="310"/>
      <c r="AX105" s="68"/>
      <c r="BA105" s="311"/>
      <c r="BB105" s="310"/>
      <c r="BC105" s="68"/>
      <c r="LN105" s="172"/>
      <c r="MC105" s="75"/>
    </row>
    <row r="106" spans="1:341" ht="14.25" customHeight="1" x14ac:dyDescent="0.2">
      <c r="A106" s="241"/>
      <c r="B106" s="241"/>
      <c r="C106" s="249"/>
      <c r="D106" s="66"/>
      <c r="E106" s="1115" t="s">
        <v>463</v>
      </c>
      <c r="F106" s="1115"/>
      <c r="G106" s="71"/>
      <c r="H106" s="178" t="s">
        <v>460</v>
      </c>
      <c r="I106" s="71"/>
      <c r="J106" s="179">
        <f>HH48</f>
        <v>0</v>
      </c>
      <c r="K106" s="180">
        <f>HI48</f>
        <v>0</v>
      </c>
      <c r="L106" s="180">
        <f>HJ48</f>
        <v>0</v>
      </c>
      <c r="M106" s="180">
        <f>HK48</f>
        <v>0</v>
      </c>
      <c r="N106" s="181">
        <f>HL48</f>
        <v>0</v>
      </c>
      <c r="O106" s="182">
        <f t="shared" si="354"/>
        <v>0</v>
      </c>
      <c r="R106" s="1089"/>
      <c r="S106" s="1105"/>
      <c r="T106" s="1105"/>
      <c r="U106" s="1105"/>
      <c r="V106" s="1090"/>
      <c r="W106" s="309"/>
      <c r="Z106" s="309"/>
      <c r="AA106" s="310"/>
      <c r="AB106" s="309"/>
      <c r="AE106" s="309"/>
      <c r="AF106" s="310"/>
      <c r="AG106" s="309"/>
      <c r="AJ106" s="309"/>
      <c r="AK106" s="310"/>
      <c r="AL106" s="309"/>
      <c r="AO106" s="309"/>
      <c r="AP106" s="310"/>
      <c r="AQ106" s="311"/>
      <c r="AR106" s="311"/>
      <c r="AS106" s="311"/>
      <c r="AT106" s="311"/>
      <c r="AU106" s="311"/>
      <c r="AV106" s="311"/>
      <c r="AW106" s="307"/>
      <c r="BA106" s="311"/>
      <c r="BB106" s="307"/>
      <c r="JV106" s="75"/>
      <c r="KA106" s="75"/>
      <c r="KB106" s="75"/>
      <c r="KC106" s="75"/>
      <c r="KD106" s="75"/>
      <c r="KE106" s="75"/>
      <c r="KF106" s="75"/>
      <c r="KG106" s="75"/>
      <c r="KH106" s="75"/>
      <c r="KI106" s="75"/>
      <c r="KJ106" s="75"/>
      <c r="KK106" s="75"/>
      <c r="KL106" s="75"/>
      <c r="KM106" s="75"/>
      <c r="KN106" s="75"/>
      <c r="KO106" s="75"/>
      <c r="KP106" s="75"/>
      <c r="KQ106" s="75"/>
      <c r="KR106" s="75"/>
      <c r="KS106" s="75"/>
      <c r="KT106" s="75"/>
      <c r="KU106" s="75"/>
      <c r="KV106" s="75"/>
      <c r="KW106" s="75"/>
      <c r="KX106" s="75"/>
      <c r="KY106" s="75"/>
      <c r="KZ106" s="75"/>
      <c r="LA106" s="75"/>
      <c r="LB106" s="75"/>
      <c r="LC106" s="75"/>
      <c r="LD106" s="75"/>
      <c r="LE106" s="75"/>
      <c r="LF106" s="75"/>
      <c r="LN106" s="172"/>
      <c r="MC106" s="75"/>
    </row>
    <row r="107" spans="1:341" ht="14.25" customHeight="1" x14ac:dyDescent="0.2">
      <c r="A107" s="241"/>
      <c r="B107" s="241"/>
      <c r="C107" s="249"/>
      <c r="D107" s="66"/>
      <c r="E107" s="1115"/>
      <c r="F107" s="1115"/>
      <c r="G107" s="71"/>
      <c r="H107" s="178" t="s">
        <v>420</v>
      </c>
      <c r="I107" s="71"/>
      <c r="J107" s="194">
        <f>HM48</f>
        <v>0</v>
      </c>
      <c r="K107" s="195">
        <f>HN48</f>
        <v>0</v>
      </c>
      <c r="L107" s="195">
        <f>HO48</f>
        <v>0</v>
      </c>
      <c r="M107" s="195">
        <f>HP48</f>
        <v>0</v>
      </c>
      <c r="N107" s="196">
        <f>HQ48</f>
        <v>0</v>
      </c>
      <c r="O107" s="200">
        <f t="shared" si="354"/>
        <v>0</v>
      </c>
      <c r="R107" s="1089"/>
      <c r="S107" s="1105"/>
      <c r="T107" s="1105"/>
      <c r="U107" s="1105"/>
      <c r="V107" s="1090"/>
      <c r="W107" s="309"/>
      <c r="Z107" s="309"/>
      <c r="AA107" s="310"/>
      <c r="AB107" s="309"/>
      <c r="AE107" s="309"/>
      <c r="AF107" s="310"/>
      <c r="AG107" s="309"/>
      <c r="AJ107" s="309"/>
      <c r="AK107" s="310"/>
      <c r="AL107" s="309"/>
      <c r="AO107" s="309"/>
      <c r="AP107" s="310"/>
      <c r="AQ107" s="311"/>
      <c r="AR107" s="311"/>
      <c r="AS107" s="311"/>
      <c r="AT107" s="311"/>
      <c r="AU107" s="311"/>
      <c r="AV107" s="311"/>
      <c r="AW107" s="313"/>
      <c r="AX107" s="68"/>
      <c r="BA107" s="311"/>
      <c r="BB107" s="313"/>
      <c r="BC107" s="68"/>
      <c r="LN107" s="172"/>
      <c r="MC107" s="75"/>
    </row>
    <row r="108" spans="1:341" ht="14.25" customHeight="1" x14ac:dyDescent="0.2">
      <c r="A108" s="241"/>
      <c r="B108" s="241"/>
      <c r="C108" s="249"/>
      <c r="D108" s="66"/>
      <c r="E108" s="80"/>
      <c r="F108" s="66"/>
      <c r="G108" s="71"/>
      <c r="H108" s="245" t="s">
        <v>461</v>
      </c>
      <c r="I108" s="71"/>
      <c r="J108" s="248">
        <f>SUM(J106:J107)+HR48</f>
        <v>0</v>
      </c>
      <c r="K108" s="248">
        <f>SUM(K106:K107)+HS48</f>
        <v>0</v>
      </c>
      <c r="L108" s="248">
        <f>SUM(L106:L107)+HT48</f>
        <v>0</v>
      </c>
      <c r="M108" s="248">
        <f>SUM(M106:M107)+HU48</f>
        <v>0</v>
      </c>
      <c r="N108" s="248">
        <f>SUM(N106:N107)+HV48</f>
        <v>0</v>
      </c>
      <c r="O108" s="248">
        <f t="shared" si="354"/>
        <v>0</v>
      </c>
      <c r="R108" s="1089"/>
      <c r="S108" s="1105"/>
      <c r="T108" s="1105"/>
      <c r="U108" s="1105"/>
      <c r="V108" s="1090"/>
      <c r="W108" s="312"/>
      <c r="Z108" s="309"/>
      <c r="AA108" s="314"/>
      <c r="AB108" s="312"/>
      <c r="AE108" s="309"/>
      <c r="AF108" s="314"/>
      <c r="AG108" s="312"/>
      <c r="AJ108" s="309"/>
      <c r="AK108" s="314"/>
      <c r="AL108" s="312"/>
      <c r="AO108" s="309"/>
      <c r="AP108" s="314"/>
      <c r="AQ108" s="311"/>
      <c r="AR108" s="311"/>
      <c r="AS108" s="311"/>
      <c r="AT108" s="311"/>
      <c r="AU108" s="311"/>
      <c r="AV108" s="311"/>
      <c r="AW108" s="310"/>
      <c r="AX108" s="68"/>
      <c r="BA108" s="311"/>
      <c r="BB108" s="310"/>
      <c r="BC108" s="68"/>
      <c r="LN108" s="172"/>
      <c r="MC108" s="75"/>
    </row>
    <row r="109" spans="1:341" ht="14.25" customHeight="1" x14ac:dyDescent="0.2">
      <c r="A109" s="241"/>
      <c r="B109" s="241"/>
      <c r="C109" s="249"/>
      <c r="D109" s="66"/>
      <c r="E109" s="80" t="s">
        <v>90</v>
      </c>
      <c r="F109" s="66"/>
      <c r="G109" s="250"/>
      <c r="H109" s="71"/>
      <c r="I109" s="71"/>
      <c r="J109" s="251"/>
      <c r="K109" s="251"/>
      <c r="L109" s="251"/>
      <c r="M109" s="251"/>
      <c r="N109" s="251"/>
      <c r="O109" s="252">
        <f t="shared" si="354"/>
        <v>0</v>
      </c>
      <c r="R109" s="1089"/>
      <c r="S109" s="1105"/>
      <c r="T109" s="1105"/>
      <c r="U109" s="1105"/>
      <c r="V109" s="1090"/>
      <c r="W109" s="309"/>
      <c r="Z109" s="309"/>
      <c r="AA109" s="310"/>
      <c r="AB109" s="309"/>
      <c r="AE109" s="309"/>
      <c r="AF109" s="310"/>
      <c r="AG109" s="309"/>
      <c r="AJ109" s="309"/>
      <c r="AK109" s="310"/>
      <c r="AL109" s="309"/>
      <c r="AO109" s="309"/>
      <c r="AP109" s="310"/>
      <c r="AQ109" s="311"/>
      <c r="AR109" s="311"/>
      <c r="AS109" s="311"/>
      <c r="AT109" s="311"/>
      <c r="AU109" s="311"/>
      <c r="AV109" s="311"/>
      <c r="AW109" s="313"/>
      <c r="AX109" s="68"/>
      <c r="BA109" s="311"/>
      <c r="BB109" s="313"/>
      <c r="BC109" s="68"/>
      <c r="LN109" s="172"/>
      <c r="MC109" s="75"/>
    </row>
    <row r="110" spans="1:341" ht="14.25" customHeight="1" x14ac:dyDescent="0.2">
      <c r="A110" s="1116"/>
      <c r="B110" s="1116"/>
      <c r="C110" s="1116"/>
      <c r="D110" s="1116"/>
      <c r="E110" s="253" t="s">
        <v>464</v>
      </c>
      <c r="F110" s="66"/>
      <c r="G110" s="250"/>
      <c r="H110" s="71"/>
      <c r="I110" s="71"/>
      <c r="J110" s="254"/>
      <c r="K110" s="254"/>
      <c r="L110" s="254"/>
      <c r="M110" s="254"/>
      <c r="N110" s="254"/>
      <c r="O110" s="255">
        <f t="shared" si="354"/>
        <v>0</v>
      </c>
      <c r="R110" s="1089"/>
      <c r="S110" s="1105"/>
      <c r="T110" s="1105"/>
      <c r="U110" s="1105"/>
      <c r="V110" s="1090"/>
      <c r="W110" s="309"/>
      <c r="Z110" s="309"/>
      <c r="AA110" s="310"/>
      <c r="AB110" s="309"/>
      <c r="AE110" s="309"/>
      <c r="AF110" s="310"/>
      <c r="AG110" s="309"/>
      <c r="AJ110" s="309"/>
      <c r="AK110" s="310"/>
      <c r="AL110" s="309"/>
      <c r="AO110" s="309"/>
      <c r="AP110" s="310"/>
      <c r="AQ110" s="311"/>
      <c r="AR110" s="311"/>
      <c r="AS110" s="311"/>
      <c r="AT110" s="311"/>
      <c r="AU110" s="311"/>
      <c r="AV110" s="311"/>
      <c r="AW110" s="313"/>
      <c r="AX110" s="68"/>
      <c r="BA110" s="311"/>
      <c r="BB110" s="313"/>
      <c r="BC110" s="68"/>
      <c r="LN110" s="172"/>
      <c r="MC110" s="75"/>
    </row>
    <row r="111" spans="1:341" ht="9" customHeight="1" x14ac:dyDescent="0.2">
      <c r="A111" s="256"/>
      <c r="B111" s="256"/>
      <c r="C111" s="256"/>
      <c r="D111" s="256"/>
      <c r="E111" s="253"/>
      <c r="F111" s="66"/>
      <c r="G111" s="250"/>
      <c r="H111" s="71"/>
      <c r="I111" s="71"/>
      <c r="J111" s="178"/>
      <c r="K111" s="178"/>
      <c r="L111" s="178"/>
      <c r="M111" s="178"/>
      <c r="N111" s="178"/>
      <c r="O111" s="178"/>
      <c r="R111" s="1089"/>
      <c r="S111" s="1105"/>
      <c r="T111" s="1105"/>
      <c r="U111" s="1105"/>
      <c r="V111" s="1090"/>
      <c r="W111" s="309"/>
      <c r="Z111" s="309"/>
      <c r="AA111" s="310"/>
      <c r="AB111" s="309"/>
      <c r="AE111" s="309"/>
      <c r="AF111" s="310"/>
      <c r="AG111" s="309"/>
      <c r="AJ111" s="309"/>
      <c r="AK111" s="310"/>
      <c r="AL111" s="309"/>
      <c r="AO111" s="309"/>
      <c r="AP111" s="310"/>
      <c r="AQ111" s="311"/>
      <c r="AR111" s="311"/>
      <c r="AS111" s="311"/>
      <c r="AT111" s="311"/>
      <c r="AU111" s="311"/>
      <c r="AV111" s="311"/>
      <c r="AW111" s="313"/>
      <c r="AX111" s="68"/>
      <c r="BA111" s="311"/>
      <c r="BB111" s="313"/>
      <c r="BC111" s="68"/>
      <c r="LN111" s="172"/>
      <c r="MC111" s="75"/>
    </row>
    <row r="112" spans="1:341" ht="14.25" customHeight="1" x14ac:dyDescent="0.2">
      <c r="A112" s="256"/>
      <c r="B112" s="256"/>
      <c r="C112" s="256"/>
      <c r="D112" s="256"/>
      <c r="E112" s="80" t="s">
        <v>89</v>
      </c>
      <c r="F112" s="66"/>
      <c r="G112" s="250"/>
      <c r="H112" s="71"/>
      <c r="I112" s="71"/>
      <c r="J112" s="257">
        <f>J116+J118+J120+J122+J124+J126+J128+J130</f>
        <v>0</v>
      </c>
      <c r="K112" s="258">
        <f>K116+K118+K120+K122+K124+K126+K128+K130</f>
        <v>0</v>
      </c>
      <c r="L112" s="258">
        <f>L116+L118+L120+L122+L124+L126+L128+L130</f>
        <v>0</v>
      </c>
      <c r="M112" s="258">
        <f>M116+M118+M120+M122+M124+M126+M128+M130</f>
        <v>0</v>
      </c>
      <c r="N112" s="259">
        <f>N116+N118+N120+N122+N124+N126+N128+N130</f>
        <v>0</v>
      </c>
      <c r="O112" s="260">
        <f>SUM(J112:N112)</f>
        <v>0</v>
      </c>
      <c r="R112" s="1091"/>
      <c r="S112" s="1106"/>
      <c r="T112" s="1106"/>
      <c r="U112" s="1106"/>
      <c r="V112" s="1092"/>
      <c r="W112" s="309"/>
      <c r="Z112" s="309"/>
      <c r="AA112" s="310"/>
      <c r="AB112" s="309"/>
      <c r="AE112" s="309"/>
      <c r="AF112" s="310"/>
      <c r="AG112" s="309"/>
      <c r="AJ112" s="309"/>
      <c r="AK112" s="310"/>
      <c r="AL112" s="309"/>
      <c r="AO112" s="309"/>
      <c r="AP112" s="310"/>
      <c r="AQ112" s="311"/>
      <c r="AR112" s="311"/>
      <c r="AS112" s="311"/>
      <c r="AT112" s="311"/>
      <c r="AU112" s="311"/>
      <c r="AV112" s="311"/>
      <c r="AW112" s="313"/>
      <c r="AX112" s="68"/>
      <c r="BA112" s="311"/>
      <c r="BB112" s="313"/>
      <c r="BC112" s="68"/>
      <c r="LN112" s="172"/>
      <c r="MC112" s="75"/>
    </row>
    <row r="113" spans="3:341" ht="9.75" customHeight="1" x14ac:dyDescent="0.2">
      <c r="D113" s="66"/>
      <c r="E113" s="80"/>
      <c r="F113" s="66"/>
      <c r="G113" s="250"/>
      <c r="H113" s="71"/>
      <c r="I113" s="71"/>
      <c r="J113" s="207"/>
      <c r="K113" s="207"/>
      <c r="L113" s="207"/>
      <c r="M113" s="207"/>
      <c r="N113" s="207"/>
      <c r="O113" s="207"/>
      <c r="R113" s="346" t="str">
        <f>C114</f>
        <v>Building Type: (for Utility Allowance, Monitoring Fees and other purposes)</v>
      </c>
      <c r="S113" s="208"/>
      <c r="T113" s="209"/>
      <c r="W113" s="68"/>
      <c r="Z113" s="68"/>
      <c r="AA113" s="310"/>
      <c r="AB113" s="68"/>
      <c r="AE113" s="68"/>
      <c r="AF113" s="310"/>
      <c r="AG113" s="68"/>
      <c r="AJ113" s="68"/>
      <c r="AK113" s="310"/>
      <c r="AL113" s="68"/>
      <c r="AO113" s="68"/>
      <c r="AP113" s="310"/>
      <c r="AQ113" s="309"/>
      <c r="AR113" s="309"/>
      <c r="AS113" s="309"/>
      <c r="AT113" s="309"/>
      <c r="AU113" s="309"/>
      <c r="AV113" s="309"/>
      <c r="AW113" s="307"/>
      <c r="AX113" s="68"/>
      <c r="BA113" s="309"/>
      <c r="BB113" s="307"/>
      <c r="BC113" s="68"/>
      <c r="LN113" s="172"/>
      <c r="MC113" s="75"/>
    </row>
    <row r="114" spans="3:341" ht="14.25" customHeight="1" x14ac:dyDescent="0.2">
      <c r="C114" s="1118" t="s">
        <v>465</v>
      </c>
      <c r="D114" s="1118"/>
      <c r="E114" s="210" t="s">
        <v>466</v>
      </c>
      <c r="F114" s="261"/>
      <c r="G114" s="262"/>
      <c r="H114" s="263"/>
      <c r="I114" s="264"/>
      <c r="J114" s="265">
        <f t="shared" ref="J114:O114" si="355">SUM(J115:J122)</f>
        <v>0</v>
      </c>
      <c r="K114" s="266">
        <f t="shared" si="355"/>
        <v>0</v>
      </c>
      <c r="L114" s="266">
        <f t="shared" si="355"/>
        <v>0</v>
      </c>
      <c r="M114" s="266">
        <f t="shared" si="355"/>
        <v>0</v>
      </c>
      <c r="N114" s="267">
        <f t="shared" si="355"/>
        <v>0</v>
      </c>
      <c r="O114" s="268">
        <f t="shared" si="355"/>
        <v>0</v>
      </c>
      <c r="R114" s="1087"/>
      <c r="S114" s="1111"/>
      <c r="T114" s="1111"/>
      <c r="U114" s="1111"/>
      <c r="V114" s="1088"/>
      <c r="W114" s="68"/>
      <c r="Z114" s="68"/>
      <c r="AA114" s="310"/>
      <c r="AB114" s="68"/>
      <c r="AE114" s="68"/>
      <c r="AF114" s="310"/>
      <c r="AG114" s="68"/>
      <c r="AJ114" s="68"/>
      <c r="AK114" s="310"/>
      <c r="AL114" s="68"/>
      <c r="AO114" s="68"/>
      <c r="AP114" s="310"/>
      <c r="AQ114" s="311"/>
      <c r="AR114" s="311"/>
      <c r="AS114" s="311"/>
      <c r="AT114" s="311"/>
      <c r="AU114" s="311"/>
      <c r="AV114" s="311"/>
      <c r="AW114" s="307"/>
      <c r="BA114" s="311"/>
      <c r="BB114" s="307"/>
      <c r="JV114" s="75"/>
      <c r="KA114" s="75"/>
      <c r="KB114" s="75"/>
      <c r="KC114" s="75"/>
      <c r="KD114" s="75"/>
      <c r="KE114" s="75"/>
      <c r="KF114" s="75"/>
      <c r="KG114" s="75"/>
      <c r="KH114" s="75"/>
      <c r="KI114" s="75"/>
      <c r="KJ114" s="75"/>
      <c r="KK114" s="75"/>
      <c r="KL114" s="75"/>
      <c r="KM114" s="75"/>
      <c r="KN114" s="75"/>
      <c r="KO114" s="75"/>
      <c r="KP114" s="75"/>
      <c r="KQ114" s="75"/>
      <c r="KR114" s="75"/>
      <c r="KS114" s="75"/>
      <c r="KT114" s="75"/>
      <c r="KU114" s="75"/>
      <c r="KV114" s="75"/>
      <c r="KW114" s="75"/>
      <c r="KX114" s="75"/>
      <c r="KY114" s="75"/>
      <c r="KZ114" s="75"/>
      <c r="LA114" s="75"/>
      <c r="LB114" s="75"/>
      <c r="LC114" s="75"/>
      <c r="LD114" s="75"/>
      <c r="LE114" s="75"/>
      <c r="LF114" s="75"/>
      <c r="LN114" s="172"/>
      <c r="MC114" s="75"/>
    </row>
    <row r="115" spans="3:341" ht="14.25" customHeight="1" x14ac:dyDescent="0.2">
      <c r="C115" s="1119"/>
      <c r="D115" s="1119"/>
      <c r="E115" s="217"/>
      <c r="F115" s="158"/>
      <c r="G115" s="208"/>
      <c r="H115" s="269" t="s">
        <v>467</v>
      </c>
      <c r="I115" s="189"/>
      <c r="J115" s="185">
        <f>JP48</f>
        <v>0</v>
      </c>
      <c r="K115" s="186">
        <f>JQ48</f>
        <v>0</v>
      </c>
      <c r="L115" s="186">
        <f>JR48</f>
        <v>0</v>
      </c>
      <c r="M115" s="186">
        <f>JS48</f>
        <v>0</v>
      </c>
      <c r="N115" s="187">
        <f>JT48</f>
        <v>0</v>
      </c>
      <c r="O115" s="188">
        <f t="shared" ref="O115:O130" si="356">SUM(J115:N115)</f>
        <v>0</v>
      </c>
      <c r="R115" s="1089"/>
      <c r="S115" s="1105"/>
      <c r="T115" s="1105"/>
      <c r="U115" s="1105"/>
      <c r="V115" s="1090"/>
      <c r="W115" s="68"/>
      <c r="Z115" s="68"/>
      <c r="AA115" s="310"/>
      <c r="AB115" s="68"/>
      <c r="AE115" s="68"/>
      <c r="AF115" s="310"/>
      <c r="AG115" s="68"/>
      <c r="AJ115" s="68"/>
      <c r="AK115" s="310"/>
      <c r="AL115" s="68"/>
      <c r="AO115" s="68"/>
      <c r="AP115" s="310"/>
      <c r="AQ115" s="311"/>
      <c r="AR115" s="311"/>
      <c r="AS115" s="311"/>
      <c r="AT115" s="311"/>
      <c r="AU115" s="311"/>
      <c r="AV115" s="311"/>
      <c r="AW115" s="307"/>
      <c r="BA115" s="311"/>
      <c r="BB115" s="307"/>
      <c r="JV115" s="75"/>
      <c r="KA115" s="75"/>
      <c r="KB115" s="75"/>
      <c r="KC115" s="75"/>
      <c r="KD115" s="75"/>
      <c r="KE115" s="75"/>
      <c r="KF115" s="75"/>
      <c r="KG115" s="75"/>
      <c r="KH115" s="75"/>
      <c r="KI115" s="75"/>
      <c r="KJ115" s="75"/>
      <c r="KK115" s="75"/>
      <c r="KL115" s="75"/>
      <c r="KM115" s="75"/>
      <c r="KN115" s="75"/>
      <c r="KO115" s="75"/>
      <c r="KP115" s="75"/>
      <c r="KQ115" s="75"/>
      <c r="KR115" s="75"/>
      <c r="KS115" s="75"/>
      <c r="KT115" s="75"/>
      <c r="KU115" s="75"/>
      <c r="KV115" s="75"/>
      <c r="KW115" s="75"/>
      <c r="KX115" s="75"/>
      <c r="KY115" s="75"/>
      <c r="KZ115" s="75"/>
      <c r="LA115" s="75"/>
      <c r="LB115" s="75"/>
      <c r="LC115" s="75"/>
      <c r="LD115" s="75"/>
      <c r="LE115" s="75"/>
      <c r="LF115" s="75"/>
      <c r="LN115" s="172"/>
      <c r="MC115" s="75"/>
    </row>
    <row r="116" spans="3:341" ht="14.25" customHeight="1" x14ac:dyDescent="0.2">
      <c r="C116" s="1119"/>
      <c r="D116" s="1119"/>
      <c r="E116" s="217"/>
      <c r="F116" s="158"/>
      <c r="G116" s="208"/>
      <c r="H116" s="270" t="s">
        <v>89</v>
      </c>
      <c r="I116" s="189"/>
      <c r="J116" s="190">
        <f>JU48</f>
        <v>0</v>
      </c>
      <c r="K116" s="191">
        <f>JV48</f>
        <v>0</v>
      </c>
      <c r="L116" s="191">
        <f>JW48</f>
        <v>0</v>
      </c>
      <c r="M116" s="191">
        <f>JX48</f>
        <v>0</v>
      </c>
      <c r="N116" s="192">
        <f>JY48</f>
        <v>0</v>
      </c>
      <c r="O116" s="193">
        <f t="shared" si="356"/>
        <v>0</v>
      </c>
      <c r="R116" s="1089"/>
      <c r="S116" s="1105"/>
      <c r="T116" s="1105"/>
      <c r="U116" s="1105"/>
      <c r="V116" s="1090"/>
      <c r="W116" s="68"/>
      <c r="Z116" s="68"/>
      <c r="AA116" s="310"/>
      <c r="AB116" s="68"/>
      <c r="AE116" s="68"/>
      <c r="AF116" s="310"/>
      <c r="AG116" s="68"/>
      <c r="AJ116" s="68"/>
      <c r="AK116" s="310"/>
      <c r="AL116" s="68"/>
      <c r="AO116" s="68"/>
      <c r="AP116" s="310"/>
      <c r="AQ116" s="311"/>
      <c r="AR116" s="311"/>
      <c r="AS116" s="311"/>
      <c r="AT116" s="311"/>
      <c r="AU116" s="311"/>
      <c r="AV116" s="311"/>
      <c r="AW116" s="307"/>
      <c r="BA116" s="311"/>
      <c r="BB116" s="307"/>
      <c r="JV116" s="75"/>
      <c r="KA116" s="75"/>
      <c r="KB116" s="75"/>
      <c r="KC116" s="75"/>
      <c r="KD116" s="75"/>
      <c r="KE116" s="75"/>
      <c r="KF116" s="75"/>
      <c r="KG116" s="75"/>
      <c r="KH116" s="75"/>
      <c r="KI116" s="75"/>
      <c r="KJ116" s="75"/>
      <c r="KK116" s="75"/>
      <c r="KL116" s="75"/>
      <c r="KM116" s="75"/>
      <c r="KN116" s="75"/>
      <c r="KO116" s="75"/>
      <c r="KP116" s="75"/>
      <c r="KQ116" s="75"/>
      <c r="KR116" s="75"/>
      <c r="KS116" s="75"/>
      <c r="KT116" s="75"/>
      <c r="KU116" s="75"/>
      <c r="KV116" s="75"/>
      <c r="KW116" s="75"/>
      <c r="KX116" s="75"/>
      <c r="KY116" s="75"/>
      <c r="KZ116" s="75"/>
      <c r="LA116" s="75"/>
      <c r="LB116" s="75"/>
      <c r="LC116" s="75"/>
      <c r="LD116" s="75"/>
      <c r="LE116" s="75"/>
      <c r="LF116" s="75"/>
      <c r="LN116" s="172"/>
      <c r="MC116" s="75"/>
    </row>
    <row r="117" spans="3:341" ht="14.25" customHeight="1" x14ac:dyDescent="0.2">
      <c r="C117" s="1119"/>
      <c r="D117" s="1119"/>
      <c r="E117" s="217"/>
      <c r="F117" s="158"/>
      <c r="G117" s="208"/>
      <c r="H117" s="269" t="s">
        <v>468</v>
      </c>
      <c r="I117" s="189"/>
      <c r="J117" s="185">
        <f>JZ48</f>
        <v>0</v>
      </c>
      <c r="K117" s="186">
        <f>KA48</f>
        <v>0</v>
      </c>
      <c r="L117" s="186">
        <f>KB48</f>
        <v>0</v>
      </c>
      <c r="M117" s="186">
        <f>KC48</f>
        <v>0</v>
      </c>
      <c r="N117" s="187">
        <f>KD48</f>
        <v>0</v>
      </c>
      <c r="O117" s="271">
        <f t="shared" si="356"/>
        <v>0</v>
      </c>
      <c r="R117" s="1089"/>
      <c r="S117" s="1105"/>
      <c r="T117" s="1105"/>
      <c r="U117" s="1105"/>
      <c r="V117" s="1090"/>
      <c r="W117" s="68"/>
      <c r="Z117" s="68"/>
      <c r="AA117" s="310"/>
      <c r="AB117" s="68"/>
      <c r="AE117" s="68"/>
      <c r="AF117" s="310"/>
      <c r="AG117" s="68"/>
      <c r="AJ117" s="68"/>
      <c r="AK117" s="310"/>
      <c r="AL117" s="68"/>
      <c r="AO117" s="68"/>
      <c r="AP117" s="310"/>
      <c r="AQ117" s="311"/>
      <c r="AR117" s="311"/>
      <c r="AS117" s="311"/>
      <c r="AT117" s="311"/>
      <c r="AU117" s="311"/>
      <c r="AV117" s="311"/>
      <c r="AW117" s="307"/>
      <c r="BA117" s="311"/>
      <c r="BB117" s="307"/>
      <c r="JV117" s="75"/>
      <c r="KA117" s="75"/>
      <c r="KB117" s="75"/>
      <c r="KC117" s="75"/>
      <c r="KD117" s="75"/>
      <c r="KE117" s="75"/>
      <c r="KF117" s="75"/>
      <c r="KG117" s="75"/>
      <c r="KH117" s="75"/>
      <c r="KI117" s="75"/>
      <c r="KJ117" s="75"/>
      <c r="KK117" s="75"/>
      <c r="KL117" s="75"/>
      <c r="KM117" s="75"/>
      <c r="KN117" s="75"/>
      <c r="KO117" s="75"/>
      <c r="KP117" s="75"/>
      <c r="KQ117" s="75"/>
      <c r="KR117" s="75"/>
      <c r="KS117" s="75"/>
      <c r="KT117" s="75"/>
      <c r="KU117" s="75"/>
      <c r="KV117" s="75"/>
      <c r="KW117" s="75"/>
      <c r="KX117" s="75"/>
      <c r="KY117" s="75"/>
      <c r="KZ117" s="75"/>
      <c r="LA117" s="75"/>
      <c r="LB117" s="75"/>
      <c r="LC117" s="75"/>
      <c r="LD117" s="75"/>
      <c r="LE117" s="75"/>
      <c r="LF117" s="75"/>
      <c r="LN117" s="172"/>
      <c r="MC117" s="75"/>
    </row>
    <row r="118" spans="3:341" ht="14.25" customHeight="1" x14ac:dyDescent="0.2">
      <c r="C118" s="1119"/>
      <c r="D118" s="1119"/>
      <c r="E118" s="217"/>
      <c r="F118" s="158"/>
      <c r="G118" s="208"/>
      <c r="H118" s="270" t="s">
        <v>89</v>
      </c>
      <c r="I118" s="189"/>
      <c r="J118" s="190">
        <f>KE48</f>
        <v>0</v>
      </c>
      <c r="K118" s="191">
        <f>KF48</f>
        <v>0</v>
      </c>
      <c r="L118" s="191">
        <f>KG48</f>
        <v>0</v>
      </c>
      <c r="M118" s="191">
        <f>KH48</f>
        <v>0</v>
      </c>
      <c r="N118" s="192">
        <f>KI48</f>
        <v>0</v>
      </c>
      <c r="O118" s="193">
        <f t="shared" si="356"/>
        <v>0</v>
      </c>
      <c r="R118" s="1089"/>
      <c r="S118" s="1105"/>
      <c r="T118" s="1105"/>
      <c r="U118" s="1105"/>
      <c r="V118" s="1090"/>
      <c r="W118" s="68"/>
      <c r="Z118" s="68"/>
      <c r="AA118" s="310"/>
      <c r="AB118" s="68"/>
      <c r="AE118" s="68"/>
      <c r="AF118" s="310"/>
      <c r="AG118" s="68"/>
      <c r="AJ118" s="68"/>
      <c r="AK118" s="310"/>
      <c r="AL118" s="68"/>
      <c r="AO118" s="68"/>
      <c r="AP118" s="310"/>
      <c r="AQ118" s="311"/>
      <c r="AR118" s="311"/>
      <c r="AS118" s="311"/>
      <c r="AT118" s="311"/>
      <c r="AU118" s="311"/>
      <c r="AV118" s="311"/>
      <c r="AW118" s="307"/>
      <c r="BA118" s="311"/>
      <c r="BB118" s="307"/>
      <c r="JV118" s="75"/>
      <c r="KA118" s="75"/>
      <c r="KB118" s="75"/>
      <c r="KC118" s="75"/>
      <c r="KD118" s="75"/>
      <c r="KE118" s="75"/>
      <c r="KF118" s="75"/>
      <c r="KG118" s="75"/>
      <c r="KH118" s="75"/>
      <c r="KI118" s="75"/>
      <c r="KJ118" s="75"/>
      <c r="KK118" s="75"/>
      <c r="KL118" s="75"/>
      <c r="KM118" s="75"/>
      <c r="KN118" s="75"/>
      <c r="KO118" s="75"/>
      <c r="KP118" s="75"/>
      <c r="KQ118" s="75"/>
      <c r="KR118" s="75"/>
      <c r="KS118" s="75"/>
      <c r="KT118" s="75"/>
      <c r="KU118" s="75"/>
      <c r="KV118" s="75"/>
      <c r="KW118" s="75"/>
      <c r="KX118" s="75"/>
      <c r="KY118" s="75"/>
      <c r="KZ118" s="75"/>
      <c r="LA118" s="75"/>
      <c r="LB118" s="75"/>
      <c r="LC118" s="75"/>
      <c r="LD118" s="75"/>
      <c r="LE118" s="75"/>
      <c r="LF118" s="75"/>
      <c r="LN118" s="172"/>
      <c r="MC118" s="75"/>
    </row>
    <row r="119" spans="3:341" ht="14.25" customHeight="1" x14ac:dyDescent="0.2">
      <c r="C119" s="1119"/>
      <c r="D119" s="1119"/>
      <c r="E119" s="217"/>
      <c r="F119" s="158"/>
      <c r="G119" s="208"/>
      <c r="H119" s="269" t="s">
        <v>469</v>
      </c>
      <c r="I119" s="189"/>
      <c r="J119" s="185">
        <f>KJ48</f>
        <v>0</v>
      </c>
      <c r="K119" s="186">
        <f>KK48</f>
        <v>0</v>
      </c>
      <c r="L119" s="186">
        <f>KL48</f>
        <v>0</v>
      </c>
      <c r="M119" s="186">
        <f>KM48</f>
        <v>0</v>
      </c>
      <c r="N119" s="187">
        <f>KN48</f>
        <v>0</v>
      </c>
      <c r="O119" s="271">
        <f t="shared" si="356"/>
        <v>0</v>
      </c>
      <c r="R119" s="1089"/>
      <c r="S119" s="1105"/>
      <c r="T119" s="1105"/>
      <c r="U119" s="1105"/>
      <c r="V119" s="1090"/>
      <c r="W119" s="68"/>
      <c r="Z119" s="68"/>
      <c r="AA119" s="310"/>
      <c r="AB119" s="68"/>
      <c r="AE119" s="68"/>
      <c r="AF119" s="310"/>
      <c r="AG119" s="68"/>
      <c r="AJ119" s="68"/>
      <c r="AK119" s="310"/>
      <c r="AL119" s="68"/>
      <c r="AO119" s="68"/>
      <c r="AP119" s="310"/>
      <c r="AQ119" s="311"/>
      <c r="AR119" s="311"/>
      <c r="AS119" s="311"/>
      <c r="AT119" s="311"/>
      <c r="AU119" s="311"/>
      <c r="AV119" s="311"/>
      <c r="AW119" s="307"/>
      <c r="BA119" s="311"/>
      <c r="BB119" s="307"/>
      <c r="JV119" s="75"/>
      <c r="KA119" s="75"/>
      <c r="KB119" s="75"/>
      <c r="KC119" s="75"/>
      <c r="KD119" s="75"/>
      <c r="KE119" s="75"/>
      <c r="KF119" s="75"/>
      <c r="KG119" s="75"/>
      <c r="KH119" s="75"/>
      <c r="KI119" s="75"/>
      <c r="KJ119" s="75"/>
      <c r="KK119" s="75"/>
      <c r="KL119" s="75"/>
      <c r="KM119" s="75"/>
      <c r="KN119" s="75"/>
      <c r="KO119" s="75"/>
      <c r="KP119" s="75"/>
      <c r="KQ119" s="75"/>
      <c r="KR119" s="75"/>
      <c r="KS119" s="75"/>
      <c r="KT119" s="75"/>
      <c r="KU119" s="75"/>
      <c r="KV119" s="75"/>
      <c r="KW119" s="75"/>
      <c r="KX119" s="75"/>
      <c r="KY119" s="75"/>
      <c r="KZ119" s="75"/>
      <c r="LA119" s="75"/>
      <c r="LB119" s="75"/>
      <c r="LC119" s="75"/>
      <c r="LD119" s="75"/>
      <c r="LE119" s="75"/>
      <c r="LF119" s="75"/>
      <c r="LN119" s="172"/>
      <c r="MC119" s="75"/>
    </row>
    <row r="120" spans="3:341" ht="14.25" customHeight="1" x14ac:dyDescent="0.2">
      <c r="C120" s="1119"/>
      <c r="D120" s="1119"/>
      <c r="E120" s="217"/>
      <c r="F120" s="158"/>
      <c r="G120" s="208"/>
      <c r="H120" s="270" t="s">
        <v>89</v>
      </c>
      <c r="I120" s="189"/>
      <c r="J120" s="190">
        <f>KO48</f>
        <v>0</v>
      </c>
      <c r="K120" s="191">
        <f>KP48</f>
        <v>0</v>
      </c>
      <c r="L120" s="191">
        <f>KQ48</f>
        <v>0</v>
      </c>
      <c r="M120" s="191">
        <f>KR48</f>
        <v>0</v>
      </c>
      <c r="N120" s="192">
        <f>KS48</f>
        <v>0</v>
      </c>
      <c r="O120" s="193">
        <f t="shared" si="356"/>
        <v>0</v>
      </c>
      <c r="R120" s="1089"/>
      <c r="S120" s="1105"/>
      <c r="T120" s="1105"/>
      <c r="U120" s="1105"/>
      <c r="V120" s="1090"/>
      <c r="W120" s="68"/>
      <c r="Z120" s="68"/>
      <c r="AA120" s="310"/>
      <c r="AB120" s="68"/>
      <c r="AE120" s="68"/>
      <c r="AF120" s="310"/>
      <c r="AG120" s="68"/>
      <c r="AJ120" s="68"/>
      <c r="AK120" s="310"/>
      <c r="AL120" s="68"/>
      <c r="AO120" s="68"/>
      <c r="AP120" s="310"/>
      <c r="AQ120" s="311"/>
      <c r="AR120" s="311"/>
      <c r="AS120" s="311"/>
      <c r="AT120" s="311"/>
      <c r="AU120" s="311"/>
      <c r="AV120" s="311"/>
      <c r="AW120" s="307"/>
      <c r="BA120" s="311"/>
      <c r="BB120" s="307"/>
      <c r="JV120" s="75"/>
      <c r="KA120" s="75"/>
      <c r="KB120" s="75"/>
      <c r="KC120" s="75"/>
      <c r="KD120" s="75"/>
      <c r="KE120" s="75"/>
      <c r="KF120" s="75"/>
      <c r="KG120" s="75"/>
      <c r="KH120" s="75"/>
      <c r="KI120" s="75"/>
      <c r="KJ120" s="75"/>
      <c r="KK120" s="75"/>
      <c r="KL120" s="75"/>
      <c r="KM120" s="75"/>
      <c r="KN120" s="75"/>
      <c r="KO120" s="75"/>
      <c r="KP120" s="75"/>
      <c r="KQ120" s="75"/>
      <c r="KR120" s="75"/>
      <c r="KS120" s="75"/>
      <c r="KT120" s="75"/>
      <c r="KU120" s="75"/>
      <c r="KV120" s="75"/>
      <c r="KW120" s="75"/>
      <c r="KX120" s="75"/>
      <c r="KY120" s="75"/>
      <c r="KZ120" s="75"/>
      <c r="LA120" s="75"/>
      <c r="LB120" s="75"/>
      <c r="LC120" s="75"/>
      <c r="LD120" s="75"/>
      <c r="LE120" s="75"/>
      <c r="LF120" s="75"/>
      <c r="LN120" s="172"/>
      <c r="MC120" s="75"/>
    </row>
    <row r="121" spans="3:341" ht="14.25" customHeight="1" x14ac:dyDescent="0.2">
      <c r="C121" s="1119"/>
      <c r="D121" s="1119"/>
      <c r="E121" s="217"/>
      <c r="F121" s="66"/>
      <c r="G121" s="71"/>
      <c r="H121" s="272" t="s">
        <v>470</v>
      </c>
      <c r="I121" s="71"/>
      <c r="J121" s="185">
        <f>KT48</f>
        <v>0</v>
      </c>
      <c r="K121" s="186">
        <f>KU48</f>
        <v>0</v>
      </c>
      <c r="L121" s="186">
        <f>KV48</f>
        <v>0</v>
      </c>
      <c r="M121" s="186">
        <f>KW48</f>
        <v>0</v>
      </c>
      <c r="N121" s="187">
        <f>KX48</f>
        <v>0</v>
      </c>
      <c r="O121" s="271">
        <f t="shared" si="356"/>
        <v>0</v>
      </c>
      <c r="R121" s="1089"/>
      <c r="S121" s="1105"/>
      <c r="T121" s="1105"/>
      <c r="U121" s="1105"/>
      <c r="V121" s="1090"/>
      <c r="W121" s="68"/>
      <c r="Z121" s="68"/>
      <c r="AA121" s="310"/>
      <c r="AB121" s="68"/>
      <c r="AE121" s="68"/>
      <c r="AF121" s="310"/>
      <c r="AG121" s="68"/>
      <c r="AJ121" s="68"/>
      <c r="AK121" s="310"/>
      <c r="AL121" s="68"/>
      <c r="AO121" s="68"/>
      <c r="AP121" s="310"/>
      <c r="AQ121" s="311"/>
      <c r="AR121" s="311"/>
      <c r="AS121" s="311"/>
      <c r="AT121" s="311"/>
      <c r="AU121" s="311"/>
      <c r="AV121" s="311"/>
      <c r="AW121" s="307"/>
      <c r="BA121" s="311"/>
      <c r="BB121" s="307"/>
      <c r="JV121" s="75"/>
      <c r="KA121" s="75"/>
      <c r="KB121" s="75"/>
      <c r="KC121" s="75"/>
      <c r="KD121" s="75"/>
      <c r="KE121" s="75"/>
      <c r="KF121" s="75"/>
      <c r="KG121" s="75"/>
      <c r="KH121" s="75"/>
      <c r="KI121" s="75"/>
      <c r="KJ121" s="75"/>
      <c r="KK121" s="75"/>
      <c r="KL121" s="75"/>
      <c r="KM121" s="75"/>
      <c r="KN121" s="75"/>
      <c r="KO121" s="75"/>
      <c r="KP121" s="75"/>
      <c r="KQ121" s="75"/>
      <c r="KR121" s="75"/>
      <c r="KS121" s="75"/>
      <c r="KT121" s="75"/>
      <c r="KU121" s="75"/>
      <c r="KV121" s="75"/>
      <c r="KW121" s="75"/>
      <c r="KX121" s="75"/>
      <c r="KY121" s="75"/>
      <c r="KZ121" s="75"/>
      <c r="LA121" s="75"/>
      <c r="LB121" s="75"/>
      <c r="LC121" s="75"/>
      <c r="LD121" s="75"/>
      <c r="LE121" s="75"/>
      <c r="LF121" s="75"/>
      <c r="LN121" s="172"/>
      <c r="MC121" s="75"/>
    </row>
    <row r="122" spans="3:341" ht="14.25" customHeight="1" x14ac:dyDescent="0.2">
      <c r="C122" s="1119"/>
      <c r="D122" s="1119"/>
      <c r="E122" s="217"/>
      <c r="F122" s="66"/>
      <c r="G122" s="71"/>
      <c r="H122" s="273" t="s">
        <v>89</v>
      </c>
      <c r="I122" s="71"/>
      <c r="J122" s="185">
        <f>KY48</f>
        <v>0</v>
      </c>
      <c r="K122" s="186">
        <f>KZ48</f>
        <v>0</v>
      </c>
      <c r="L122" s="186">
        <f>LA48</f>
        <v>0</v>
      </c>
      <c r="M122" s="186">
        <f>LB48</f>
        <v>0</v>
      </c>
      <c r="N122" s="187">
        <f>LC48</f>
        <v>0</v>
      </c>
      <c r="O122" s="188">
        <f t="shared" si="356"/>
        <v>0</v>
      </c>
      <c r="R122" s="1089"/>
      <c r="S122" s="1105"/>
      <c r="T122" s="1105"/>
      <c r="U122" s="1105"/>
      <c r="V122" s="1090"/>
      <c r="W122" s="68"/>
      <c r="Z122" s="68"/>
      <c r="AA122" s="310"/>
      <c r="AB122" s="68"/>
      <c r="AE122" s="68"/>
      <c r="AF122" s="310"/>
      <c r="AG122" s="68"/>
      <c r="AJ122" s="68"/>
      <c r="AK122" s="310"/>
      <c r="AL122" s="68"/>
      <c r="AO122" s="68"/>
      <c r="AP122" s="310"/>
      <c r="AQ122" s="311"/>
      <c r="AR122" s="311"/>
      <c r="AS122" s="311"/>
      <c r="AT122" s="311"/>
      <c r="AU122" s="311"/>
      <c r="AV122" s="311"/>
      <c r="AW122" s="307"/>
      <c r="BA122" s="311"/>
      <c r="BB122" s="307"/>
      <c r="JV122" s="75"/>
      <c r="KA122" s="75"/>
      <c r="KB122" s="75"/>
      <c r="KC122" s="75"/>
      <c r="KD122" s="75"/>
      <c r="KE122" s="75"/>
      <c r="KF122" s="75"/>
      <c r="KG122" s="75"/>
      <c r="KH122" s="75"/>
      <c r="KI122" s="75"/>
      <c r="KJ122" s="75"/>
      <c r="KK122" s="75"/>
      <c r="KL122" s="75"/>
      <c r="KM122" s="75"/>
      <c r="KN122" s="75"/>
      <c r="KO122" s="75"/>
      <c r="KP122" s="75"/>
      <c r="KQ122" s="75"/>
      <c r="KR122" s="75"/>
      <c r="KS122" s="75"/>
      <c r="KT122" s="75"/>
      <c r="KU122" s="75"/>
      <c r="KV122" s="75"/>
      <c r="KW122" s="75"/>
      <c r="KX122" s="75"/>
      <c r="KY122" s="75"/>
      <c r="KZ122" s="75"/>
      <c r="LA122" s="75"/>
      <c r="LB122" s="75"/>
      <c r="LC122" s="75"/>
      <c r="LD122" s="75"/>
      <c r="LE122" s="75"/>
      <c r="LF122" s="75"/>
      <c r="LN122" s="172"/>
      <c r="MC122" s="75"/>
    </row>
    <row r="123" spans="3:341" ht="14.25" customHeight="1" x14ac:dyDescent="0.2">
      <c r="E123" s="217" t="s">
        <v>471</v>
      </c>
      <c r="F123" s="66"/>
      <c r="G123" s="71"/>
      <c r="H123" s="272"/>
      <c r="I123" s="71"/>
      <c r="J123" s="179">
        <f>IB48</f>
        <v>0</v>
      </c>
      <c r="K123" s="180">
        <f>IC48</f>
        <v>0</v>
      </c>
      <c r="L123" s="180">
        <f>ID48</f>
        <v>0</v>
      </c>
      <c r="M123" s="180">
        <f>IE48</f>
        <v>0</v>
      </c>
      <c r="N123" s="181">
        <f>IF48</f>
        <v>0</v>
      </c>
      <c r="O123" s="182">
        <f t="shared" si="356"/>
        <v>0</v>
      </c>
      <c r="R123" s="1089"/>
      <c r="S123" s="1105"/>
      <c r="T123" s="1105"/>
      <c r="U123" s="1105"/>
      <c r="V123" s="1090"/>
      <c r="W123" s="68"/>
      <c r="Z123" s="68"/>
      <c r="AA123" s="310"/>
      <c r="AB123" s="68"/>
      <c r="AE123" s="68"/>
      <c r="AF123" s="310"/>
      <c r="AG123" s="68"/>
      <c r="AJ123" s="68"/>
      <c r="AK123" s="310"/>
      <c r="AL123" s="68"/>
      <c r="AO123" s="68"/>
      <c r="AP123" s="310"/>
      <c r="AQ123" s="311"/>
      <c r="AR123" s="311"/>
      <c r="AS123" s="311"/>
      <c r="AT123" s="311"/>
      <c r="AU123" s="311"/>
      <c r="AV123" s="311"/>
      <c r="AW123" s="313"/>
      <c r="AX123" s="68"/>
      <c r="BA123" s="311"/>
      <c r="BB123" s="313"/>
      <c r="BC123" s="68"/>
      <c r="LN123" s="172"/>
      <c r="MC123" s="75"/>
    </row>
    <row r="124" spans="3:341" ht="14.25" customHeight="1" x14ac:dyDescent="0.2">
      <c r="E124" s="217"/>
      <c r="F124" s="66"/>
      <c r="G124" s="71"/>
      <c r="H124" s="273" t="s">
        <v>89</v>
      </c>
      <c r="I124" s="71"/>
      <c r="J124" s="190">
        <f>IG48</f>
        <v>0</v>
      </c>
      <c r="K124" s="191">
        <f>IH48</f>
        <v>0</v>
      </c>
      <c r="L124" s="191">
        <f>II48</f>
        <v>0</v>
      </c>
      <c r="M124" s="191">
        <f>IJ48</f>
        <v>0</v>
      </c>
      <c r="N124" s="192">
        <f>IK48</f>
        <v>0</v>
      </c>
      <c r="O124" s="193">
        <f t="shared" si="356"/>
        <v>0</v>
      </c>
      <c r="R124" s="1089"/>
      <c r="S124" s="1105"/>
      <c r="T124" s="1105"/>
      <c r="U124" s="1105"/>
      <c r="V124" s="1090"/>
      <c r="W124" s="68"/>
      <c r="Z124" s="68"/>
      <c r="AA124" s="310"/>
      <c r="AB124" s="68"/>
      <c r="AE124" s="68"/>
      <c r="AF124" s="310"/>
      <c r="AG124" s="68"/>
      <c r="AJ124" s="68"/>
      <c r="AK124" s="310"/>
      <c r="AL124" s="68"/>
      <c r="AO124" s="68"/>
      <c r="AP124" s="310"/>
      <c r="AQ124" s="311"/>
      <c r="AR124" s="311"/>
      <c r="AS124" s="311"/>
      <c r="AT124" s="311"/>
      <c r="AU124" s="311"/>
      <c r="AV124" s="311"/>
      <c r="AW124" s="313"/>
      <c r="AX124" s="68"/>
      <c r="BA124" s="311"/>
      <c r="BB124" s="313"/>
      <c r="BC124" s="68"/>
      <c r="LN124" s="172"/>
      <c r="MC124" s="75"/>
    </row>
    <row r="125" spans="3:341" ht="14.25" customHeight="1" x14ac:dyDescent="0.2">
      <c r="C125" s="66"/>
      <c r="D125" s="66"/>
      <c r="E125" s="217" t="s">
        <v>472</v>
      </c>
      <c r="F125" s="66"/>
      <c r="G125" s="71"/>
      <c r="H125" s="272"/>
      <c r="I125" s="71"/>
      <c r="J125" s="274">
        <f>JF48</f>
        <v>0</v>
      </c>
      <c r="K125" s="275">
        <f>JG48</f>
        <v>0</v>
      </c>
      <c r="L125" s="275">
        <f>JH48</f>
        <v>0</v>
      </c>
      <c r="M125" s="275">
        <f>JI48</f>
        <v>0</v>
      </c>
      <c r="N125" s="276">
        <f>JJ48</f>
        <v>0</v>
      </c>
      <c r="O125" s="271">
        <f t="shared" si="356"/>
        <v>0</v>
      </c>
      <c r="R125" s="1089"/>
      <c r="S125" s="1105"/>
      <c r="T125" s="1105"/>
      <c r="U125" s="1105"/>
      <c r="V125" s="1090"/>
      <c r="W125" s="68"/>
      <c r="Z125" s="68"/>
      <c r="AA125" s="310"/>
      <c r="AB125" s="68"/>
      <c r="AE125" s="68"/>
      <c r="AF125" s="310"/>
      <c r="AG125" s="68"/>
      <c r="AJ125" s="68"/>
      <c r="AK125" s="310"/>
      <c r="AL125" s="68"/>
      <c r="AO125" s="68"/>
      <c r="AP125" s="310"/>
      <c r="AQ125" s="311"/>
      <c r="AR125" s="311"/>
      <c r="AS125" s="311"/>
      <c r="AT125" s="311"/>
      <c r="AU125" s="311"/>
      <c r="AV125" s="311"/>
      <c r="AW125" s="307"/>
      <c r="BA125" s="311"/>
      <c r="BB125" s="307"/>
      <c r="JV125" s="75"/>
      <c r="KA125" s="75"/>
      <c r="KB125" s="75"/>
      <c r="KC125" s="75"/>
      <c r="KD125" s="75"/>
      <c r="KE125" s="75"/>
      <c r="KF125" s="75"/>
      <c r="KG125" s="75"/>
      <c r="KH125" s="75"/>
      <c r="KI125" s="75"/>
      <c r="KJ125" s="75"/>
      <c r="KK125" s="75"/>
      <c r="KL125" s="75"/>
      <c r="KM125" s="75"/>
      <c r="KN125" s="75"/>
      <c r="KO125" s="75"/>
      <c r="KP125" s="75"/>
      <c r="KQ125" s="75"/>
      <c r="KR125" s="75"/>
      <c r="KS125" s="75"/>
      <c r="KT125" s="75"/>
      <c r="KU125" s="75"/>
      <c r="KV125" s="75"/>
      <c r="KW125" s="75"/>
      <c r="KX125" s="75"/>
      <c r="KY125" s="75"/>
      <c r="KZ125" s="75"/>
      <c r="LA125" s="75"/>
      <c r="LB125" s="75"/>
      <c r="LC125" s="75"/>
      <c r="LD125" s="75"/>
      <c r="LE125" s="75"/>
      <c r="LF125" s="75"/>
      <c r="LN125" s="172"/>
      <c r="MC125" s="75"/>
    </row>
    <row r="126" spans="3:341" ht="14.25" customHeight="1" x14ac:dyDescent="0.2">
      <c r="C126" s="66"/>
      <c r="D126" s="66"/>
      <c r="E126" s="217"/>
      <c r="F126" s="66"/>
      <c r="G126" s="71"/>
      <c r="H126" s="273" t="s">
        <v>89</v>
      </c>
      <c r="I126" s="71"/>
      <c r="J126" s="190">
        <f>JK48</f>
        <v>0</v>
      </c>
      <c r="K126" s="191">
        <f>JL48</f>
        <v>0</v>
      </c>
      <c r="L126" s="191">
        <f>JM48</f>
        <v>0</v>
      </c>
      <c r="M126" s="191">
        <f>JN48</f>
        <v>0</v>
      </c>
      <c r="N126" s="192">
        <f>JO48</f>
        <v>0</v>
      </c>
      <c r="O126" s="193">
        <f t="shared" si="356"/>
        <v>0</v>
      </c>
      <c r="R126" s="1089"/>
      <c r="S126" s="1105"/>
      <c r="T126" s="1105"/>
      <c r="U126" s="1105"/>
      <c r="V126" s="1090"/>
      <c r="W126" s="68"/>
      <c r="Z126" s="68"/>
      <c r="AA126" s="310"/>
      <c r="AB126" s="68"/>
      <c r="AE126" s="68"/>
      <c r="AF126" s="310"/>
      <c r="AG126" s="68"/>
      <c r="AJ126" s="68"/>
      <c r="AK126" s="310"/>
      <c r="AL126" s="68"/>
      <c r="AO126" s="68"/>
      <c r="AP126" s="310"/>
      <c r="AQ126" s="311"/>
      <c r="AR126" s="311"/>
      <c r="AS126" s="311"/>
      <c r="AT126" s="311"/>
      <c r="AU126" s="311"/>
      <c r="AV126" s="311"/>
      <c r="AW126" s="307"/>
      <c r="BA126" s="311"/>
      <c r="BB126" s="307"/>
      <c r="JV126" s="75"/>
      <c r="KA126" s="75"/>
      <c r="KB126" s="75"/>
      <c r="KC126" s="75"/>
      <c r="KD126" s="75"/>
      <c r="KE126" s="75"/>
      <c r="KF126" s="75"/>
      <c r="KG126" s="75"/>
      <c r="KH126" s="75"/>
      <c r="KI126" s="75"/>
      <c r="KJ126" s="75"/>
      <c r="KK126" s="75"/>
      <c r="KL126" s="75"/>
      <c r="KM126" s="75"/>
      <c r="KN126" s="75"/>
      <c r="KO126" s="75"/>
      <c r="KP126" s="75"/>
      <c r="KQ126" s="75"/>
      <c r="KR126" s="75"/>
      <c r="KS126" s="75"/>
      <c r="KT126" s="75"/>
      <c r="KU126" s="75"/>
      <c r="KV126" s="75"/>
      <c r="KW126" s="75"/>
      <c r="KX126" s="75"/>
      <c r="KY126" s="75"/>
      <c r="KZ126" s="75"/>
      <c r="LA126" s="75"/>
      <c r="LB126" s="75"/>
      <c r="LC126" s="75"/>
      <c r="LD126" s="75"/>
      <c r="LE126" s="75"/>
      <c r="LF126" s="75"/>
      <c r="LN126" s="172"/>
      <c r="MC126" s="75"/>
    </row>
    <row r="127" spans="3:341" ht="14.25" customHeight="1" x14ac:dyDescent="0.2">
      <c r="C127" s="66"/>
      <c r="D127" s="66"/>
      <c r="E127" s="80" t="s">
        <v>473</v>
      </c>
      <c r="F127" s="66"/>
      <c r="G127" s="71"/>
      <c r="H127" s="272"/>
      <c r="I127" s="71"/>
      <c r="J127" s="274">
        <f>IV48</f>
        <v>0</v>
      </c>
      <c r="K127" s="275">
        <f>IW48</f>
        <v>0</v>
      </c>
      <c r="L127" s="275">
        <f>IX48</f>
        <v>0</v>
      </c>
      <c r="M127" s="275">
        <f>IY48</f>
        <v>0</v>
      </c>
      <c r="N127" s="276">
        <f>IZ48</f>
        <v>0</v>
      </c>
      <c r="O127" s="271">
        <f t="shared" si="356"/>
        <v>0</v>
      </c>
      <c r="R127" s="1089"/>
      <c r="S127" s="1105"/>
      <c r="T127" s="1105"/>
      <c r="U127" s="1105"/>
      <c r="V127" s="1090"/>
      <c r="W127" s="68"/>
      <c r="Z127" s="68"/>
      <c r="AA127" s="310"/>
      <c r="AB127" s="68"/>
      <c r="AE127" s="68"/>
      <c r="AF127" s="310"/>
      <c r="AG127" s="68"/>
      <c r="AJ127" s="68"/>
      <c r="AK127" s="310"/>
      <c r="AL127" s="68"/>
      <c r="AO127" s="68"/>
      <c r="AP127" s="310"/>
      <c r="AQ127" s="311"/>
      <c r="AR127" s="311"/>
      <c r="AS127" s="311"/>
      <c r="AT127" s="311"/>
      <c r="AU127" s="311"/>
      <c r="AV127" s="311"/>
      <c r="AW127" s="313"/>
      <c r="AX127" s="68"/>
      <c r="BA127" s="311"/>
      <c r="BB127" s="313"/>
      <c r="BC127" s="68"/>
      <c r="LN127" s="172"/>
      <c r="MC127" s="75"/>
    </row>
    <row r="128" spans="3:341" ht="14.25" customHeight="1" x14ac:dyDescent="0.2">
      <c r="C128" s="66"/>
      <c r="D128" s="66"/>
      <c r="E128" s="80"/>
      <c r="F128" s="66"/>
      <c r="G128" s="71"/>
      <c r="H128" s="273" t="s">
        <v>89</v>
      </c>
      <c r="I128" s="71"/>
      <c r="J128" s="185">
        <f>JA48</f>
        <v>0</v>
      </c>
      <c r="K128" s="186">
        <f>JB48</f>
        <v>0</v>
      </c>
      <c r="L128" s="186">
        <f>JC48</f>
        <v>0</v>
      </c>
      <c r="M128" s="186">
        <f>JD48</f>
        <v>0</v>
      </c>
      <c r="N128" s="187">
        <f>JE48</f>
        <v>0</v>
      </c>
      <c r="O128" s="193">
        <f t="shared" si="356"/>
        <v>0</v>
      </c>
      <c r="R128" s="1089"/>
      <c r="S128" s="1105"/>
      <c r="T128" s="1105"/>
      <c r="U128" s="1105"/>
      <c r="V128" s="1090"/>
      <c r="W128" s="68"/>
      <c r="Z128" s="68"/>
      <c r="AA128" s="310"/>
      <c r="AB128" s="68"/>
      <c r="AE128" s="68"/>
      <c r="AF128" s="310"/>
      <c r="AG128" s="68"/>
      <c r="AJ128" s="68"/>
      <c r="AK128" s="310"/>
      <c r="AL128" s="68"/>
      <c r="AO128" s="68"/>
      <c r="AP128" s="310"/>
      <c r="AQ128" s="311"/>
      <c r="AR128" s="311"/>
      <c r="AS128" s="311"/>
      <c r="AT128" s="311"/>
      <c r="AU128" s="311"/>
      <c r="AV128" s="311"/>
      <c r="AW128" s="313"/>
      <c r="AX128" s="68"/>
      <c r="BA128" s="311"/>
      <c r="BB128" s="313"/>
      <c r="BC128" s="68"/>
      <c r="LN128" s="172"/>
      <c r="MC128" s="75"/>
    </row>
    <row r="129" spans="1:341" ht="14.25" customHeight="1" x14ac:dyDescent="0.2">
      <c r="C129" s="66"/>
      <c r="D129" s="66"/>
      <c r="E129" s="72" t="s">
        <v>474</v>
      </c>
      <c r="F129" s="66"/>
      <c r="G129" s="71"/>
      <c r="H129" s="272"/>
      <c r="I129" s="71"/>
      <c r="J129" s="274">
        <f>IL48</f>
        <v>0</v>
      </c>
      <c r="K129" s="275">
        <f>IM48</f>
        <v>0</v>
      </c>
      <c r="L129" s="275">
        <f>IN48</f>
        <v>0</v>
      </c>
      <c r="M129" s="275">
        <f>IO48</f>
        <v>0</v>
      </c>
      <c r="N129" s="276">
        <f>IP48</f>
        <v>0</v>
      </c>
      <c r="O129" s="271">
        <f t="shared" si="356"/>
        <v>0</v>
      </c>
      <c r="R129" s="1089"/>
      <c r="S129" s="1105"/>
      <c r="T129" s="1105"/>
      <c r="U129" s="1105"/>
      <c r="V129" s="1090"/>
      <c r="W129" s="68"/>
      <c r="Z129" s="68"/>
      <c r="AA129" s="310"/>
      <c r="AB129" s="68"/>
      <c r="AE129" s="68"/>
      <c r="AF129" s="310"/>
      <c r="AG129" s="68"/>
      <c r="AJ129" s="68"/>
      <c r="AK129" s="310"/>
      <c r="AL129" s="68"/>
      <c r="AO129" s="68"/>
      <c r="AP129" s="310"/>
      <c r="AQ129" s="311"/>
      <c r="AR129" s="311"/>
      <c r="AS129" s="311"/>
      <c r="AT129" s="311"/>
      <c r="AU129" s="311"/>
      <c r="AV129" s="311"/>
      <c r="AW129" s="307"/>
      <c r="BA129" s="311"/>
      <c r="BB129" s="307"/>
      <c r="JV129" s="75"/>
      <c r="KA129" s="75"/>
      <c r="KB129" s="75"/>
      <c r="KC129" s="75"/>
      <c r="KD129" s="75"/>
      <c r="KE129" s="75"/>
      <c r="KF129" s="75"/>
      <c r="KG129" s="75"/>
      <c r="KH129" s="75"/>
      <c r="KI129" s="75"/>
      <c r="KJ129" s="75"/>
      <c r="KK129" s="75"/>
      <c r="KL129" s="75"/>
      <c r="KM129" s="75"/>
      <c r="KN129" s="75"/>
      <c r="KO129" s="75"/>
      <c r="KP129" s="75"/>
      <c r="KQ129" s="75"/>
      <c r="KR129" s="75"/>
      <c r="KS129" s="75"/>
      <c r="KT129" s="75"/>
      <c r="KU129" s="75"/>
      <c r="KV129" s="75"/>
      <c r="KW129" s="75"/>
      <c r="KX129" s="75"/>
      <c r="KY129" s="75"/>
      <c r="KZ129" s="75"/>
      <c r="LA129" s="75"/>
      <c r="LB129" s="75"/>
      <c r="LC129" s="75"/>
      <c r="LD129" s="75"/>
      <c r="LE129" s="75"/>
      <c r="LF129" s="75"/>
      <c r="LN129" s="172"/>
      <c r="MC129" s="75"/>
    </row>
    <row r="130" spans="1:341" ht="14.25" customHeight="1" x14ac:dyDescent="0.2">
      <c r="C130" s="66"/>
      <c r="D130" s="66"/>
      <c r="E130" s="72"/>
      <c r="F130" s="66"/>
      <c r="G130" s="71"/>
      <c r="H130" s="273" t="s">
        <v>89</v>
      </c>
      <c r="I130" s="71"/>
      <c r="J130" s="194">
        <f>IQ48</f>
        <v>0</v>
      </c>
      <c r="K130" s="195">
        <f>IR48</f>
        <v>0</v>
      </c>
      <c r="L130" s="195">
        <f>IS48</f>
        <v>0</v>
      </c>
      <c r="M130" s="195">
        <f>IT48</f>
        <v>0</v>
      </c>
      <c r="N130" s="196">
        <f>IU48</f>
        <v>0</v>
      </c>
      <c r="O130" s="200">
        <f t="shared" si="356"/>
        <v>0</v>
      </c>
      <c r="R130" s="1091"/>
      <c r="S130" s="1106"/>
      <c r="T130" s="1106"/>
      <c r="U130" s="1106"/>
      <c r="V130" s="1092"/>
      <c r="W130" s="68"/>
      <c r="Z130" s="68"/>
      <c r="AA130" s="310"/>
      <c r="AB130" s="68"/>
      <c r="AE130" s="68"/>
      <c r="AF130" s="310"/>
      <c r="AG130" s="68"/>
      <c r="AJ130" s="68"/>
      <c r="AK130" s="310"/>
      <c r="AL130" s="68"/>
      <c r="AO130" s="68"/>
      <c r="AP130" s="310"/>
      <c r="AQ130" s="311"/>
      <c r="AR130" s="311"/>
      <c r="AS130" s="311"/>
      <c r="AT130" s="311"/>
      <c r="AU130" s="311"/>
      <c r="AV130" s="311"/>
      <c r="AW130" s="307"/>
      <c r="BA130" s="311"/>
      <c r="BB130" s="307"/>
      <c r="JV130" s="75"/>
      <c r="KA130" s="75"/>
      <c r="KB130" s="75"/>
      <c r="KC130" s="75"/>
      <c r="KD130" s="75"/>
      <c r="KE130" s="75"/>
      <c r="KF130" s="75"/>
      <c r="KG130" s="75"/>
      <c r="KH130" s="75"/>
      <c r="KI130" s="75"/>
      <c r="KJ130" s="75"/>
      <c r="KK130" s="75"/>
      <c r="KL130" s="75"/>
      <c r="KM130" s="75"/>
      <c r="KN130" s="75"/>
      <c r="KO130" s="75"/>
      <c r="KP130" s="75"/>
      <c r="KQ130" s="75"/>
      <c r="KR130" s="75"/>
      <c r="KS130" s="75"/>
      <c r="KT130" s="75"/>
      <c r="KU130" s="75"/>
      <c r="KV130" s="75"/>
      <c r="KW130" s="75"/>
      <c r="KX130" s="75"/>
      <c r="KY130" s="75"/>
      <c r="KZ130" s="75"/>
      <c r="LA130" s="75"/>
      <c r="LB130" s="75"/>
      <c r="LC130" s="75"/>
      <c r="LD130" s="75"/>
      <c r="LE130" s="75"/>
      <c r="LF130" s="75"/>
      <c r="LN130" s="172"/>
      <c r="MC130" s="75"/>
    </row>
    <row r="131" spans="1:341" ht="10.5" customHeight="1" x14ac:dyDescent="0.2">
      <c r="C131" s="66"/>
      <c r="G131" s="71"/>
      <c r="H131" s="277"/>
      <c r="I131" s="71"/>
      <c r="J131" s="278"/>
      <c r="K131" s="278"/>
      <c r="L131" s="278"/>
      <c r="M131" s="278"/>
      <c r="N131" s="278"/>
      <c r="O131" s="278"/>
      <c r="R131" s="346" t="str">
        <f>C132</f>
        <v>Building Type:
(for Cost Limit purposes only - see Application Instructions for further detail)</v>
      </c>
    </row>
    <row r="132" spans="1:341" ht="14.25" customHeight="1" x14ac:dyDescent="0.2">
      <c r="C132" s="1118" t="s">
        <v>475</v>
      </c>
      <c r="D132" s="1118"/>
      <c r="E132" s="210" t="s">
        <v>476</v>
      </c>
      <c r="F132" s="262"/>
      <c r="G132" s="263"/>
      <c r="H132" s="279"/>
      <c r="I132" s="264"/>
      <c r="J132" s="179">
        <f t="shared" ref="J132:N133" si="357">J123+J127+J129</f>
        <v>0</v>
      </c>
      <c r="K132" s="180">
        <f t="shared" si="357"/>
        <v>0</v>
      </c>
      <c r="L132" s="180">
        <f t="shared" si="357"/>
        <v>0</v>
      </c>
      <c r="M132" s="180">
        <f t="shared" si="357"/>
        <v>0</v>
      </c>
      <c r="N132" s="181">
        <f t="shared" si="357"/>
        <v>0</v>
      </c>
      <c r="O132" s="182">
        <f t="shared" ref="O132:O139" si="358">SUM(J132:N132)</f>
        <v>0</v>
      </c>
      <c r="R132" s="1087"/>
      <c r="S132" s="1111"/>
      <c r="T132" s="1111"/>
      <c r="U132" s="1111"/>
      <c r="V132" s="1088"/>
      <c r="W132" s="68"/>
      <c r="Z132" s="68"/>
      <c r="AA132" s="310"/>
      <c r="AB132" s="68"/>
      <c r="AE132" s="68"/>
      <c r="AF132" s="310"/>
      <c r="AG132" s="68"/>
      <c r="AJ132" s="68"/>
      <c r="AK132" s="310"/>
      <c r="AL132" s="68"/>
      <c r="AO132" s="68"/>
      <c r="AP132" s="310"/>
      <c r="AQ132" s="311"/>
      <c r="AR132" s="311"/>
      <c r="AS132" s="311"/>
      <c r="AT132" s="311"/>
      <c r="AU132" s="311"/>
      <c r="AV132" s="311"/>
      <c r="AW132" s="307"/>
      <c r="BA132" s="311"/>
      <c r="BB132" s="307"/>
      <c r="JV132" s="75"/>
      <c r="KA132" s="75"/>
      <c r="KB132" s="75"/>
      <c r="KC132" s="75"/>
      <c r="KD132" s="75"/>
      <c r="KE132" s="75"/>
      <c r="KF132" s="75"/>
      <c r="KG132" s="75"/>
      <c r="KH132" s="75"/>
      <c r="KI132" s="75"/>
      <c r="KJ132" s="75"/>
      <c r="KK132" s="75"/>
      <c r="KL132" s="75"/>
      <c r="KM132" s="75"/>
      <c r="KN132" s="75"/>
      <c r="KO132" s="75"/>
      <c r="KP132" s="75"/>
      <c r="KQ132" s="75"/>
      <c r="KR132" s="75"/>
      <c r="KS132" s="75"/>
      <c r="KT132" s="75"/>
      <c r="KU132" s="75"/>
      <c r="KV132" s="75"/>
      <c r="KW132" s="75"/>
      <c r="KX132" s="75"/>
      <c r="KY132" s="75"/>
      <c r="KZ132" s="75"/>
      <c r="LA132" s="75"/>
      <c r="LB132" s="75"/>
      <c r="LC132" s="75"/>
      <c r="LD132" s="75"/>
      <c r="LE132" s="75"/>
      <c r="LF132" s="75"/>
      <c r="LN132" s="172"/>
      <c r="MC132" s="75"/>
    </row>
    <row r="133" spans="1:341" ht="14.25" customHeight="1" x14ac:dyDescent="0.2">
      <c r="C133" s="1119"/>
      <c r="D133" s="1119"/>
      <c r="E133" s="217"/>
      <c r="F133" s="205"/>
      <c r="G133" s="208"/>
      <c r="H133" s="270" t="s">
        <v>89</v>
      </c>
      <c r="I133" s="189"/>
      <c r="J133" s="190">
        <f t="shared" si="357"/>
        <v>0</v>
      </c>
      <c r="K133" s="191">
        <f t="shared" si="357"/>
        <v>0</v>
      </c>
      <c r="L133" s="191">
        <f t="shared" si="357"/>
        <v>0</v>
      </c>
      <c r="M133" s="191">
        <f t="shared" si="357"/>
        <v>0</v>
      </c>
      <c r="N133" s="192">
        <f t="shared" si="357"/>
        <v>0</v>
      </c>
      <c r="O133" s="193">
        <f t="shared" si="358"/>
        <v>0</v>
      </c>
      <c r="R133" s="1089"/>
      <c r="S133" s="1105"/>
      <c r="T133" s="1105"/>
      <c r="U133" s="1105"/>
      <c r="V133" s="1090"/>
      <c r="W133" s="68"/>
      <c r="Z133" s="68"/>
      <c r="AA133" s="310"/>
      <c r="AB133" s="68"/>
      <c r="AE133" s="68"/>
      <c r="AF133" s="310"/>
      <c r="AG133" s="68"/>
      <c r="AJ133" s="68"/>
      <c r="AK133" s="310"/>
      <c r="AL133" s="68"/>
      <c r="AO133" s="68"/>
      <c r="AP133" s="310"/>
      <c r="AQ133" s="311"/>
      <c r="AR133" s="311"/>
      <c r="AS133" s="311"/>
      <c r="AT133" s="311"/>
      <c r="AU133" s="311"/>
      <c r="AV133" s="311"/>
      <c r="AW133" s="307"/>
      <c r="BA133" s="311"/>
      <c r="BB133" s="307"/>
      <c r="JV133" s="75"/>
      <c r="KA133" s="75"/>
      <c r="KB133" s="75"/>
      <c r="KC133" s="75"/>
      <c r="KD133" s="75"/>
      <c r="KE133" s="75"/>
      <c r="KF133" s="75"/>
      <c r="KG133" s="75"/>
      <c r="KH133" s="75"/>
      <c r="KI133" s="75"/>
      <c r="KJ133" s="75"/>
      <c r="KK133" s="75"/>
      <c r="KL133" s="75"/>
      <c r="KM133" s="75"/>
      <c r="KN133" s="75"/>
      <c r="KO133" s="75"/>
      <c r="KP133" s="75"/>
      <c r="KQ133" s="75"/>
      <c r="KR133" s="75"/>
      <c r="KS133" s="75"/>
      <c r="KT133" s="75"/>
      <c r="KU133" s="75"/>
      <c r="KV133" s="75"/>
      <c r="KW133" s="75"/>
      <c r="KX133" s="75"/>
      <c r="KY133" s="75"/>
      <c r="KZ133" s="75"/>
      <c r="LA133" s="75"/>
      <c r="LB133" s="75"/>
      <c r="LC133" s="75"/>
      <c r="LD133" s="75"/>
      <c r="LE133" s="75"/>
      <c r="LF133" s="75"/>
      <c r="LN133" s="172"/>
      <c r="MC133" s="75"/>
    </row>
    <row r="134" spans="1:341" ht="14.25" customHeight="1" x14ac:dyDescent="0.2">
      <c r="C134" s="1119"/>
      <c r="D134" s="1119"/>
      <c r="E134" s="217" t="s">
        <v>477</v>
      </c>
      <c r="F134" s="205"/>
      <c r="G134" s="208"/>
      <c r="H134" s="205"/>
      <c r="I134" s="189"/>
      <c r="J134" s="274">
        <f>J115+J125</f>
        <v>0</v>
      </c>
      <c r="K134" s="275">
        <f t="shared" ref="K134:N135" si="359">K115+K125</f>
        <v>0</v>
      </c>
      <c r="L134" s="275">
        <f t="shared" si="359"/>
        <v>0</v>
      </c>
      <c r="M134" s="275">
        <f t="shared" si="359"/>
        <v>0</v>
      </c>
      <c r="N134" s="276">
        <f t="shared" si="359"/>
        <v>0</v>
      </c>
      <c r="O134" s="271">
        <f t="shared" si="358"/>
        <v>0</v>
      </c>
      <c r="R134" s="1089"/>
      <c r="S134" s="1105"/>
      <c r="T134" s="1105"/>
      <c r="U134" s="1105"/>
      <c r="V134" s="1090"/>
      <c r="W134" s="68"/>
      <c r="Z134" s="68"/>
      <c r="AA134" s="310"/>
      <c r="AB134" s="68"/>
      <c r="AE134" s="68"/>
      <c r="AF134" s="310"/>
      <c r="AG134" s="68"/>
      <c r="AJ134" s="68"/>
      <c r="AK134" s="310"/>
      <c r="AL134" s="68"/>
      <c r="AO134" s="68"/>
      <c r="AP134" s="310"/>
      <c r="AQ134" s="311"/>
      <c r="AR134" s="311"/>
      <c r="AS134" s="311"/>
      <c r="AT134" s="311"/>
      <c r="AU134" s="311"/>
      <c r="AV134" s="311"/>
      <c r="AW134" s="307"/>
      <c r="BA134" s="311"/>
      <c r="BB134" s="307"/>
      <c r="JV134" s="75"/>
      <c r="KA134" s="75"/>
      <c r="KB134" s="75"/>
      <c r="KC134" s="75"/>
      <c r="KD134" s="75"/>
      <c r="KE134" s="75"/>
      <c r="KF134" s="75"/>
      <c r="KG134" s="75"/>
      <c r="KH134" s="75"/>
      <c r="KI134" s="75"/>
      <c r="KJ134" s="75"/>
      <c r="KK134" s="75"/>
      <c r="KL134" s="75"/>
      <c r="KM134" s="75"/>
      <c r="KN134" s="75"/>
      <c r="KO134" s="75"/>
      <c r="KP134" s="75"/>
      <c r="KQ134" s="75"/>
      <c r="KR134" s="75"/>
      <c r="KS134" s="75"/>
      <c r="KT134" s="75"/>
      <c r="KU134" s="75"/>
      <c r="KV134" s="75"/>
      <c r="KW134" s="75"/>
      <c r="KX134" s="75"/>
      <c r="KY134" s="75"/>
      <c r="KZ134" s="75"/>
      <c r="LA134" s="75"/>
      <c r="LB134" s="75"/>
      <c r="LC134" s="75"/>
      <c r="LD134" s="75"/>
      <c r="LE134" s="75"/>
      <c r="LF134" s="75"/>
      <c r="LN134" s="172"/>
      <c r="MC134" s="75"/>
    </row>
    <row r="135" spans="1:341" ht="14.25" customHeight="1" x14ac:dyDescent="0.2">
      <c r="C135" s="1119"/>
      <c r="D135" s="1119"/>
      <c r="E135" s="217"/>
      <c r="F135" s="205"/>
      <c r="G135" s="208"/>
      <c r="H135" s="270" t="s">
        <v>89</v>
      </c>
      <c r="I135" s="189"/>
      <c r="J135" s="190">
        <f>J116+J126</f>
        <v>0</v>
      </c>
      <c r="K135" s="191">
        <f t="shared" si="359"/>
        <v>0</v>
      </c>
      <c r="L135" s="191">
        <f t="shared" si="359"/>
        <v>0</v>
      </c>
      <c r="M135" s="191">
        <f t="shared" si="359"/>
        <v>0</v>
      </c>
      <c r="N135" s="192">
        <f t="shared" si="359"/>
        <v>0</v>
      </c>
      <c r="O135" s="193">
        <f t="shared" si="358"/>
        <v>0</v>
      </c>
      <c r="R135" s="1089"/>
      <c r="S135" s="1105"/>
      <c r="T135" s="1105"/>
      <c r="U135" s="1105"/>
      <c r="V135" s="1090"/>
      <c r="W135" s="68"/>
      <c r="Z135" s="68"/>
      <c r="AA135" s="310"/>
      <c r="AB135" s="68"/>
      <c r="AE135" s="68"/>
      <c r="AF135" s="310"/>
      <c r="AG135" s="68"/>
      <c r="AJ135" s="68"/>
      <c r="AK135" s="310"/>
      <c r="AL135" s="68"/>
      <c r="AO135" s="68"/>
      <c r="AP135" s="310"/>
      <c r="AQ135" s="311"/>
      <c r="AR135" s="311"/>
      <c r="AS135" s="311"/>
      <c r="AT135" s="311"/>
      <c r="AU135" s="311"/>
      <c r="AV135" s="311"/>
      <c r="AW135" s="307"/>
      <c r="BA135" s="311"/>
      <c r="BB135" s="307"/>
      <c r="JV135" s="75"/>
      <c r="KA135" s="75"/>
      <c r="KB135" s="75"/>
      <c r="KC135" s="75"/>
      <c r="KD135" s="75"/>
      <c r="KE135" s="75"/>
      <c r="KF135" s="75"/>
      <c r="KG135" s="75"/>
      <c r="KH135" s="75"/>
      <c r="KI135" s="75"/>
      <c r="KJ135" s="75"/>
      <c r="KK135" s="75"/>
      <c r="KL135" s="75"/>
      <c r="KM135" s="75"/>
      <c r="KN135" s="75"/>
      <c r="KO135" s="75"/>
      <c r="KP135" s="75"/>
      <c r="KQ135" s="75"/>
      <c r="KR135" s="75"/>
      <c r="KS135" s="75"/>
      <c r="KT135" s="75"/>
      <c r="KU135" s="75"/>
      <c r="KV135" s="75"/>
      <c r="KW135" s="75"/>
      <c r="KX135" s="75"/>
      <c r="KY135" s="75"/>
      <c r="KZ135" s="75"/>
      <c r="LA135" s="75"/>
      <c r="LB135" s="75"/>
      <c r="LC135" s="75"/>
      <c r="LD135" s="75"/>
      <c r="LE135" s="75"/>
      <c r="LF135" s="75"/>
      <c r="LN135" s="172"/>
      <c r="MC135" s="75"/>
    </row>
    <row r="136" spans="1:341" ht="14.25" customHeight="1" x14ac:dyDescent="0.2">
      <c r="C136" s="1119"/>
      <c r="D136" s="1119"/>
      <c r="E136" s="217" t="s">
        <v>478</v>
      </c>
      <c r="F136" s="205"/>
      <c r="G136" s="208"/>
      <c r="H136" s="269"/>
      <c r="I136" s="189"/>
      <c r="J136" s="274">
        <f>J119</f>
        <v>0</v>
      </c>
      <c r="K136" s="275">
        <f t="shared" ref="K136:N137" si="360">K119</f>
        <v>0</v>
      </c>
      <c r="L136" s="275">
        <f t="shared" si="360"/>
        <v>0</v>
      </c>
      <c r="M136" s="275">
        <f t="shared" si="360"/>
        <v>0</v>
      </c>
      <c r="N136" s="276">
        <f t="shared" si="360"/>
        <v>0</v>
      </c>
      <c r="O136" s="271">
        <f t="shared" si="358"/>
        <v>0</v>
      </c>
      <c r="R136" s="1089"/>
      <c r="S136" s="1105"/>
      <c r="T136" s="1105"/>
      <c r="U136" s="1105"/>
      <c r="V136" s="1090"/>
      <c r="W136" s="68"/>
      <c r="Z136" s="68"/>
      <c r="AA136" s="310"/>
      <c r="AB136" s="68"/>
      <c r="AE136" s="68"/>
      <c r="AF136" s="310"/>
      <c r="AG136" s="68"/>
      <c r="AJ136" s="68"/>
      <c r="AK136" s="310"/>
      <c r="AL136" s="68"/>
      <c r="AO136" s="68"/>
      <c r="AP136" s="310"/>
      <c r="AQ136" s="311"/>
      <c r="AR136" s="311"/>
      <c r="AS136" s="311"/>
      <c r="AT136" s="311"/>
      <c r="AU136" s="311"/>
      <c r="AV136" s="311"/>
      <c r="AW136" s="307"/>
      <c r="BA136" s="311"/>
      <c r="BB136" s="307"/>
      <c r="JV136" s="75"/>
      <c r="KA136" s="75"/>
      <c r="KB136" s="75"/>
      <c r="KC136" s="75"/>
      <c r="KD136" s="75"/>
      <c r="KE136" s="75"/>
      <c r="KF136" s="75"/>
      <c r="KG136" s="75"/>
      <c r="KH136" s="75"/>
      <c r="KI136" s="75"/>
      <c r="KJ136" s="75"/>
      <c r="KK136" s="75"/>
      <c r="KL136" s="75"/>
      <c r="KM136" s="75"/>
      <c r="KN136" s="75"/>
      <c r="KO136" s="75"/>
      <c r="KP136" s="75"/>
      <c r="KQ136" s="75"/>
      <c r="KR136" s="75"/>
      <c r="KS136" s="75"/>
      <c r="KT136" s="75"/>
      <c r="KU136" s="75"/>
      <c r="KV136" s="75"/>
      <c r="KW136" s="75"/>
      <c r="KX136" s="75"/>
      <c r="KY136" s="75"/>
      <c r="KZ136" s="75"/>
      <c r="LA136" s="75"/>
      <c r="LB136" s="75"/>
      <c r="LC136" s="75"/>
      <c r="LD136" s="75"/>
      <c r="LE136" s="75"/>
      <c r="LF136" s="75"/>
      <c r="LN136" s="172"/>
      <c r="MC136" s="75"/>
    </row>
    <row r="137" spans="1:341" ht="14.25" customHeight="1" x14ac:dyDescent="0.2">
      <c r="C137" s="1119"/>
      <c r="D137" s="1119"/>
      <c r="E137" s="217"/>
      <c r="F137" s="205"/>
      <c r="G137" s="208"/>
      <c r="H137" s="270" t="s">
        <v>89</v>
      </c>
      <c r="I137" s="189"/>
      <c r="J137" s="190">
        <f>J120</f>
        <v>0</v>
      </c>
      <c r="K137" s="191">
        <f t="shared" si="360"/>
        <v>0</v>
      </c>
      <c r="L137" s="191">
        <f t="shared" si="360"/>
        <v>0</v>
      </c>
      <c r="M137" s="191">
        <f t="shared" si="360"/>
        <v>0</v>
      </c>
      <c r="N137" s="192">
        <f t="shared" si="360"/>
        <v>0</v>
      </c>
      <c r="O137" s="193">
        <f t="shared" si="358"/>
        <v>0</v>
      </c>
      <c r="R137" s="1089"/>
      <c r="S137" s="1105"/>
      <c r="T137" s="1105"/>
      <c r="U137" s="1105"/>
      <c r="V137" s="1090"/>
      <c r="W137" s="68"/>
      <c r="Z137" s="68"/>
      <c r="AA137" s="310"/>
      <c r="AB137" s="68"/>
      <c r="AE137" s="68"/>
      <c r="AF137" s="310"/>
      <c r="AG137" s="68"/>
      <c r="AJ137" s="68"/>
      <c r="AK137" s="310"/>
      <c r="AL137" s="68"/>
      <c r="AO137" s="68"/>
      <c r="AP137" s="310"/>
      <c r="AQ137" s="311"/>
      <c r="AR137" s="311"/>
      <c r="AS137" s="311"/>
      <c r="AT137" s="311"/>
      <c r="AU137" s="311"/>
      <c r="AV137" s="311"/>
      <c r="AW137" s="307"/>
      <c r="BA137" s="311"/>
      <c r="BB137" s="307"/>
      <c r="JV137" s="75"/>
      <c r="KA137" s="75"/>
      <c r="KB137" s="75"/>
      <c r="KC137" s="75"/>
      <c r="KD137" s="75"/>
      <c r="KE137" s="75"/>
      <c r="KF137" s="75"/>
      <c r="KG137" s="75"/>
      <c r="KH137" s="75"/>
      <c r="KI137" s="75"/>
      <c r="KJ137" s="75"/>
      <c r="KK137" s="75"/>
      <c r="KL137" s="75"/>
      <c r="KM137" s="75"/>
      <c r="KN137" s="75"/>
      <c r="KO137" s="75"/>
      <c r="KP137" s="75"/>
      <c r="KQ137" s="75"/>
      <c r="KR137" s="75"/>
      <c r="KS137" s="75"/>
      <c r="KT137" s="75"/>
      <c r="KU137" s="75"/>
      <c r="KV137" s="75"/>
      <c r="KW137" s="75"/>
      <c r="KX137" s="75"/>
      <c r="KY137" s="75"/>
      <c r="KZ137" s="75"/>
      <c r="LA137" s="75"/>
      <c r="LB137" s="75"/>
      <c r="LC137" s="75"/>
      <c r="LD137" s="75"/>
      <c r="LE137" s="75"/>
      <c r="LF137" s="75"/>
      <c r="LN137" s="172"/>
      <c r="MC137" s="75"/>
    </row>
    <row r="138" spans="1:341" ht="14.25" customHeight="1" x14ac:dyDescent="0.2">
      <c r="C138" s="1119"/>
      <c r="D138" s="1119"/>
      <c r="E138" s="217" t="s">
        <v>479</v>
      </c>
      <c r="F138" s="205"/>
      <c r="G138" s="208"/>
      <c r="H138" s="269"/>
      <c r="I138" s="189"/>
      <c r="J138" s="274">
        <f>J117+J121</f>
        <v>0</v>
      </c>
      <c r="K138" s="275">
        <f t="shared" ref="K138:N139" si="361">K117+K121</f>
        <v>0</v>
      </c>
      <c r="L138" s="275">
        <f t="shared" si="361"/>
        <v>0</v>
      </c>
      <c r="M138" s="275">
        <f t="shared" si="361"/>
        <v>0</v>
      </c>
      <c r="N138" s="276">
        <f t="shared" si="361"/>
        <v>0</v>
      </c>
      <c r="O138" s="271">
        <f t="shared" si="358"/>
        <v>0</v>
      </c>
      <c r="R138" s="1089"/>
      <c r="S138" s="1105"/>
      <c r="T138" s="1105"/>
      <c r="U138" s="1105"/>
      <c r="V138" s="1090"/>
      <c r="W138" s="68"/>
      <c r="Z138" s="68"/>
      <c r="AA138" s="310"/>
      <c r="AB138" s="68"/>
      <c r="AE138" s="68"/>
      <c r="AF138" s="310"/>
      <c r="AG138" s="68"/>
      <c r="AJ138" s="68"/>
      <c r="AK138" s="310"/>
      <c r="AL138" s="68"/>
      <c r="AO138" s="68"/>
      <c r="AP138" s="310"/>
      <c r="AQ138" s="311"/>
      <c r="AR138" s="311"/>
      <c r="AS138" s="311"/>
      <c r="AT138" s="311"/>
      <c r="AU138" s="311"/>
      <c r="AV138" s="311"/>
      <c r="AW138" s="307"/>
      <c r="BA138" s="311"/>
      <c r="BB138" s="307"/>
      <c r="JV138" s="75"/>
      <c r="KA138" s="75"/>
      <c r="KB138" s="75"/>
      <c r="KC138" s="75"/>
      <c r="KD138" s="75"/>
      <c r="KE138" s="75"/>
      <c r="KF138" s="75"/>
      <c r="KG138" s="75"/>
      <c r="KH138" s="75"/>
      <c r="KI138" s="75"/>
      <c r="KJ138" s="75"/>
      <c r="KK138" s="75"/>
      <c r="KL138" s="75"/>
      <c r="KM138" s="75"/>
      <c r="KN138" s="75"/>
      <c r="KO138" s="75"/>
      <c r="KP138" s="75"/>
      <c r="KQ138" s="75"/>
      <c r="KR138" s="75"/>
      <c r="KS138" s="75"/>
      <c r="KT138" s="75"/>
      <c r="KU138" s="75"/>
      <c r="KV138" s="75"/>
      <c r="KW138" s="75"/>
      <c r="KX138" s="75"/>
      <c r="KY138" s="75"/>
      <c r="KZ138" s="75"/>
      <c r="LA138" s="75"/>
      <c r="LB138" s="75"/>
      <c r="LC138" s="75"/>
      <c r="LD138" s="75"/>
      <c r="LE138" s="75"/>
      <c r="LF138" s="75"/>
      <c r="LN138" s="172"/>
      <c r="MC138" s="75"/>
    </row>
    <row r="139" spans="1:341" ht="14.25" customHeight="1" x14ac:dyDescent="0.25">
      <c r="C139" s="66"/>
      <c r="D139" s="66"/>
      <c r="E139" s="280"/>
      <c r="F139" s="250"/>
      <c r="G139" s="71"/>
      <c r="H139" s="273" t="s">
        <v>89</v>
      </c>
      <c r="I139" s="71"/>
      <c r="J139" s="194">
        <f>J118+J122</f>
        <v>0</v>
      </c>
      <c r="K139" s="195">
        <f t="shared" si="361"/>
        <v>0</v>
      </c>
      <c r="L139" s="195">
        <f t="shared" si="361"/>
        <v>0</v>
      </c>
      <c r="M139" s="195">
        <f t="shared" si="361"/>
        <v>0</v>
      </c>
      <c r="N139" s="196">
        <f t="shared" si="361"/>
        <v>0</v>
      </c>
      <c r="O139" s="200">
        <f t="shared" si="358"/>
        <v>0</v>
      </c>
      <c r="R139" s="1091"/>
      <c r="S139" s="1106"/>
      <c r="T139" s="1106"/>
      <c r="U139" s="1106"/>
      <c r="V139" s="1092"/>
      <c r="W139" s="68"/>
      <c r="Z139" s="68"/>
      <c r="AA139" s="310"/>
      <c r="AB139" s="68"/>
      <c r="AE139" s="68"/>
      <c r="AF139" s="310"/>
      <c r="AG139" s="68"/>
      <c r="AJ139" s="68"/>
      <c r="AK139" s="310"/>
      <c r="AL139" s="68"/>
      <c r="AO139" s="68"/>
      <c r="AP139" s="310"/>
      <c r="AQ139" s="311"/>
      <c r="AR139" s="311"/>
      <c r="AS139" s="311"/>
      <c r="AT139" s="311"/>
      <c r="AU139" s="311"/>
      <c r="AV139" s="311"/>
      <c r="AW139" s="307"/>
      <c r="BA139" s="311"/>
      <c r="BB139" s="307"/>
      <c r="JV139" s="75"/>
      <c r="KA139" s="75"/>
      <c r="KB139" s="75"/>
      <c r="KC139" s="75"/>
      <c r="KD139" s="75"/>
      <c r="KE139" s="75"/>
      <c r="KF139" s="75"/>
      <c r="KG139" s="75"/>
      <c r="KH139" s="75"/>
      <c r="KI139" s="75"/>
      <c r="KJ139" s="75"/>
      <c r="KK139" s="75"/>
      <c r="KL139" s="75"/>
      <c r="KM139" s="75"/>
      <c r="KN139" s="75"/>
      <c r="KO139" s="75"/>
      <c r="KP139" s="75"/>
      <c r="KQ139" s="75"/>
      <c r="KR139" s="75"/>
      <c r="KS139" s="75"/>
      <c r="KT139" s="75"/>
      <c r="KU139" s="75"/>
      <c r="KV139" s="75"/>
      <c r="KW139" s="75"/>
      <c r="KX139" s="75"/>
      <c r="KY139" s="75"/>
      <c r="KZ139" s="75"/>
      <c r="LA139" s="75"/>
      <c r="LB139" s="75"/>
      <c r="LC139" s="75"/>
      <c r="LD139" s="75"/>
      <c r="LE139" s="75"/>
      <c r="LF139" s="75"/>
      <c r="LN139" s="172"/>
      <c r="MC139" s="75"/>
    </row>
    <row r="140" spans="1:341" ht="9" customHeight="1" thickBot="1" x14ac:dyDescent="0.25">
      <c r="A140" s="241"/>
      <c r="B140" s="241"/>
      <c r="D140" s="247"/>
      <c r="E140" s="80"/>
      <c r="F140" s="66"/>
      <c r="G140" s="71"/>
      <c r="H140" s="178"/>
      <c r="I140" s="71"/>
      <c r="J140" s="207"/>
      <c r="K140" s="207"/>
      <c r="L140" s="207"/>
      <c r="M140" s="207"/>
      <c r="N140" s="207"/>
      <c r="O140" s="207"/>
      <c r="R140" s="58"/>
      <c r="S140" s="208"/>
      <c r="T140" s="209"/>
      <c r="W140" s="309"/>
      <c r="Z140" s="309"/>
      <c r="AA140" s="310"/>
      <c r="AB140" s="309"/>
      <c r="AE140" s="309"/>
      <c r="AF140" s="310"/>
      <c r="AG140" s="309"/>
      <c r="AJ140" s="309"/>
      <c r="AK140" s="310"/>
      <c r="AL140" s="309"/>
      <c r="AO140" s="309"/>
      <c r="AP140" s="310"/>
      <c r="AQ140" s="309"/>
      <c r="AR140" s="309"/>
      <c r="AS140" s="309"/>
      <c r="AT140" s="309"/>
      <c r="AU140" s="309"/>
      <c r="AV140" s="309"/>
      <c r="AW140" s="307"/>
      <c r="AX140" s="68"/>
      <c r="BA140" s="309"/>
      <c r="BB140" s="307"/>
      <c r="BC140" s="68"/>
      <c r="LN140" s="172"/>
      <c r="MC140" s="75"/>
    </row>
    <row r="141" spans="1:341" ht="14.45" customHeight="1" thickBot="1" x14ac:dyDescent="0.25">
      <c r="A141" s="171" t="s">
        <v>6</v>
      </c>
      <c r="B141" s="171" t="s">
        <v>457</v>
      </c>
      <c r="K141" s="1101" t="e">
        <f>'Submission Summary'!#REF!</f>
        <v>#REF!</v>
      </c>
      <c r="L141" s="1102"/>
      <c r="M141" s="1102"/>
      <c r="N141" s="1103"/>
      <c r="O141" s="71"/>
      <c r="P141" s="1120" t="s">
        <v>480</v>
      </c>
      <c r="R141" s="1104" t="str">
        <f>B141</f>
        <v>UNIT SUMMARY (Continued)</v>
      </c>
      <c r="S141" s="1104"/>
      <c r="T141" s="1104"/>
      <c r="U141" s="1104"/>
      <c r="W141" s="307"/>
      <c r="Z141" s="307"/>
      <c r="AA141" s="307"/>
      <c r="AB141" s="307"/>
      <c r="AE141" s="307"/>
      <c r="AF141" s="307"/>
      <c r="AG141" s="307"/>
      <c r="AJ141" s="307"/>
      <c r="AK141" s="307"/>
      <c r="AL141" s="307"/>
      <c r="AO141" s="307"/>
      <c r="AP141" s="307"/>
      <c r="AQ141" s="307"/>
      <c r="AR141" s="307"/>
      <c r="AS141" s="307"/>
      <c r="AT141" s="307"/>
      <c r="AU141" s="307"/>
      <c r="AV141" s="307"/>
      <c r="AW141" s="307"/>
      <c r="AX141" s="68"/>
      <c r="BA141" s="307"/>
      <c r="BB141" s="307"/>
      <c r="BC141" s="68"/>
      <c r="LN141" s="172"/>
      <c r="MC141" s="75"/>
    </row>
    <row r="142" spans="1:341" ht="9" customHeight="1" x14ac:dyDescent="0.2">
      <c r="A142" s="171"/>
      <c r="B142" s="171"/>
      <c r="O142" s="71"/>
      <c r="P142" s="1120"/>
      <c r="R142" s="174"/>
      <c r="S142" s="174"/>
      <c r="T142" s="281"/>
      <c r="W142" s="307"/>
      <c r="Z142" s="307"/>
      <c r="AA142" s="307"/>
      <c r="AB142" s="307"/>
      <c r="AE142" s="307"/>
      <c r="AF142" s="307"/>
      <c r="AG142" s="307"/>
      <c r="AJ142" s="307"/>
      <c r="AK142" s="307"/>
      <c r="AL142" s="307"/>
      <c r="AO142" s="307"/>
      <c r="AP142" s="307"/>
      <c r="AQ142" s="307"/>
      <c r="AR142" s="307"/>
      <c r="AS142" s="307"/>
      <c r="AT142" s="307"/>
      <c r="AU142" s="307"/>
      <c r="AV142" s="307"/>
      <c r="AW142" s="307"/>
      <c r="AX142" s="68"/>
      <c r="BA142" s="307"/>
      <c r="BB142" s="307"/>
      <c r="BC142" s="68"/>
      <c r="LN142" s="172"/>
      <c r="MC142" s="75"/>
    </row>
    <row r="143" spans="1:341" ht="12" customHeight="1" x14ac:dyDescent="0.2">
      <c r="A143" s="171"/>
      <c r="B143" s="171" t="s">
        <v>481</v>
      </c>
      <c r="C143" s="66"/>
      <c r="D143" s="66"/>
      <c r="E143" s="66"/>
      <c r="F143" s="66"/>
      <c r="G143" s="71"/>
      <c r="H143" s="272"/>
      <c r="I143" s="71"/>
      <c r="J143" s="282"/>
      <c r="K143" s="282"/>
      <c r="L143" s="282"/>
      <c r="M143" s="282"/>
      <c r="N143" s="282"/>
      <c r="O143" s="282"/>
      <c r="P143" s="1120"/>
      <c r="R143" s="1121" t="str">
        <f>B143</f>
        <v>Unit Square Footage:</v>
      </c>
      <c r="S143" s="1121"/>
      <c r="T143" s="1121"/>
      <c r="W143" s="309"/>
      <c r="Z143" s="309"/>
      <c r="AA143" s="310"/>
      <c r="AB143" s="309"/>
      <c r="AE143" s="309"/>
      <c r="AF143" s="310"/>
      <c r="AG143" s="309"/>
      <c r="AJ143" s="309"/>
      <c r="AK143" s="310"/>
      <c r="AL143" s="309"/>
      <c r="AO143" s="309"/>
      <c r="AP143" s="310"/>
      <c r="AQ143" s="309"/>
      <c r="AR143" s="309"/>
      <c r="AS143" s="309"/>
      <c r="AT143" s="309"/>
      <c r="AU143" s="309"/>
      <c r="AV143" s="309"/>
      <c r="AW143" s="307"/>
      <c r="AX143" s="68"/>
      <c r="BA143" s="309"/>
      <c r="BB143" s="307"/>
      <c r="BC143" s="68"/>
      <c r="LN143" s="172"/>
      <c r="MC143" s="75"/>
    </row>
    <row r="144" spans="1:341" ht="13.5" customHeight="1" x14ac:dyDescent="0.2">
      <c r="C144" s="158" t="s">
        <v>92</v>
      </c>
      <c r="D144" s="66"/>
      <c r="E144" s="66"/>
      <c r="F144" s="66"/>
      <c r="G144" s="71"/>
      <c r="H144" s="198" t="s">
        <v>439</v>
      </c>
      <c r="I144" s="71"/>
      <c r="J144" s="238">
        <f>EF48</f>
        <v>0</v>
      </c>
      <c r="K144" s="239">
        <f>EG48</f>
        <v>0</v>
      </c>
      <c r="L144" s="239">
        <f>EH48</f>
        <v>0</v>
      </c>
      <c r="M144" s="239">
        <f>EI48</f>
        <v>0</v>
      </c>
      <c r="N144" s="240">
        <f>EJ48</f>
        <v>0</v>
      </c>
      <c r="O144" s="283">
        <f t="shared" ref="O144:O150" si="362">SUM(J144:N144)</f>
        <v>0</v>
      </c>
      <c r="P144" s="345" t="str">
        <f>IF(OR($O$56=0,$O$56=""),"",O144/$O$56)</f>
        <v/>
      </c>
      <c r="R144" s="1087"/>
      <c r="S144" s="1111"/>
      <c r="T144" s="1111"/>
      <c r="U144" s="1111"/>
      <c r="V144" s="1088"/>
      <c r="W144" s="309"/>
      <c r="Z144" s="309"/>
      <c r="AA144" s="310"/>
      <c r="AB144" s="309"/>
      <c r="AE144" s="309"/>
      <c r="AF144" s="310"/>
      <c r="AG144" s="309"/>
      <c r="AJ144" s="309"/>
      <c r="AK144" s="310"/>
      <c r="AL144" s="309"/>
      <c r="AO144" s="309"/>
      <c r="AP144" s="310"/>
      <c r="AQ144" s="311"/>
      <c r="AR144" s="311"/>
      <c r="AS144" s="311"/>
      <c r="AT144" s="311"/>
      <c r="AU144" s="311"/>
      <c r="AV144" s="311"/>
      <c r="AW144" s="307"/>
      <c r="AX144" s="68"/>
      <c r="BA144" s="311"/>
      <c r="BB144" s="307"/>
      <c r="BC144" s="68"/>
      <c r="LN144" s="172"/>
      <c r="MC144" s="75"/>
    </row>
    <row r="145" spans="1:376" ht="13.5" customHeight="1" x14ac:dyDescent="0.2">
      <c r="C145" s="158"/>
      <c r="D145" s="66"/>
      <c r="E145" s="66"/>
      <c r="F145" s="66"/>
      <c r="G145" s="71"/>
      <c r="H145" s="272" t="s">
        <v>441</v>
      </c>
      <c r="I145" s="71"/>
      <c r="J145" s="285">
        <f>EK48</f>
        <v>0</v>
      </c>
      <c r="K145" s="286">
        <f>EL48</f>
        <v>0</v>
      </c>
      <c r="L145" s="286">
        <f>EM48</f>
        <v>0</v>
      </c>
      <c r="M145" s="286">
        <f>EN48</f>
        <v>0</v>
      </c>
      <c r="N145" s="287">
        <f>EO48</f>
        <v>0</v>
      </c>
      <c r="O145" s="288">
        <f t="shared" si="362"/>
        <v>0</v>
      </c>
      <c r="P145" s="345" t="str">
        <f>IF(OR($O$57=0,$O$57=""),"",O145/$O$57)</f>
        <v/>
      </c>
      <c r="R145" s="1089"/>
      <c r="S145" s="1105"/>
      <c r="T145" s="1105"/>
      <c r="U145" s="1105"/>
      <c r="V145" s="1090"/>
      <c r="W145" s="309"/>
      <c r="Z145" s="309"/>
      <c r="AA145" s="310"/>
      <c r="AB145" s="309"/>
      <c r="AE145" s="309"/>
      <c r="AF145" s="310"/>
      <c r="AG145" s="309"/>
      <c r="AJ145" s="309"/>
      <c r="AK145" s="310"/>
      <c r="AL145" s="309"/>
      <c r="AO145" s="309"/>
      <c r="AP145" s="310"/>
      <c r="AQ145" s="311"/>
      <c r="AR145" s="311"/>
      <c r="AS145" s="311"/>
      <c r="AT145" s="311"/>
      <c r="AU145" s="311"/>
      <c r="AV145" s="311"/>
      <c r="AW145" s="307"/>
      <c r="AX145" s="68"/>
      <c r="BA145" s="311"/>
      <c r="BB145" s="307"/>
      <c r="BC145" s="68"/>
      <c r="LN145" s="172"/>
      <c r="MC145" s="75"/>
    </row>
    <row r="146" spans="1:376" ht="13.5" customHeight="1" x14ac:dyDescent="0.2">
      <c r="C146" s="158"/>
      <c r="D146" s="66"/>
      <c r="E146" s="66"/>
      <c r="F146" s="66"/>
      <c r="G146" s="71"/>
      <c r="H146" s="272" t="s">
        <v>442</v>
      </c>
      <c r="I146" s="71"/>
      <c r="J146" s="285">
        <f>EP48</f>
        <v>0</v>
      </c>
      <c r="K146" s="286">
        <f>EQ48</f>
        <v>0</v>
      </c>
      <c r="L146" s="286">
        <f>ER48</f>
        <v>0</v>
      </c>
      <c r="M146" s="286">
        <f>ES48</f>
        <v>0</v>
      </c>
      <c r="N146" s="287">
        <f>ET48</f>
        <v>0</v>
      </c>
      <c r="O146" s="288">
        <f t="shared" si="362"/>
        <v>0</v>
      </c>
      <c r="P146" s="345" t="str">
        <f t="shared" ref="P146:P154" si="363">IF(OR(O58=0,O58=""),"",O146/O58)</f>
        <v/>
      </c>
      <c r="R146" s="1089"/>
      <c r="S146" s="1105"/>
      <c r="T146" s="1105"/>
      <c r="U146" s="1105"/>
      <c r="V146" s="1090"/>
      <c r="W146" s="309"/>
      <c r="Z146" s="309"/>
      <c r="AA146" s="310"/>
      <c r="AB146" s="309"/>
      <c r="AE146" s="309"/>
      <c r="AF146" s="310"/>
      <c r="AG146" s="309"/>
      <c r="AJ146" s="309"/>
      <c r="AK146" s="310"/>
      <c r="AL146" s="309"/>
      <c r="AO146" s="309"/>
      <c r="AP146" s="310"/>
      <c r="AQ146" s="311"/>
      <c r="AR146" s="311"/>
      <c r="AS146" s="311"/>
      <c r="AT146" s="311"/>
      <c r="AU146" s="311"/>
      <c r="AV146" s="311"/>
      <c r="AW146" s="307"/>
      <c r="AX146" s="68"/>
      <c r="BA146" s="311"/>
      <c r="BB146" s="307"/>
      <c r="BC146" s="68"/>
      <c r="LN146" s="172"/>
      <c r="MC146" s="75"/>
    </row>
    <row r="147" spans="1:376" ht="13.5" customHeight="1" x14ac:dyDescent="0.2">
      <c r="C147" s="158"/>
      <c r="D147" s="66"/>
      <c r="E147" s="66"/>
      <c r="F147" s="66"/>
      <c r="G147" s="71"/>
      <c r="H147" s="269" t="s">
        <v>443</v>
      </c>
      <c r="I147" s="189"/>
      <c r="J147" s="289">
        <f>EU48</f>
        <v>0</v>
      </c>
      <c r="K147" s="290">
        <f>EV48</f>
        <v>0</v>
      </c>
      <c r="L147" s="290">
        <f>EW48</f>
        <v>0</v>
      </c>
      <c r="M147" s="290">
        <f>EX48</f>
        <v>0</v>
      </c>
      <c r="N147" s="291">
        <f>EY48</f>
        <v>0</v>
      </c>
      <c r="O147" s="292">
        <f t="shared" si="362"/>
        <v>0</v>
      </c>
      <c r="P147" s="345" t="str">
        <f t="shared" si="363"/>
        <v/>
      </c>
      <c r="R147" s="1089"/>
      <c r="S147" s="1105"/>
      <c r="T147" s="1105"/>
      <c r="U147" s="1105"/>
      <c r="V147" s="1090"/>
      <c r="W147" s="309"/>
      <c r="Z147" s="309"/>
      <c r="AA147" s="310"/>
      <c r="AB147" s="309"/>
      <c r="AE147" s="309"/>
      <c r="AF147" s="310"/>
      <c r="AG147" s="309"/>
      <c r="AJ147" s="309"/>
      <c r="AK147" s="310"/>
      <c r="AL147" s="309"/>
      <c r="AO147" s="309"/>
      <c r="AP147" s="310"/>
      <c r="AQ147" s="311"/>
      <c r="AR147" s="311"/>
      <c r="AS147" s="311"/>
      <c r="AT147" s="311"/>
      <c r="AU147" s="311"/>
      <c r="AV147" s="311"/>
      <c r="AW147" s="307"/>
      <c r="AX147" s="68"/>
      <c r="BA147" s="311"/>
      <c r="BB147" s="307"/>
      <c r="BC147" s="68"/>
      <c r="LN147" s="172"/>
      <c r="MC147" s="75"/>
    </row>
    <row r="148" spans="1:376" ht="13.5" customHeight="1" x14ac:dyDescent="0.2">
      <c r="C148" s="158"/>
      <c r="D148" s="66"/>
      <c r="E148" s="66"/>
      <c r="F148" s="66"/>
      <c r="G148" s="71"/>
      <c r="H148" s="269" t="s">
        <v>444</v>
      </c>
      <c r="I148" s="189"/>
      <c r="J148" s="285">
        <f>EZ48</f>
        <v>0</v>
      </c>
      <c r="K148" s="286">
        <f>FA48</f>
        <v>0</v>
      </c>
      <c r="L148" s="286">
        <f>FB48</f>
        <v>0</v>
      </c>
      <c r="M148" s="286">
        <f>FC48</f>
        <v>0</v>
      </c>
      <c r="N148" s="287">
        <f>FD48</f>
        <v>0</v>
      </c>
      <c r="O148" s="288">
        <f t="shared" si="362"/>
        <v>0</v>
      </c>
      <c r="P148" s="345" t="str">
        <f t="shared" si="363"/>
        <v/>
      </c>
      <c r="R148" s="1089"/>
      <c r="S148" s="1105"/>
      <c r="T148" s="1105"/>
      <c r="U148" s="1105"/>
      <c r="V148" s="1090"/>
      <c r="W148" s="309"/>
      <c r="Z148" s="309"/>
      <c r="AA148" s="310"/>
      <c r="AB148" s="309"/>
      <c r="AE148" s="309"/>
      <c r="AF148" s="310"/>
      <c r="AG148" s="309"/>
      <c r="AJ148" s="309"/>
      <c r="AK148" s="310"/>
      <c r="AL148" s="309"/>
      <c r="AO148" s="309"/>
      <c r="AP148" s="310"/>
      <c r="AQ148" s="311"/>
      <c r="AR148" s="311"/>
      <c r="AS148" s="311"/>
      <c r="AT148" s="311"/>
      <c r="AU148" s="311"/>
      <c r="AV148" s="311"/>
      <c r="AW148" s="307"/>
      <c r="AX148" s="68"/>
      <c r="BA148" s="311"/>
      <c r="BB148" s="307"/>
      <c r="BC148" s="68"/>
      <c r="LN148" s="172"/>
      <c r="MC148" s="75"/>
    </row>
    <row r="149" spans="1:376" ht="13.5" customHeight="1" x14ac:dyDescent="0.2">
      <c r="C149" s="158"/>
      <c r="D149" s="66"/>
      <c r="E149" s="66"/>
      <c r="F149" s="66"/>
      <c r="G149" s="71"/>
      <c r="H149" s="272" t="s">
        <v>445</v>
      </c>
      <c r="I149" s="71"/>
      <c r="J149" s="285">
        <f>FE48</f>
        <v>0</v>
      </c>
      <c r="K149" s="286">
        <f>FF48</f>
        <v>0</v>
      </c>
      <c r="L149" s="286">
        <f>FG48</f>
        <v>0</v>
      </c>
      <c r="M149" s="286">
        <f>FH48</f>
        <v>0</v>
      </c>
      <c r="N149" s="287">
        <f>FI48</f>
        <v>0</v>
      </c>
      <c r="O149" s="288">
        <f t="shared" si="362"/>
        <v>0</v>
      </c>
      <c r="P149" s="345" t="str">
        <f t="shared" si="363"/>
        <v/>
      </c>
      <c r="R149" s="1089"/>
      <c r="S149" s="1105"/>
      <c r="T149" s="1105"/>
      <c r="U149" s="1105"/>
      <c r="V149" s="1090"/>
      <c r="W149" s="309"/>
      <c r="Z149" s="309"/>
      <c r="AA149" s="310"/>
      <c r="AB149" s="309"/>
      <c r="AE149" s="309"/>
      <c r="AF149" s="310"/>
      <c r="AG149" s="309"/>
      <c r="AJ149" s="309"/>
      <c r="AK149" s="310"/>
      <c r="AL149" s="309"/>
      <c r="AO149" s="309"/>
      <c r="AP149" s="310"/>
      <c r="AQ149" s="311"/>
      <c r="AR149" s="311"/>
      <c r="AS149" s="311"/>
      <c r="AT149" s="311"/>
      <c r="AU149" s="311"/>
      <c r="AV149" s="311"/>
      <c r="AW149" s="307"/>
      <c r="AX149" s="68"/>
      <c r="BA149" s="311"/>
      <c r="BB149" s="307"/>
      <c r="BC149" s="68"/>
      <c r="LN149" s="172"/>
      <c r="MC149" s="75"/>
    </row>
    <row r="150" spans="1:376" ht="13.5" customHeight="1" x14ac:dyDescent="0.2">
      <c r="C150" s="76"/>
      <c r="D150" s="66"/>
      <c r="E150" s="66"/>
      <c r="F150" s="66"/>
      <c r="G150" s="71"/>
      <c r="H150" s="198" t="s">
        <v>446</v>
      </c>
      <c r="I150" s="71"/>
      <c r="J150" s="242">
        <f>FJ48</f>
        <v>0</v>
      </c>
      <c r="K150" s="243">
        <f>FK48</f>
        <v>0</v>
      </c>
      <c r="L150" s="243">
        <f>FL48</f>
        <v>0</v>
      </c>
      <c r="M150" s="243">
        <f>FM48</f>
        <v>0</v>
      </c>
      <c r="N150" s="244">
        <f>FN48</f>
        <v>0</v>
      </c>
      <c r="O150" s="293">
        <f t="shared" si="362"/>
        <v>0</v>
      </c>
      <c r="P150" s="345" t="str">
        <f t="shared" si="363"/>
        <v/>
      </c>
      <c r="R150" s="1089"/>
      <c r="S150" s="1105"/>
      <c r="T150" s="1105"/>
      <c r="U150" s="1105"/>
      <c r="V150" s="1090"/>
      <c r="W150" s="312"/>
      <c r="Z150" s="309"/>
      <c r="AA150" s="310"/>
      <c r="AB150" s="312"/>
      <c r="AE150" s="309"/>
      <c r="AF150" s="310"/>
      <c r="AG150" s="312"/>
      <c r="AJ150" s="309"/>
      <c r="AK150" s="310"/>
      <c r="AL150" s="312"/>
      <c r="AO150" s="309"/>
      <c r="AP150" s="310"/>
      <c r="AQ150" s="311"/>
      <c r="AR150" s="311"/>
      <c r="AS150" s="311"/>
      <c r="AT150" s="311"/>
      <c r="AU150" s="311"/>
      <c r="AV150" s="311"/>
      <c r="AW150" s="309"/>
      <c r="AX150" s="68"/>
      <c r="BA150" s="311"/>
      <c r="BB150" s="309"/>
      <c r="BC150" s="68"/>
      <c r="LN150" s="172"/>
      <c r="MC150" s="75"/>
    </row>
    <row r="151" spans="1:376" ht="13.5" customHeight="1" x14ac:dyDescent="0.2">
      <c r="C151" s="76"/>
      <c r="D151" s="66"/>
      <c r="E151" s="66"/>
      <c r="F151" s="66"/>
      <c r="G151" s="71"/>
      <c r="H151" s="272" t="s">
        <v>482</v>
      </c>
      <c r="I151" s="71"/>
      <c r="J151" s="294">
        <f>SUM(J144:J150)</f>
        <v>0</v>
      </c>
      <c r="K151" s="294">
        <f>SUM(K144:K150)</f>
        <v>0</v>
      </c>
      <c r="L151" s="294">
        <f>SUM(L144:L150)</f>
        <v>0</v>
      </c>
      <c r="M151" s="294">
        <f>SUM(M144:M150)</f>
        <v>0</v>
      </c>
      <c r="N151" s="294">
        <f>SUM(N144:N150)</f>
        <v>0</v>
      </c>
      <c r="O151" s="294">
        <f>SUM(J151:N151)</f>
        <v>0</v>
      </c>
      <c r="R151" s="1089"/>
      <c r="S151" s="1105"/>
      <c r="T151" s="1105"/>
      <c r="U151" s="1105"/>
      <c r="V151" s="1090"/>
      <c r="W151" s="312"/>
      <c r="Z151" s="309"/>
      <c r="AA151" s="310"/>
      <c r="AB151" s="312"/>
      <c r="AE151" s="309"/>
      <c r="AF151" s="310"/>
      <c r="AG151" s="312"/>
      <c r="AJ151" s="309"/>
      <c r="AK151" s="310"/>
      <c r="AL151" s="312"/>
      <c r="AO151" s="309"/>
      <c r="AP151" s="310"/>
      <c r="AQ151" s="311"/>
      <c r="AR151" s="311"/>
      <c r="AS151" s="311"/>
      <c r="AT151" s="311"/>
      <c r="AU151" s="311"/>
      <c r="AV151" s="311"/>
      <c r="AW151" s="309"/>
      <c r="AX151" s="68"/>
      <c r="BA151" s="311"/>
      <c r="BB151" s="309"/>
      <c r="BC151" s="68"/>
      <c r="LN151" s="172"/>
      <c r="MC151" s="75"/>
    </row>
    <row r="152" spans="1:376" ht="13.5" customHeight="1" x14ac:dyDescent="0.2">
      <c r="C152" s="66" t="s">
        <v>420</v>
      </c>
      <c r="D152" s="66"/>
      <c r="E152" s="66"/>
      <c r="F152" s="66"/>
      <c r="G152" s="66"/>
      <c r="H152" s="71"/>
      <c r="I152" s="71"/>
      <c r="J152" s="295">
        <f>FO48</f>
        <v>0</v>
      </c>
      <c r="K152" s="296">
        <f>FP48</f>
        <v>0</v>
      </c>
      <c r="L152" s="296">
        <f>FQ48</f>
        <v>0</v>
      </c>
      <c r="M152" s="296">
        <f>FR48</f>
        <v>0</v>
      </c>
      <c r="N152" s="297">
        <f>FS48</f>
        <v>0</v>
      </c>
      <c r="O152" s="293">
        <f>SUM(J152:N152)</f>
        <v>0</v>
      </c>
      <c r="P152" s="284" t="str">
        <f t="shared" si="363"/>
        <v/>
      </c>
      <c r="R152" s="1089"/>
      <c r="S152" s="1105"/>
      <c r="T152" s="1105"/>
      <c r="U152" s="1105"/>
      <c r="V152" s="1090"/>
      <c r="W152" s="68"/>
      <c r="Z152" s="309"/>
      <c r="AA152" s="309"/>
      <c r="AB152" s="68"/>
      <c r="AE152" s="309"/>
      <c r="AF152" s="309"/>
      <c r="AG152" s="68"/>
      <c r="AJ152" s="309"/>
      <c r="AK152" s="309"/>
      <c r="AL152" s="68"/>
      <c r="AO152" s="309"/>
      <c r="AP152" s="309"/>
      <c r="AQ152" s="311"/>
      <c r="AR152" s="311"/>
      <c r="AS152" s="311"/>
      <c r="AT152" s="311"/>
      <c r="AU152" s="311"/>
      <c r="AV152" s="311"/>
      <c r="AW152" s="307"/>
      <c r="AX152" s="68"/>
      <c r="BA152" s="311"/>
      <c r="BB152" s="307"/>
      <c r="BC152" s="68"/>
      <c r="LN152" s="172"/>
      <c r="MC152" s="75"/>
    </row>
    <row r="153" spans="1:376" ht="13.5" customHeight="1" x14ac:dyDescent="0.2">
      <c r="C153" s="158" t="s">
        <v>448</v>
      </c>
      <c r="D153" s="66"/>
      <c r="E153" s="66"/>
      <c r="F153" s="66"/>
      <c r="G153" s="66"/>
      <c r="H153" s="71"/>
      <c r="I153" s="71"/>
      <c r="J153" s="294">
        <f>SUM(J151:J152)</f>
        <v>0</v>
      </c>
      <c r="K153" s="294">
        <f>SUM(K151:K152)</f>
        <v>0</v>
      </c>
      <c r="L153" s="294">
        <f>SUM(L151:L152)</f>
        <v>0</v>
      </c>
      <c r="M153" s="294">
        <f>SUM(M151:M152)</f>
        <v>0</v>
      </c>
      <c r="N153" s="294">
        <f>SUM(N151:N152)</f>
        <v>0</v>
      </c>
      <c r="O153" s="294">
        <f>SUM(J153:N153)</f>
        <v>0</v>
      </c>
      <c r="R153" s="1089"/>
      <c r="S153" s="1105"/>
      <c r="T153" s="1105"/>
      <c r="U153" s="1105"/>
      <c r="V153" s="1090"/>
      <c r="W153" s="309"/>
      <c r="Z153" s="309"/>
      <c r="AA153" s="309"/>
      <c r="AB153" s="309"/>
      <c r="AE153" s="309"/>
      <c r="AF153" s="309"/>
      <c r="AG153" s="309"/>
      <c r="AJ153" s="309"/>
      <c r="AK153" s="309"/>
      <c r="AL153" s="309"/>
      <c r="AO153" s="309"/>
      <c r="AP153" s="309"/>
      <c r="AQ153" s="311"/>
      <c r="AR153" s="311"/>
      <c r="AS153" s="311"/>
      <c r="AT153" s="311"/>
      <c r="AU153" s="311"/>
      <c r="AV153" s="311"/>
      <c r="AW153" s="307"/>
      <c r="AX153" s="68"/>
      <c r="BA153" s="311"/>
      <c r="BB153" s="307"/>
      <c r="BC153" s="68"/>
      <c r="LN153" s="172"/>
      <c r="MC153" s="75"/>
    </row>
    <row r="154" spans="1:376" ht="13.5" customHeight="1" x14ac:dyDescent="0.2">
      <c r="C154" s="158" t="s">
        <v>96</v>
      </c>
      <c r="D154" s="66"/>
      <c r="E154" s="66"/>
      <c r="F154" s="66"/>
      <c r="G154" s="66"/>
      <c r="H154" s="71"/>
      <c r="I154" s="71"/>
      <c r="J154" s="295">
        <f>FY48</f>
        <v>0</v>
      </c>
      <c r="K154" s="296">
        <f>FZ48</f>
        <v>0</v>
      </c>
      <c r="L154" s="296">
        <f>GA48</f>
        <v>0</v>
      </c>
      <c r="M154" s="296">
        <f>GB48</f>
        <v>0</v>
      </c>
      <c r="N154" s="297">
        <f>GC48</f>
        <v>0</v>
      </c>
      <c r="O154" s="293">
        <f>SUM(J154:N154)</f>
        <v>0</v>
      </c>
      <c r="P154" s="284" t="str">
        <f t="shared" si="363"/>
        <v/>
      </c>
      <c r="R154" s="1089"/>
      <c r="S154" s="1105"/>
      <c r="T154" s="1105"/>
      <c r="U154" s="1105"/>
      <c r="V154" s="1090"/>
      <c r="W154" s="309"/>
      <c r="Z154" s="309"/>
      <c r="AA154" s="309"/>
      <c r="AB154" s="309"/>
      <c r="AE154" s="309"/>
      <c r="AF154" s="309"/>
      <c r="AG154" s="309"/>
      <c r="AJ154" s="309"/>
      <c r="AK154" s="309"/>
      <c r="AL154" s="309"/>
      <c r="AO154" s="309"/>
      <c r="AP154" s="309"/>
      <c r="AQ154" s="311"/>
      <c r="AR154" s="311"/>
      <c r="AS154" s="311"/>
      <c r="AT154" s="311"/>
      <c r="AU154" s="311"/>
      <c r="AV154" s="311"/>
      <c r="AW154" s="307"/>
      <c r="AX154" s="68"/>
      <c r="BA154" s="311"/>
      <c r="BB154" s="307"/>
      <c r="BC154" s="68"/>
      <c r="LN154" s="172"/>
      <c r="MC154" s="75"/>
    </row>
    <row r="155" spans="1:376" ht="13.5" customHeight="1" x14ac:dyDescent="0.2">
      <c r="C155" s="158" t="s">
        <v>88</v>
      </c>
      <c r="D155" s="66"/>
      <c r="E155" s="66"/>
      <c r="F155" s="66"/>
      <c r="G155" s="66"/>
      <c r="H155" s="71"/>
      <c r="I155" s="71"/>
      <c r="J155" s="298">
        <f>SUM(J153:J154)</f>
        <v>0</v>
      </c>
      <c r="K155" s="298">
        <f>SUM(K153:K154)</f>
        <v>0</v>
      </c>
      <c r="L155" s="298">
        <f>SUM(L153:L154)</f>
        <v>0</v>
      </c>
      <c r="M155" s="298">
        <f>SUM(M153:M154)</f>
        <v>0</v>
      </c>
      <c r="N155" s="298">
        <f>SUM(N153:N154)</f>
        <v>0</v>
      </c>
      <c r="O155" s="298">
        <f>SUM(J155:N155)</f>
        <v>0</v>
      </c>
      <c r="R155" s="1091"/>
      <c r="S155" s="1106"/>
      <c r="T155" s="1106"/>
      <c r="U155" s="1106"/>
      <c r="V155" s="1092"/>
      <c r="W155" s="309"/>
      <c r="Z155" s="309"/>
      <c r="AA155" s="309"/>
      <c r="AB155" s="309"/>
      <c r="AE155" s="309"/>
      <c r="AF155" s="309"/>
      <c r="AG155" s="309"/>
      <c r="AJ155" s="309"/>
      <c r="AK155" s="309"/>
      <c r="AL155" s="309"/>
      <c r="AO155" s="309"/>
      <c r="AP155" s="309"/>
      <c r="AQ155" s="311"/>
      <c r="AR155" s="311"/>
      <c r="AS155" s="311"/>
      <c r="AT155" s="311"/>
      <c r="AU155" s="311"/>
      <c r="AV155" s="311"/>
      <c r="AW155" s="307"/>
      <c r="AX155" s="68"/>
      <c r="BA155" s="311"/>
      <c r="BB155" s="307"/>
      <c r="BC155" s="68"/>
      <c r="LN155" s="172"/>
      <c r="MC155" s="75"/>
    </row>
    <row r="156" spans="1:376" ht="13.9" customHeight="1" x14ac:dyDescent="0.2"/>
    <row r="157" spans="1:376" s="65" customFormat="1" ht="13.9" customHeight="1" x14ac:dyDescent="0.2">
      <c r="A157" s="66"/>
      <c r="B157" s="66"/>
      <c r="C157" s="66" t="s">
        <v>483</v>
      </c>
      <c r="D157" s="66"/>
      <c r="E157" s="66"/>
      <c r="F157" s="66"/>
      <c r="G157" s="66"/>
      <c r="H157" s="66"/>
      <c r="I157" s="66"/>
      <c r="J157" s="344" t="str">
        <f>IF(OR(J$67="",J$67=0),"",J155/J$67)</f>
        <v/>
      </c>
      <c r="K157" s="344" t="str">
        <f>IF(OR(K$67="",K$67=0),"",K155/K$67)</f>
        <v/>
      </c>
      <c r="L157" s="344" t="str">
        <f>IF(OR(L$67="",L$67=0),"",L155/L$67)</f>
        <v/>
      </c>
      <c r="M157" s="344" t="str">
        <f>IF(OR(M$67="",M$67=0),"",M155/M$67)</f>
        <v/>
      </c>
      <c r="N157" s="344" t="str">
        <f>IF(OR(N$67="",N$67=0),"",N155/N$67)</f>
        <v/>
      </c>
      <c r="O157" s="299"/>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68"/>
      <c r="EA157" s="68"/>
      <c r="EB157" s="68"/>
      <c r="EC157" s="68"/>
      <c r="ED157" s="68"/>
      <c r="EE157" s="68"/>
      <c r="EF157" s="68"/>
      <c r="EG157" s="68"/>
      <c r="EH157" s="68"/>
      <c r="EI157" s="68"/>
      <c r="EJ157" s="68"/>
      <c r="EK157" s="68"/>
      <c r="EL157" s="68"/>
      <c r="EM157" s="68"/>
      <c r="EN157" s="68"/>
      <c r="EO157" s="68"/>
      <c r="EP157" s="68"/>
      <c r="EQ157" s="68"/>
      <c r="ER157" s="68"/>
      <c r="ES157" s="68"/>
      <c r="ET157" s="68"/>
      <c r="EU157" s="68"/>
      <c r="EV157" s="68"/>
      <c r="EW157" s="68"/>
      <c r="EX157" s="68"/>
      <c r="EY157" s="68"/>
      <c r="EZ157" s="68"/>
      <c r="FA157" s="68"/>
      <c r="FB157" s="68"/>
      <c r="FC157" s="68"/>
      <c r="FD157" s="68"/>
      <c r="FE157" s="68"/>
      <c r="FF157" s="68"/>
      <c r="FG157" s="68"/>
      <c r="FH157" s="68"/>
      <c r="FI157" s="68"/>
      <c r="FJ157" s="68"/>
      <c r="FK157" s="68"/>
      <c r="FL157" s="68"/>
      <c r="FM157" s="68"/>
      <c r="FN157" s="68"/>
      <c r="FO157" s="68"/>
      <c r="FP157" s="68"/>
      <c r="FQ157" s="68"/>
      <c r="FR157" s="68"/>
      <c r="FS157" s="68"/>
      <c r="FT157" s="68"/>
      <c r="FU157" s="68"/>
      <c r="FV157" s="68"/>
      <c r="FW157" s="68"/>
      <c r="FX157" s="68"/>
      <c r="FY157" s="68"/>
      <c r="FZ157" s="68"/>
      <c r="GA157" s="68"/>
      <c r="GB157" s="68"/>
      <c r="GC157" s="68"/>
      <c r="GD157" s="68"/>
      <c r="GE157" s="68"/>
      <c r="GF157" s="68"/>
      <c r="GG157" s="68"/>
      <c r="GH157" s="68"/>
      <c r="GI157" s="68"/>
      <c r="GJ157" s="68"/>
      <c r="GK157" s="68"/>
      <c r="GL157" s="68"/>
      <c r="GM157" s="68"/>
      <c r="GN157" s="68"/>
      <c r="GO157" s="68"/>
      <c r="GP157" s="68"/>
      <c r="GQ157" s="68"/>
      <c r="GR157" s="68"/>
      <c r="GS157" s="68"/>
      <c r="GT157" s="68"/>
      <c r="GU157" s="68"/>
      <c r="GV157" s="68"/>
      <c r="GW157" s="68"/>
      <c r="GX157" s="68"/>
      <c r="GY157" s="68"/>
      <c r="GZ157" s="68"/>
      <c r="HA157" s="68"/>
      <c r="HB157" s="68"/>
      <c r="HC157" s="68"/>
      <c r="HD157" s="68"/>
      <c r="HE157" s="68"/>
      <c r="HF157" s="68"/>
      <c r="HG157" s="68"/>
      <c r="HH157" s="68"/>
      <c r="HI157" s="68"/>
      <c r="HJ157" s="68"/>
      <c r="HK157" s="68"/>
      <c r="HL157" s="68"/>
      <c r="HM157" s="68"/>
      <c r="HN157" s="68"/>
      <c r="HO157" s="68"/>
      <c r="HP157" s="68"/>
      <c r="HQ157" s="68"/>
      <c r="HR157" s="68"/>
      <c r="HS157" s="68"/>
      <c r="HT157" s="68"/>
      <c r="HU157" s="68"/>
      <c r="HV157" s="68"/>
      <c r="HW157" s="68"/>
      <c r="HX157" s="68"/>
      <c r="HY157" s="68"/>
      <c r="HZ157" s="68"/>
      <c r="IA157" s="68"/>
      <c r="IB157" s="68"/>
      <c r="IC157" s="68"/>
      <c r="ID157" s="68"/>
      <c r="IE157" s="68"/>
      <c r="IF157" s="68"/>
      <c r="IG157" s="68"/>
      <c r="IH157" s="68"/>
      <c r="II157" s="68"/>
      <c r="IJ157" s="68"/>
      <c r="IK157" s="68"/>
      <c r="IL157" s="68"/>
      <c r="IM157" s="68"/>
      <c r="IN157" s="68"/>
      <c r="IO157" s="68"/>
      <c r="IP157" s="68"/>
      <c r="IQ157" s="68"/>
      <c r="IR157" s="68"/>
      <c r="IS157" s="68"/>
      <c r="IT157" s="68"/>
      <c r="IU157" s="68"/>
      <c r="IV157" s="68"/>
      <c r="IW157" s="68"/>
      <c r="IX157" s="68"/>
      <c r="IY157" s="68"/>
      <c r="IZ157" s="68"/>
      <c r="JA157" s="68"/>
      <c r="JB157" s="68"/>
      <c r="JC157" s="68"/>
      <c r="JD157" s="68"/>
      <c r="JE157" s="68"/>
      <c r="JF157" s="68"/>
      <c r="JG157" s="68"/>
      <c r="JH157" s="68"/>
      <c r="JI157" s="68"/>
      <c r="JJ157" s="68"/>
      <c r="JK157" s="68"/>
      <c r="JL157" s="68"/>
      <c r="JM157" s="68"/>
      <c r="JN157" s="68"/>
      <c r="JO157" s="68"/>
      <c r="JP157" s="68"/>
      <c r="JQ157" s="68"/>
      <c r="JR157" s="68"/>
      <c r="JS157" s="68"/>
      <c r="JT157" s="68"/>
      <c r="JU157" s="68"/>
      <c r="JV157" s="67"/>
      <c r="JW157" s="68"/>
      <c r="JX157" s="68"/>
      <c r="JY157" s="68"/>
      <c r="JZ157" s="68"/>
      <c r="KA157" s="67"/>
      <c r="KB157" s="67"/>
      <c r="KC157" s="67"/>
      <c r="KD157" s="67"/>
      <c r="KE157" s="67"/>
      <c r="KF157" s="67"/>
      <c r="KG157" s="67"/>
      <c r="KH157" s="67"/>
      <c r="KI157" s="67"/>
      <c r="KJ157" s="67"/>
      <c r="KK157" s="67"/>
      <c r="KL157" s="67"/>
      <c r="KM157" s="67"/>
      <c r="KN157" s="67"/>
      <c r="KO157" s="67"/>
      <c r="KP157" s="67"/>
      <c r="KQ157" s="67"/>
      <c r="KR157" s="67"/>
      <c r="KS157" s="67"/>
      <c r="KT157" s="67"/>
      <c r="KU157" s="67"/>
      <c r="KV157" s="67"/>
      <c r="KW157" s="67"/>
      <c r="KX157" s="67"/>
      <c r="KY157" s="67"/>
      <c r="KZ157" s="67"/>
      <c r="LA157" s="67"/>
      <c r="LB157" s="67"/>
      <c r="LC157" s="67"/>
      <c r="LD157" s="67"/>
      <c r="LE157" s="67"/>
      <c r="LF157" s="67"/>
      <c r="LG157" s="68"/>
      <c r="LH157" s="68"/>
      <c r="LI157" s="68"/>
      <c r="LJ157" s="68"/>
      <c r="LK157" s="68"/>
      <c r="LL157" s="68"/>
      <c r="LM157" s="69"/>
      <c r="LN157" s="68"/>
      <c r="LO157" s="68"/>
      <c r="LP157" s="68"/>
      <c r="LQ157" s="68"/>
      <c r="LR157" s="68"/>
      <c r="LS157" s="68"/>
      <c r="LT157" s="68"/>
      <c r="LU157" s="68"/>
      <c r="LV157" s="68"/>
      <c r="LW157" s="68"/>
      <c r="LX157" s="68"/>
      <c r="LY157" s="68"/>
      <c r="LZ157" s="68"/>
      <c r="MA157" s="68"/>
      <c r="MB157" s="68"/>
      <c r="MC157" s="69"/>
      <c r="MD157" s="69"/>
      <c r="ME157" s="68"/>
      <c r="MF157" s="68"/>
      <c r="MG157" s="68"/>
      <c r="MH157" s="68"/>
      <c r="MI157" s="68"/>
      <c r="MJ157" s="68"/>
      <c r="MK157" s="68"/>
      <c r="ML157" s="68"/>
      <c r="MM157" s="68"/>
      <c r="MN157" s="68"/>
      <c r="MO157" s="68"/>
      <c r="MP157" s="68"/>
      <c r="MQ157" s="68"/>
      <c r="MR157" s="68"/>
      <c r="MS157" s="68"/>
      <c r="MT157" s="66"/>
      <c r="MU157" s="66"/>
      <c r="MV157" s="68"/>
      <c r="MW157" s="68"/>
      <c r="MX157" s="68"/>
      <c r="MY157" s="68"/>
      <c r="MZ157" s="68"/>
      <c r="NA157" s="68"/>
      <c r="NB157" s="68"/>
      <c r="NC157" s="68"/>
      <c r="ND157" s="68"/>
      <c r="NE157" s="68"/>
      <c r="NF157" s="68"/>
      <c r="NG157" s="68"/>
      <c r="NH157" s="68"/>
      <c r="NI157" s="68"/>
      <c r="NJ157" s="68"/>
      <c r="NK157" s="68"/>
      <c r="NL157" s="68"/>
    </row>
    <row r="158" spans="1:376" s="65" customFormat="1" ht="13.9" customHeight="1" x14ac:dyDescent="0.2">
      <c r="A158" s="66"/>
      <c r="B158" s="66"/>
      <c r="C158" s="66"/>
      <c r="D158" s="66"/>
      <c r="E158" s="66"/>
      <c r="F158" s="66"/>
      <c r="G158" s="66"/>
      <c r="H158" s="66"/>
      <c r="I158" s="66"/>
      <c r="J158" s="66"/>
      <c r="K158" s="66"/>
      <c r="L158" s="66"/>
      <c r="M158" s="66"/>
      <c r="N158" s="66"/>
      <c r="O158" s="66"/>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68"/>
      <c r="DW158" s="68"/>
      <c r="DX158" s="68"/>
      <c r="DY158" s="68"/>
      <c r="DZ158" s="68"/>
      <c r="EA158" s="68"/>
      <c r="EB158" s="68"/>
      <c r="EC158" s="68"/>
      <c r="ED158" s="68"/>
      <c r="EE158" s="68"/>
      <c r="EF158" s="68"/>
      <c r="EG158" s="68"/>
      <c r="EH158" s="68"/>
      <c r="EI158" s="68"/>
      <c r="EJ158" s="68"/>
      <c r="EK158" s="68"/>
      <c r="EL158" s="68"/>
      <c r="EM158" s="68"/>
      <c r="EN158" s="68"/>
      <c r="EO158" s="68"/>
      <c r="EP158" s="68"/>
      <c r="EQ158" s="68"/>
      <c r="ER158" s="68"/>
      <c r="ES158" s="68"/>
      <c r="ET158" s="68"/>
      <c r="EU158" s="68"/>
      <c r="EV158" s="68"/>
      <c r="EW158" s="68"/>
      <c r="EX158" s="68"/>
      <c r="EY158" s="68"/>
      <c r="EZ158" s="68"/>
      <c r="FA158" s="68"/>
      <c r="FB158" s="68"/>
      <c r="FC158" s="68"/>
      <c r="FD158" s="68"/>
      <c r="FE158" s="68"/>
      <c r="FF158" s="68"/>
      <c r="FG158" s="68"/>
      <c r="FH158" s="68"/>
      <c r="FI158" s="68"/>
      <c r="FJ158" s="68"/>
      <c r="FK158" s="68"/>
      <c r="FL158" s="68"/>
      <c r="FM158" s="68"/>
      <c r="FN158" s="68"/>
      <c r="FO158" s="68"/>
      <c r="FP158" s="68"/>
      <c r="FQ158" s="68"/>
      <c r="FR158" s="68"/>
      <c r="FS158" s="68"/>
      <c r="FT158" s="68"/>
      <c r="FU158" s="68"/>
      <c r="FV158" s="68"/>
      <c r="FW158" s="68"/>
      <c r="FX158" s="68"/>
      <c r="FY158" s="68"/>
      <c r="FZ158" s="68"/>
      <c r="GA158" s="68"/>
      <c r="GB158" s="68"/>
      <c r="GC158" s="68"/>
      <c r="GD158" s="68"/>
      <c r="GE158" s="68"/>
      <c r="GF158" s="68"/>
      <c r="GG158" s="68"/>
      <c r="GH158" s="68"/>
      <c r="GI158" s="68"/>
      <c r="GJ158" s="68"/>
      <c r="GK158" s="68"/>
      <c r="GL158" s="68"/>
      <c r="GM158" s="68"/>
      <c r="GN158" s="68"/>
      <c r="GO158" s="68"/>
      <c r="GP158" s="68"/>
      <c r="GQ158" s="68"/>
      <c r="GR158" s="68"/>
      <c r="GS158" s="68"/>
      <c r="GT158" s="68"/>
      <c r="GU158" s="68"/>
      <c r="GV158" s="68"/>
      <c r="GW158" s="68"/>
      <c r="GX158" s="68"/>
      <c r="GY158" s="68"/>
      <c r="GZ158" s="68"/>
      <c r="HA158" s="68"/>
      <c r="HB158" s="68"/>
      <c r="HC158" s="68"/>
      <c r="HD158" s="68"/>
      <c r="HE158" s="68"/>
      <c r="HF158" s="68"/>
      <c r="HG158" s="68"/>
      <c r="HH158" s="68"/>
      <c r="HI158" s="68"/>
      <c r="HJ158" s="68"/>
      <c r="HK158" s="68"/>
      <c r="HL158" s="68"/>
      <c r="HM158" s="68"/>
      <c r="HN158" s="68"/>
      <c r="HO158" s="68"/>
      <c r="HP158" s="68"/>
      <c r="HQ158" s="68"/>
      <c r="HR158" s="68"/>
      <c r="HS158" s="68"/>
      <c r="HT158" s="68"/>
      <c r="HU158" s="68"/>
      <c r="HV158" s="68"/>
      <c r="HW158" s="68"/>
      <c r="HX158" s="68"/>
      <c r="HY158" s="68"/>
      <c r="HZ158" s="68"/>
      <c r="IA158" s="68"/>
      <c r="IB158" s="68"/>
      <c r="IC158" s="68"/>
      <c r="ID158" s="68"/>
      <c r="IE158" s="68"/>
      <c r="IF158" s="68"/>
      <c r="IG158" s="68"/>
      <c r="IH158" s="68"/>
      <c r="II158" s="68"/>
      <c r="IJ158" s="68"/>
      <c r="IK158" s="68"/>
      <c r="IL158" s="68"/>
      <c r="IM158" s="68"/>
      <c r="IN158" s="68"/>
      <c r="IO158" s="68"/>
      <c r="IP158" s="68"/>
      <c r="IQ158" s="68"/>
      <c r="IR158" s="68"/>
      <c r="IS158" s="68"/>
      <c r="IT158" s="68"/>
      <c r="IU158" s="68"/>
      <c r="IV158" s="68"/>
      <c r="IW158" s="68"/>
      <c r="IX158" s="68"/>
      <c r="IY158" s="68"/>
      <c r="IZ158" s="68"/>
      <c r="JA158" s="68"/>
      <c r="JB158" s="68"/>
      <c r="JC158" s="68"/>
      <c r="JD158" s="68"/>
      <c r="JE158" s="68"/>
      <c r="JF158" s="68"/>
      <c r="JG158" s="68"/>
      <c r="JH158" s="68"/>
      <c r="JI158" s="68"/>
      <c r="JJ158" s="68"/>
      <c r="JK158" s="68"/>
      <c r="JL158" s="68"/>
      <c r="JM158" s="68"/>
      <c r="JN158" s="68"/>
      <c r="JO158" s="68"/>
      <c r="JP158" s="68"/>
      <c r="JQ158" s="68"/>
      <c r="JR158" s="68"/>
      <c r="JS158" s="68"/>
      <c r="JT158" s="68"/>
      <c r="JU158" s="68"/>
      <c r="JV158" s="67"/>
      <c r="JW158" s="68"/>
      <c r="JX158" s="68"/>
      <c r="JY158" s="68"/>
      <c r="JZ158" s="68"/>
      <c r="KA158" s="67"/>
      <c r="KB158" s="67"/>
      <c r="KC158" s="67"/>
      <c r="KD158" s="67"/>
      <c r="KE158" s="67"/>
      <c r="KF158" s="67"/>
      <c r="KG158" s="67"/>
      <c r="KH158" s="67"/>
      <c r="KI158" s="67"/>
      <c r="KJ158" s="67"/>
      <c r="KK158" s="67"/>
      <c r="KL158" s="67"/>
      <c r="KM158" s="67"/>
      <c r="KN158" s="67"/>
      <c r="KO158" s="67"/>
      <c r="KP158" s="67"/>
      <c r="KQ158" s="67"/>
      <c r="KR158" s="67"/>
      <c r="KS158" s="67"/>
      <c r="KT158" s="67"/>
      <c r="KU158" s="67"/>
      <c r="KV158" s="67"/>
      <c r="KW158" s="67"/>
      <c r="KX158" s="67"/>
      <c r="KY158" s="67"/>
      <c r="KZ158" s="67"/>
      <c r="LA158" s="67"/>
      <c r="LB158" s="67"/>
      <c r="LC158" s="67"/>
      <c r="LD158" s="67"/>
      <c r="LE158" s="67"/>
      <c r="LF158" s="67"/>
      <c r="LG158" s="68"/>
      <c r="LH158" s="68"/>
      <c r="LI158" s="68"/>
      <c r="LJ158" s="68"/>
      <c r="LK158" s="68"/>
      <c r="LL158" s="68"/>
      <c r="LM158" s="69"/>
      <c r="LN158" s="68"/>
      <c r="LO158" s="68"/>
      <c r="LP158" s="68"/>
      <c r="LQ158" s="68"/>
      <c r="LR158" s="68"/>
      <c r="LS158" s="68"/>
      <c r="LT158" s="68"/>
      <c r="LU158" s="68"/>
      <c r="LV158" s="68"/>
      <c r="LW158" s="68"/>
      <c r="LX158" s="68"/>
      <c r="LY158" s="68"/>
      <c r="LZ158" s="68"/>
      <c r="MA158" s="68"/>
      <c r="MB158" s="68"/>
      <c r="MC158" s="69"/>
      <c r="MD158" s="69"/>
      <c r="ME158" s="68"/>
      <c r="MF158" s="68"/>
      <c r="MG158" s="68"/>
      <c r="MH158" s="68"/>
      <c r="MI158" s="68"/>
      <c r="MJ158" s="68"/>
      <c r="MK158" s="68"/>
      <c r="ML158" s="68"/>
      <c r="MM158" s="68"/>
      <c r="MN158" s="68"/>
      <c r="MO158" s="68"/>
      <c r="MP158" s="68"/>
      <c r="MQ158" s="68"/>
      <c r="MR158" s="68"/>
      <c r="MS158" s="68"/>
      <c r="MT158" s="66"/>
      <c r="MU158" s="66"/>
      <c r="MV158" s="68"/>
      <c r="MW158" s="68"/>
      <c r="MX158" s="68"/>
      <c r="MY158" s="68"/>
      <c r="MZ158" s="68"/>
      <c r="NA158" s="68"/>
      <c r="NB158" s="68"/>
      <c r="NC158" s="68"/>
      <c r="ND158" s="68"/>
      <c r="NE158" s="68"/>
      <c r="NF158" s="68"/>
      <c r="NG158" s="68"/>
      <c r="NH158" s="68"/>
      <c r="NI158" s="68"/>
      <c r="NJ158" s="68"/>
      <c r="NK158" s="68"/>
      <c r="NL158" s="68"/>
    </row>
    <row r="159" spans="1:376" s="65" customFormat="1" ht="14.25" customHeight="1" x14ac:dyDescent="0.2">
      <c r="A159" s="66"/>
      <c r="B159" s="197"/>
      <c r="C159" s="301"/>
      <c r="D159" s="66"/>
      <c r="E159" s="66"/>
      <c r="F159" s="303"/>
      <c r="G159" s="303"/>
      <c r="H159" s="66"/>
      <c r="I159" s="66"/>
      <c r="J159" s="303"/>
      <c r="K159" s="66"/>
      <c r="L159" s="66"/>
      <c r="M159" s="66"/>
      <c r="N159" s="197"/>
      <c r="O159" s="66"/>
      <c r="P159" s="302"/>
      <c r="Q159" s="302"/>
      <c r="W159" s="75"/>
      <c r="X159" s="68"/>
      <c r="Y159" s="68"/>
      <c r="Z159" s="68"/>
      <c r="AA159" s="68"/>
      <c r="AB159" s="75"/>
      <c r="AC159" s="68"/>
      <c r="AD159" s="68"/>
      <c r="AE159" s="68"/>
      <c r="AF159" s="68"/>
      <c r="AG159" s="75"/>
      <c r="AH159" s="68"/>
      <c r="AI159" s="68"/>
      <c r="AJ159" s="68"/>
      <c r="AK159" s="68"/>
      <c r="AL159" s="75"/>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8"/>
      <c r="DE159" s="68"/>
      <c r="DF159" s="68"/>
      <c r="DG159" s="68"/>
      <c r="DH159" s="68"/>
      <c r="DI159" s="68"/>
      <c r="DJ159" s="68"/>
      <c r="DK159" s="68"/>
      <c r="DL159" s="68"/>
      <c r="DM159" s="68"/>
      <c r="DN159" s="68"/>
      <c r="DO159" s="68"/>
      <c r="DP159" s="68"/>
      <c r="DQ159" s="68"/>
      <c r="DR159" s="68"/>
      <c r="DS159" s="68"/>
      <c r="DT159" s="68"/>
      <c r="DU159" s="68"/>
      <c r="DV159" s="68"/>
      <c r="DW159" s="68"/>
      <c r="DX159" s="68"/>
      <c r="DY159" s="68"/>
      <c r="DZ159" s="68"/>
      <c r="EA159" s="68"/>
      <c r="EB159" s="68"/>
      <c r="EC159" s="68"/>
      <c r="ED159" s="68"/>
      <c r="EE159" s="68"/>
      <c r="EF159" s="68"/>
      <c r="EG159" s="68"/>
      <c r="EH159" s="68"/>
      <c r="EI159" s="68"/>
      <c r="EJ159" s="68"/>
      <c r="EK159" s="68"/>
      <c r="EL159" s="68"/>
      <c r="EM159" s="68"/>
      <c r="EN159" s="68"/>
      <c r="EO159" s="68"/>
      <c r="EP159" s="68"/>
      <c r="EQ159" s="68"/>
      <c r="ER159" s="68"/>
      <c r="ES159" s="68"/>
      <c r="ET159" s="68"/>
      <c r="EU159" s="68"/>
      <c r="EV159" s="68"/>
      <c r="EW159" s="68"/>
      <c r="EX159" s="68"/>
      <c r="EY159" s="68"/>
      <c r="EZ159" s="68"/>
      <c r="FA159" s="68"/>
      <c r="FB159" s="68"/>
      <c r="FC159" s="68"/>
      <c r="FD159" s="68"/>
      <c r="FE159" s="68"/>
      <c r="FF159" s="68"/>
      <c r="FG159" s="68"/>
      <c r="FH159" s="68"/>
      <c r="FI159" s="68"/>
      <c r="FJ159" s="68"/>
      <c r="FK159" s="68"/>
      <c r="FL159" s="68"/>
      <c r="FM159" s="68"/>
      <c r="FN159" s="68"/>
      <c r="FO159" s="68"/>
      <c r="FP159" s="68"/>
      <c r="FQ159" s="68"/>
      <c r="FR159" s="68"/>
      <c r="FS159" s="68"/>
      <c r="FT159" s="68"/>
      <c r="FU159" s="68"/>
      <c r="FV159" s="68"/>
      <c r="FW159" s="68"/>
      <c r="FX159" s="68"/>
      <c r="FY159" s="68"/>
      <c r="FZ159" s="68"/>
      <c r="GA159" s="68"/>
      <c r="GB159" s="68"/>
      <c r="GC159" s="68"/>
      <c r="GD159" s="68"/>
      <c r="GE159" s="68"/>
      <c r="GF159" s="68"/>
      <c r="GG159" s="68"/>
      <c r="GH159" s="68"/>
      <c r="GI159" s="68"/>
      <c r="GJ159" s="68"/>
      <c r="GK159" s="68"/>
      <c r="GL159" s="68"/>
      <c r="GM159" s="68"/>
      <c r="GN159" s="68"/>
      <c r="GO159" s="68"/>
      <c r="GP159" s="68"/>
      <c r="GQ159" s="68"/>
      <c r="GR159" s="68"/>
      <c r="GS159" s="68"/>
      <c r="GT159" s="68"/>
      <c r="GU159" s="68"/>
      <c r="GV159" s="68"/>
      <c r="GW159" s="68"/>
      <c r="GX159" s="68"/>
      <c r="GY159" s="68"/>
      <c r="GZ159" s="68"/>
      <c r="HA159" s="68"/>
      <c r="HB159" s="68"/>
      <c r="HC159" s="68"/>
      <c r="HD159" s="68"/>
      <c r="HE159" s="68"/>
      <c r="HF159" s="68"/>
      <c r="HG159" s="68"/>
      <c r="HH159" s="68"/>
      <c r="HI159" s="68"/>
      <c r="HJ159" s="68"/>
      <c r="HK159" s="68"/>
      <c r="HL159" s="68"/>
      <c r="HM159" s="68"/>
      <c r="HN159" s="68"/>
      <c r="HO159" s="68"/>
      <c r="HP159" s="68"/>
      <c r="HQ159" s="68"/>
      <c r="HR159" s="68"/>
      <c r="HS159" s="68"/>
      <c r="HT159" s="68"/>
      <c r="HU159" s="68"/>
      <c r="HV159" s="68"/>
      <c r="HW159" s="68"/>
      <c r="HX159" s="68"/>
      <c r="HY159" s="68"/>
      <c r="HZ159" s="68"/>
      <c r="IA159" s="68"/>
      <c r="IB159" s="68"/>
      <c r="IC159" s="68"/>
      <c r="ID159" s="68"/>
      <c r="IE159" s="68"/>
      <c r="IF159" s="68"/>
      <c r="IG159" s="68"/>
      <c r="IH159" s="68"/>
      <c r="II159" s="68"/>
      <c r="IJ159" s="68"/>
      <c r="IK159" s="68"/>
      <c r="IL159" s="68"/>
      <c r="IM159" s="68"/>
      <c r="IN159" s="68"/>
      <c r="IO159" s="68"/>
      <c r="IP159" s="68"/>
      <c r="IQ159" s="68"/>
      <c r="IR159" s="68"/>
      <c r="IS159" s="68"/>
      <c r="IT159" s="68"/>
      <c r="IU159" s="68"/>
      <c r="IV159" s="68"/>
      <c r="IW159" s="68"/>
      <c r="IX159" s="68"/>
      <c r="IY159" s="68"/>
      <c r="IZ159" s="68"/>
      <c r="JA159" s="68"/>
      <c r="JB159" s="68"/>
      <c r="JC159" s="68"/>
      <c r="JD159" s="68"/>
      <c r="JE159" s="68"/>
      <c r="JF159" s="68"/>
      <c r="JG159" s="68"/>
      <c r="JH159" s="68"/>
      <c r="JI159" s="68"/>
      <c r="JJ159" s="68"/>
      <c r="JK159" s="68"/>
      <c r="JL159" s="68"/>
      <c r="JM159" s="68"/>
      <c r="JN159" s="68"/>
      <c r="JO159" s="68"/>
      <c r="JP159" s="68"/>
      <c r="JQ159" s="68"/>
      <c r="JR159" s="68"/>
      <c r="JS159" s="68"/>
      <c r="JT159" s="68"/>
      <c r="JU159" s="68"/>
      <c r="JV159" s="67"/>
      <c r="JW159" s="68"/>
      <c r="JX159" s="68"/>
      <c r="JY159" s="68"/>
      <c r="JZ159" s="68"/>
      <c r="KA159" s="67"/>
      <c r="KB159" s="67"/>
      <c r="KC159" s="67"/>
      <c r="KD159" s="67"/>
      <c r="KE159" s="67"/>
      <c r="KF159" s="67"/>
      <c r="KG159" s="67"/>
      <c r="KH159" s="67"/>
      <c r="KI159" s="67"/>
      <c r="KJ159" s="67"/>
      <c r="KK159" s="67"/>
      <c r="KL159" s="67"/>
      <c r="KM159" s="67"/>
      <c r="KN159" s="67"/>
      <c r="KO159" s="67"/>
      <c r="KP159" s="67"/>
      <c r="KQ159" s="67"/>
      <c r="KR159" s="67"/>
      <c r="KS159" s="67"/>
      <c r="KT159" s="67"/>
      <c r="KU159" s="67"/>
      <c r="KV159" s="67"/>
      <c r="KW159" s="67"/>
      <c r="KX159" s="67"/>
      <c r="KY159" s="67"/>
      <c r="KZ159" s="67"/>
      <c r="LA159" s="67"/>
      <c r="LB159" s="67"/>
      <c r="LC159" s="67"/>
      <c r="LD159" s="67"/>
      <c r="LE159" s="67"/>
      <c r="LF159" s="67"/>
      <c r="LG159" s="68"/>
      <c r="LH159" s="68"/>
      <c r="LI159" s="68"/>
      <c r="LJ159" s="68"/>
      <c r="LK159" s="68"/>
      <c r="LL159" s="68"/>
      <c r="LM159" s="69"/>
      <c r="LN159" s="68"/>
      <c r="LO159" s="68"/>
      <c r="LP159" s="68"/>
      <c r="LQ159" s="68"/>
      <c r="LR159" s="68"/>
      <c r="LS159" s="68"/>
      <c r="LT159" s="68"/>
      <c r="LU159" s="68"/>
      <c r="LV159" s="68"/>
      <c r="LW159" s="68"/>
      <c r="LX159" s="68"/>
      <c r="LY159" s="68"/>
      <c r="LZ159" s="68"/>
      <c r="MA159" s="68"/>
      <c r="MB159" s="68"/>
      <c r="MC159" s="69"/>
      <c r="MD159" s="69"/>
      <c r="ME159" s="68"/>
      <c r="MF159" s="68"/>
      <c r="MG159" s="68"/>
      <c r="MH159" s="68"/>
      <c r="MI159" s="68"/>
      <c r="MJ159" s="68"/>
      <c r="MK159" s="68"/>
      <c r="ML159" s="68"/>
      <c r="MM159" s="68"/>
      <c r="MN159" s="68"/>
      <c r="MO159" s="68"/>
      <c r="MP159" s="68"/>
      <c r="MQ159" s="68"/>
      <c r="MR159" s="68"/>
      <c r="MS159" s="68"/>
      <c r="MT159" s="66"/>
      <c r="MU159" s="66"/>
      <c r="MV159" s="68"/>
      <c r="MW159" s="68"/>
      <c r="MX159" s="68"/>
      <c r="MY159" s="68"/>
      <c r="MZ159" s="68"/>
      <c r="NA159" s="68"/>
      <c r="NB159" s="68"/>
      <c r="NC159" s="68"/>
      <c r="ND159" s="68"/>
      <c r="NE159" s="68"/>
      <c r="NF159" s="68"/>
      <c r="NG159" s="68"/>
      <c r="NH159" s="68"/>
      <c r="NI159" s="68"/>
      <c r="NJ159" s="68"/>
      <c r="NK159" s="68"/>
      <c r="NL159" s="68"/>
    </row>
    <row r="160" spans="1:376" ht="12" customHeight="1" x14ac:dyDescent="0.2">
      <c r="A160" s="171" t="s">
        <v>484</v>
      </c>
      <c r="B160" s="171" t="s">
        <v>485</v>
      </c>
      <c r="M160" s="171" t="s">
        <v>486</v>
      </c>
      <c r="N160" s="171"/>
    </row>
    <row r="161" spans="1:376" ht="292.5" customHeight="1" x14ac:dyDescent="0.2">
      <c r="A161" s="1122"/>
      <c r="B161" s="1122"/>
      <c r="C161" s="1122"/>
      <c r="D161" s="1122"/>
      <c r="E161" s="1122"/>
      <c r="F161" s="1122"/>
      <c r="G161" s="1122"/>
      <c r="H161" s="1122"/>
      <c r="I161" s="1122"/>
      <c r="J161" s="1122"/>
      <c r="K161" s="1122"/>
      <c r="L161" s="1122"/>
      <c r="M161" s="1123"/>
      <c r="N161" s="1123"/>
      <c r="O161" s="1123"/>
      <c r="P161" s="1123"/>
      <c r="Q161" s="1124" t="s">
        <v>487</v>
      </c>
      <c r="R161" s="1125"/>
      <c r="S161" s="1125"/>
      <c r="T161" s="1125"/>
    </row>
    <row r="162" spans="1:376" ht="11.25" customHeight="1" x14ac:dyDescent="0.2"/>
    <row r="163" spans="1:376" ht="12" customHeight="1" x14ac:dyDescent="0.2"/>
    <row r="164" spans="1:376" ht="12" customHeight="1" x14ac:dyDescent="0.2"/>
    <row r="165" spans="1:376" ht="13.9" customHeight="1" x14ac:dyDescent="0.2"/>
    <row r="166" spans="1:376" s="65" customFormat="1" ht="13.9" customHeight="1" x14ac:dyDescent="0.2">
      <c r="A166" s="66"/>
      <c r="B166" s="66"/>
      <c r="C166" s="66"/>
      <c r="D166" s="66"/>
      <c r="E166" s="66"/>
      <c r="F166" s="66"/>
      <c r="G166" s="66"/>
      <c r="H166" s="66"/>
      <c r="I166" s="66"/>
      <c r="J166" s="66"/>
      <c r="K166" s="66"/>
      <c r="L166" s="66"/>
      <c r="M166" s="66"/>
      <c r="N166" s="66"/>
      <c r="O166" s="66"/>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c r="CV166" s="68"/>
      <c r="CW166" s="68"/>
      <c r="CX166" s="68"/>
      <c r="CY166" s="68"/>
      <c r="CZ166" s="68"/>
      <c r="DA166" s="68"/>
      <c r="DB166" s="68"/>
      <c r="DC166" s="68"/>
      <c r="DD166" s="68"/>
      <c r="DE166" s="68"/>
      <c r="DF166" s="68"/>
      <c r="DG166" s="68"/>
      <c r="DH166" s="68"/>
      <c r="DI166" s="68"/>
      <c r="DJ166" s="68"/>
      <c r="DK166" s="68"/>
      <c r="DL166" s="68"/>
      <c r="DM166" s="68"/>
      <c r="DN166" s="68"/>
      <c r="DO166" s="68"/>
      <c r="DP166" s="68"/>
      <c r="DQ166" s="68"/>
      <c r="DR166" s="68"/>
      <c r="DS166" s="68"/>
      <c r="DT166" s="68"/>
      <c r="DU166" s="68"/>
      <c r="DV166" s="68"/>
      <c r="DW166" s="68"/>
      <c r="DX166" s="68"/>
      <c r="DY166" s="68"/>
      <c r="DZ166" s="68"/>
      <c r="EA166" s="68"/>
      <c r="EB166" s="68"/>
      <c r="EC166" s="68"/>
      <c r="ED166" s="68"/>
      <c r="EE166" s="68"/>
      <c r="EF166" s="68"/>
      <c r="EG166" s="68"/>
      <c r="EH166" s="68"/>
      <c r="EI166" s="68"/>
      <c r="EJ166" s="68"/>
      <c r="EK166" s="68"/>
      <c r="EL166" s="68"/>
      <c r="EM166" s="68"/>
      <c r="EN166" s="68"/>
      <c r="EO166" s="68"/>
      <c r="EP166" s="68"/>
      <c r="EQ166" s="68"/>
      <c r="ER166" s="68"/>
      <c r="ES166" s="68"/>
      <c r="ET166" s="68"/>
      <c r="EU166" s="68"/>
      <c r="EV166" s="68"/>
      <c r="EW166" s="68"/>
      <c r="EX166" s="68"/>
      <c r="EY166" s="68"/>
      <c r="EZ166" s="68"/>
      <c r="FA166" s="68"/>
      <c r="FB166" s="68"/>
      <c r="FC166" s="68"/>
      <c r="FD166" s="68"/>
      <c r="FE166" s="68"/>
      <c r="FF166" s="68"/>
      <c r="FG166" s="68"/>
      <c r="FH166" s="68"/>
      <c r="FI166" s="68"/>
      <c r="FJ166" s="68"/>
      <c r="FK166" s="68"/>
      <c r="FL166" s="68"/>
      <c r="FM166" s="68"/>
      <c r="FN166" s="68"/>
      <c r="FO166" s="68"/>
      <c r="FP166" s="68"/>
      <c r="FQ166" s="68"/>
      <c r="FR166" s="68"/>
      <c r="FS166" s="68"/>
      <c r="FT166" s="68"/>
      <c r="FU166" s="68"/>
      <c r="FV166" s="68"/>
      <c r="FW166" s="68"/>
      <c r="FX166" s="68"/>
      <c r="FY166" s="68"/>
      <c r="FZ166" s="68"/>
      <c r="GA166" s="68"/>
      <c r="GB166" s="68"/>
      <c r="GC166" s="68"/>
      <c r="GD166" s="68"/>
      <c r="GE166" s="68"/>
      <c r="GF166" s="68"/>
      <c r="GG166" s="68"/>
      <c r="GH166" s="68"/>
      <c r="GI166" s="68"/>
      <c r="GJ166" s="68"/>
      <c r="GK166" s="68"/>
      <c r="GL166" s="68"/>
      <c r="GM166" s="68"/>
      <c r="GN166" s="68"/>
      <c r="GO166" s="68"/>
      <c r="GP166" s="68"/>
      <c r="GQ166" s="68"/>
      <c r="GR166" s="68"/>
      <c r="GS166" s="68"/>
      <c r="GT166" s="68"/>
      <c r="GU166" s="68"/>
      <c r="GV166" s="68"/>
      <c r="GW166" s="68"/>
      <c r="GX166" s="68"/>
      <c r="GY166" s="68"/>
      <c r="GZ166" s="68"/>
      <c r="HA166" s="68"/>
      <c r="HB166" s="68"/>
      <c r="HC166" s="68"/>
      <c r="HD166" s="68"/>
      <c r="HE166" s="68"/>
      <c r="HF166" s="68"/>
      <c r="HG166" s="68"/>
      <c r="HH166" s="68"/>
      <c r="HI166" s="68"/>
      <c r="HJ166" s="68"/>
      <c r="HK166" s="68"/>
      <c r="HL166" s="68"/>
      <c r="HM166" s="68"/>
      <c r="HN166" s="68"/>
      <c r="HO166" s="68"/>
      <c r="HP166" s="68"/>
      <c r="HQ166" s="68"/>
      <c r="HR166" s="68"/>
      <c r="HS166" s="68"/>
      <c r="HT166" s="68"/>
      <c r="HU166" s="68"/>
      <c r="HV166" s="68"/>
      <c r="HW166" s="68"/>
      <c r="HX166" s="68"/>
      <c r="HY166" s="68"/>
      <c r="HZ166" s="68"/>
      <c r="IA166" s="68"/>
      <c r="IB166" s="68"/>
      <c r="IC166" s="68"/>
      <c r="ID166" s="68"/>
      <c r="IE166" s="68"/>
      <c r="IF166" s="68"/>
      <c r="IG166" s="68"/>
      <c r="IH166" s="68"/>
      <c r="II166" s="68"/>
      <c r="IJ166" s="68"/>
      <c r="IK166" s="68"/>
      <c r="IL166" s="68"/>
      <c r="IM166" s="68"/>
      <c r="IN166" s="68"/>
      <c r="IO166" s="68"/>
      <c r="IP166" s="68"/>
      <c r="IQ166" s="68"/>
      <c r="IR166" s="68"/>
      <c r="IS166" s="68"/>
      <c r="IT166" s="68"/>
      <c r="IU166" s="68"/>
      <c r="IV166" s="68"/>
      <c r="IW166" s="68"/>
      <c r="IX166" s="68"/>
      <c r="IY166" s="68"/>
      <c r="IZ166" s="68"/>
      <c r="JA166" s="68"/>
      <c r="JB166" s="68"/>
      <c r="JC166" s="68"/>
      <c r="JD166" s="68"/>
      <c r="JE166" s="68"/>
      <c r="JF166" s="68"/>
      <c r="JG166" s="68"/>
      <c r="JH166" s="68"/>
      <c r="JI166" s="68"/>
      <c r="JJ166" s="68"/>
      <c r="JK166" s="68"/>
      <c r="JL166" s="68"/>
      <c r="JM166" s="68"/>
      <c r="JN166" s="68"/>
      <c r="JO166" s="68"/>
      <c r="JP166" s="68"/>
      <c r="JQ166" s="68"/>
      <c r="JR166" s="68"/>
      <c r="JS166" s="68"/>
      <c r="JT166" s="68"/>
      <c r="JU166" s="68"/>
      <c r="JV166" s="67"/>
      <c r="JW166" s="68"/>
      <c r="JX166" s="68"/>
      <c r="JY166" s="68"/>
      <c r="JZ166" s="68"/>
      <c r="KA166" s="67"/>
      <c r="KB166" s="67"/>
      <c r="KC166" s="67"/>
      <c r="KD166" s="67"/>
      <c r="KE166" s="67"/>
      <c r="KF166" s="67"/>
      <c r="KG166" s="67"/>
      <c r="KH166" s="67"/>
      <c r="KI166" s="67"/>
      <c r="KJ166" s="67"/>
      <c r="KK166" s="67"/>
      <c r="KL166" s="67"/>
      <c r="KM166" s="67"/>
      <c r="KN166" s="67"/>
      <c r="KO166" s="67"/>
      <c r="KP166" s="67"/>
      <c r="KQ166" s="67"/>
      <c r="KR166" s="67"/>
      <c r="KS166" s="67"/>
      <c r="KT166" s="67"/>
      <c r="KU166" s="67"/>
      <c r="KV166" s="67"/>
      <c r="KW166" s="67"/>
      <c r="KX166" s="67"/>
      <c r="KY166" s="67"/>
      <c r="KZ166" s="67"/>
      <c r="LA166" s="67"/>
      <c r="LB166" s="67"/>
      <c r="LC166" s="67"/>
      <c r="LD166" s="67"/>
      <c r="LE166" s="67"/>
      <c r="LF166" s="67"/>
      <c r="LG166" s="68"/>
      <c r="LH166" s="68"/>
      <c r="LI166" s="68"/>
      <c r="LJ166" s="68"/>
      <c r="LK166" s="68"/>
      <c r="LL166" s="68"/>
      <c r="LM166" s="69"/>
      <c r="LN166" s="68"/>
      <c r="LO166" s="68"/>
      <c r="LP166" s="68"/>
      <c r="LQ166" s="68"/>
      <c r="LR166" s="68"/>
      <c r="LS166" s="68"/>
      <c r="LT166" s="68"/>
      <c r="LU166" s="68"/>
      <c r="LV166" s="68"/>
      <c r="LW166" s="68"/>
      <c r="LX166" s="68"/>
      <c r="LY166" s="68"/>
      <c r="LZ166" s="68"/>
      <c r="MA166" s="68"/>
      <c r="MB166" s="68"/>
      <c r="MC166" s="69"/>
      <c r="MD166" s="69"/>
      <c r="ME166" s="68"/>
      <c r="MF166" s="68"/>
      <c r="MG166" s="68"/>
      <c r="MH166" s="68"/>
      <c r="MI166" s="68"/>
      <c r="MJ166" s="68"/>
      <c r="MK166" s="68"/>
      <c r="ML166" s="68"/>
      <c r="MM166" s="68"/>
      <c r="MN166" s="68"/>
      <c r="MO166" s="68"/>
      <c r="MP166" s="68"/>
      <c r="MQ166" s="68"/>
      <c r="MR166" s="68"/>
      <c r="MS166" s="68"/>
      <c r="MT166" s="66"/>
      <c r="MU166" s="66"/>
      <c r="MV166" s="68"/>
      <c r="MW166" s="68"/>
      <c r="MX166" s="68"/>
      <c r="MY166" s="68"/>
      <c r="MZ166" s="68"/>
      <c r="NA166" s="68"/>
      <c r="NB166" s="68"/>
      <c r="NC166" s="68"/>
      <c r="ND166" s="68"/>
      <c r="NE166" s="68"/>
      <c r="NF166" s="68"/>
      <c r="NG166" s="68"/>
      <c r="NH166" s="68"/>
      <c r="NI166" s="68"/>
      <c r="NJ166" s="68"/>
      <c r="NK166" s="68"/>
      <c r="NL166" s="68"/>
    </row>
    <row r="167" spans="1:376" s="65" customFormat="1" ht="13.9" customHeight="1" x14ac:dyDescent="0.2">
      <c r="A167" s="66"/>
      <c r="B167" s="66"/>
      <c r="C167" s="66"/>
      <c r="D167" s="66"/>
      <c r="E167" s="66"/>
      <c r="F167" s="66"/>
      <c r="G167" s="66"/>
      <c r="H167" s="66"/>
      <c r="I167" s="66"/>
      <c r="J167" s="66"/>
      <c r="K167" s="66"/>
      <c r="L167" s="66"/>
      <c r="M167" s="66"/>
      <c r="N167" s="66"/>
      <c r="O167" s="66"/>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c r="CX167" s="68"/>
      <c r="CY167" s="68"/>
      <c r="CZ167" s="68"/>
      <c r="DA167" s="68"/>
      <c r="DB167" s="68"/>
      <c r="DC167" s="68"/>
      <c r="DD167" s="68"/>
      <c r="DE167" s="68"/>
      <c r="DF167" s="68"/>
      <c r="DG167" s="68"/>
      <c r="DH167" s="68"/>
      <c r="DI167" s="68"/>
      <c r="DJ167" s="68"/>
      <c r="DK167" s="68"/>
      <c r="DL167" s="68"/>
      <c r="DM167" s="68"/>
      <c r="DN167" s="68"/>
      <c r="DO167" s="68"/>
      <c r="DP167" s="68"/>
      <c r="DQ167" s="68"/>
      <c r="DR167" s="68"/>
      <c r="DS167" s="68"/>
      <c r="DT167" s="68"/>
      <c r="DU167" s="68"/>
      <c r="DV167" s="68"/>
      <c r="DW167" s="68"/>
      <c r="DX167" s="68"/>
      <c r="DY167" s="68"/>
      <c r="DZ167" s="68"/>
      <c r="EA167" s="68"/>
      <c r="EB167" s="68"/>
      <c r="EC167" s="68"/>
      <c r="ED167" s="68"/>
      <c r="EE167" s="68"/>
      <c r="EF167" s="68"/>
      <c r="EG167" s="68"/>
      <c r="EH167" s="68"/>
      <c r="EI167" s="68"/>
      <c r="EJ167" s="68"/>
      <c r="EK167" s="68"/>
      <c r="EL167" s="68"/>
      <c r="EM167" s="68"/>
      <c r="EN167" s="68"/>
      <c r="EO167" s="68"/>
      <c r="EP167" s="68"/>
      <c r="EQ167" s="68"/>
      <c r="ER167" s="68"/>
      <c r="ES167" s="68"/>
      <c r="ET167" s="68"/>
      <c r="EU167" s="68"/>
      <c r="EV167" s="68"/>
      <c r="EW167" s="68"/>
      <c r="EX167" s="68"/>
      <c r="EY167" s="68"/>
      <c r="EZ167" s="68"/>
      <c r="FA167" s="68"/>
      <c r="FB167" s="68"/>
      <c r="FC167" s="68"/>
      <c r="FD167" s="68"/>
      <c r="FE167" s="68"/>
      <c r="FF167" s="68"/>
      <c r="FG167" s="68"/>
      <c r="FH167" s="68"/>
      <c r="FI167" s="68"/>
      <c r="FJ167" s="68"/>
      <c r="FK167" s="68"/>
      <c r="FL167" s="68"/>
      <c r="FM167" s="68"/>
      <c r="FN167" s="68"/>
      <c r="FO167" s="68"/>
      <c r="FP167" s="68"/>
      <c r="FQ167" s="68"/>
      <c r="FR167" s="68"/>
      <c r="FS167" s="68"/>
      <c r="FT167" s="68"/>
      <c r="FU167" s="68"/>
      <c r="FV167" s="68"/>
      <c r="FW167" s="68"/>
      <c r="FX167" s="68"/>
      <c r="FY167" s="68"/>
      <c r="FZ167" s="68"/>
      <c r="GA167" s="68"/>
      <c r="GB167" s="68"/>
      <c r="GC167" s="68"/>
      <c r="GD167" s="68"/>
      <c r="GE167" s="68"/>
      <c r="GF167" s="68"/>
      <c r="GG167" s="68"/>
      <c r="GH167" s="68"/>
      <c r="GI167" s="68"/>
      <c r="GJ167" s="68"/>
      <c r="GK167" s="68"/>
      <c r="GL167" s="68"/>
      <c r="GM167" s="68"/>
      <c r="GN167" s="68"/>
      <c r="GO167" s="68"/>
      <c r="GP167" s="68"/>
      <c r="GQ167" s="68"/>
      <c r="GR167" s="68"/>
      <c r="GS167" s="68"/>
      <c r="GT167" s="68"/>
      <c r="GU167" s="68"/>
      <c r="GV167" s="68"/>
      <c r="GW167" s="68"/>
      <c r="GX167" s="68"/>
      <c r="GY167" s="68"/>
      <c r="GZ167" s="68"/>
      <c r="HA167" s="68"/>
      <c r="HB167" s="68"/>
      <c r="HC167" s="68"/>
      <c r="HD167" s="68"/>
      <c r="HE167" s="68"/>
      <c r="HF167" s="68"/>
      <c r="HG167" s="68"/>
      <c r="HH167" s="68"/>
      <c r="HI167" s="68"/>
      <c r="HJ167" s="68"/>
      <c r="HK167" s="68"/>
      <c r="HL167" s="68"/>
      <c r="HM167" s="68"/>
      <c r="HN167" s="68"/>
      <c r="HO167" s="68"/>
      <c r="HP167" s="68"/>
      <c r="HQ167" s="68"/>
      <c r="HR167" s="68"/>
      <c r="HS167" s="68"/>
      <c r="HT167" s="68"/>
      <c r="HU167" s="68"/>
      <c r="HV167" s="68"/>
      <c r="HW167" s="68"/>
      <c r="HX167" s="68"/>
      <c r="HY167" s="68"/>
      <c r="HZ167" s="68"/>
      <c r="IA167" s="68"/>
      <c r="IB167" s="68"/>
      <c r="IC167" s="68"/>
      <c r="ID167" s="68"/>
      <c r="IE167" s="68"/>
      <c r="IF167" s="68"/>
      <c r="IG167" s="68"/>
      <c r="IH167" s="68"/>
      <c r="II167" s="68"/>
      <c r="IJ167" s="68"/>
      <c r="IK167" s="68"/>
      <c r="IL167" s="68"/>
      <c r="IM167" s="68"/>
      <c r="IN167" s="68"/>
      <c r="IO167" s="68"/>
      <c r="IP167" s="68"/>
      <c r="IQ167" s="68"/>
      <c r="IR167" s="68"/>
      <c r="IS167" s="68"/>
      <c r="IT167" s="68"/>
      <c r="IU167" s="68"/>
      <c r="IV167" s="68"/>
      <c r="IW167" s="68"/>
      <c r="IX167" s="68"/>
      <c r="IY167" s="68"/>
      <c r="IZ167" s="68"/>
      <c r="JA167" s="68"/>
      <c r="JB167" s="68"/>
      <c r="JC167" s="68"/>
      <c r="JD167" s="68"/>
      <c r="JE167" s="68"/>
      <c r="JF167" s="68"/>
      <c r="JG167" s="68"/>
      <c r="JH167" s="68"/>
      <c r="JI167" s="68"/>
      <c r="JJ167" s="68"/>
      <c r="JK167" s="68"/>
      <c r="JL167" s="68"/>
      <c r="JM167" s="68"/>
      <c r="JN167" s="68"/>
      <c r="JO167" s="68"/>
      <c r="JP167" s="68"/>
      <c r="JQ167" s="68"/>
      <c r="JR167" s="68"/>
      <c r="JS167" s="68"/>
      <c r="JT167" s="68"/>
      <c r="JU167" s="68"/>
      <c r="JV167" s="67"/>
      <c r="JW167" s="68"/>
      <c r="JX167" s="68"/>
      <c r="JY167" s="68"/>
      <c r="JZ167" s="68"/>
      <c r="KA167" s="67"/>
      <c r="KB167" s="67"/>
      <c r="KC167" s="67"/>
      <c r="KD167" s="67"/>
      <c r="KE167" s="67"/>
      <c r="KF167" s="67"/>
      <c r="KG167" s="67"/>
      <c r="KH167" s="67"/>
      <c r="KI167" s="67"/>
      <c r="KJ167" s="67"/>
      <c r="KK167" s="67"/>
      <c r="KL167" s="67"/>
      <c r="KM167" s="67"/>
      <c r="KN167" s="67"/>
      <c r="KO167" s="67"/>
      <c r="KP167" s="67"/>
      <c r="KQ167" s="67"/>
      <c r="KR167" s="67"/>
      <c r="KS167" s="67"/>
      <c r="KT167" s="67"/>
      <c r="KU167" s="67"/>
      <c r="KV167" s="67"/>
      <c r="KW167" s="67"/>
      <c r="KX167" s="67"/>
      <c r="KY167" s="67"/>
      <c r="KZ167" s="67"/>
      <c r="LA167" s="67"/>
      <c r="LB167" s="67"/>
      <c r="LC167" s="67"/>
      <c r="LD167" s="67"/>
      <c r="LE167" s="67"/>
      <c r="LF167" s="67"/>
      <c r="LG167" s="68"/>
      <c r="LH167" s="68"/>
      <c r="LI167" s="68"/>
      <c r="LJ167" s="68"/>
      <c r="LK167" s="68"/>
      <c r="LL167" s="68"/>
      <c r="LM167" s="69"/>
      <c r="LN167" s="68"/>
      <c r="LO167" s="68"/>
      <c r="LP167" s="68"/>
      <c r="LQ167" s="68"/>
      <c r="LR167" s="68"/>
      <c r="LS167" s="68"/>
      <c r="LT167" s="68"/>
      <c r="LU167" s="68"/>
      <c r="LV167" s="68"/>
      <c r="LW167" s="68"/>
      <c r="LX167" s="68"/>
      <c r="LY167" s="68"/>
      <c r="LZ167" s="68"/>
      <c r="MA167" s="68"/>
      <c r="MB167" s="68"/>
      <c r="MC167" s="69"/>
      <c r="MD167" s="69"/>
      <c r="ME167" s="68"/>
      <c r="MF167" s="68"/>
      <c r="MG167" s="68"/>
      <c r="MH167" s="68"/>
      <c r="MI167" s="68"/>
      <c r="MJ167" s="68"/>
      <c r="MK167" s="68"/>
      <c r="ML167" s="68"/>
      <c r="MM167" s="68"/>
      <c r="MN167" s="68"/>
      <c r="MO167" s="68"/>
      <c r="MP167" s="68"/>
      <c r="MQ167" s="68"/>
      <c r="MR167" s="68"/>
      <c r="MS167" s="68"/>
      <c r="MT167" s="66"/>
      <c r="MU167" s="66"/>
      <c r="MV167" s="68"/>
      <c r="MW167" s="68"/>
      <c r="MX167" s="68"/>
      <c r="MY167" s="68"/>
      <c r="MZ167" s="68"/>
      <c r="NA167" s="68"/>
      <c r="NB167" s="68"/>
      <c r="NC167" s="68"/>
      <c r="ND167" s="68"/>
      <c r="NE167" s="68"/>
      <c r="NF167" s="68"/>
      <c r="NG167" s="68"/>
      <c r="NH167" s="68"/>
      <c r="NI167" s="68"/>
      <c r="NJ167" s="68"/>
      <c r="NK167" s="68"/>
      <c r="NL167" s="68"/>
    </row>
    <row r="168" spans="1:376" s="65" customFormat="1" ht="13.9" customHeight="1" x14ac:dyDescent="0.2">
      <c r="A168" s="66"/>
      <c r="B168" s="66"/>
      <c r="C168" s="66"/>
      <c r="D168" s="66"/>
      <c r="E168" s="66"/>
      <c r="F168" s="66"/>
      <c r="G168" s="66"/>
      <c r="H168" s="66"/>
      <c r="I168" s="66"/>
      <c r="J168" s="66"/>
      <c r="K168" s="66"/>
      <c r="L168" s="66"/>
      <c r="M168" s="66"/>
      <c r="N168" s="66"/>
      <c r="O168" s="66"/>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c r="CX168" s="68"/>
      <c r="CY168" s="68"/>
      <c r="CZ168" s="68"/>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68"/>
      <c r="DW168" s="68"/>
      <c r="DX168" s="68"/>
      <c r="DY168" s="68"/>
      <c r="DZ168" s="68"/>
      <c r="EA168" s="68"/>
      <c r="EB168" s="68"/>
      <c r="EC168" s="68"/>
      <c r="ED168" s="68"/>
      <c r="EE168" s="68"/>
      <c r="EF168" s="68"/>
      <c r="EG168" s="68"/>
      <c r="EH168" s="68"/>
      <c r="EI168" s="68"/>
      <c r="EJ168" s="68"/>
      <c r="EK168" s="68"/>
      <c r="EL168" s="68"/>
      <c r="EM168" s="68"/>
      <c r="EN168" s="68"/>
      <c r="EO168" s="68"/>
      <c r="EP168" s="68"/>
      <c r="EQ168" s="68"/>
      <c r="ER168" s="68"/>
      <c r="ES168" s="68"/>
      <c r="ET168" s="68"/>
      <c r="EU168" s="68"/>
      <c r="EV168" s="68"/>
      <c r="EW168" s="68"/>
      <c r="EX168" s="68"/>
      <c r="EY168" s="68"/>
      <c r="EZ168" s="68"/>
      <c r="FA168" s="68"/>
      <c r="FB168" s="68"/>
      <c r="FC168" s="68"/>
      <c r="FD168" s="68"/>
      <c r="FE168" s="68"/>
      <c r="FF168" s="68"/>
      <c r="FG168" s="68"/>
      <c r="FH168" s="68"/>
      <c r="FI168" s="68"/>
      <c r="FJ168" s="68"/>
      <c r="FK168" s="68"/>
      <c r="FL168" s="68"/>
      <c r="FM168" s="68"/>
      <c r="FN168" s="68"/>
      <c r="FO168" s="68"/>
      <c r="FP168" s="68"/>
      <c r="FQ168" s="68"/>
      <c r="FR168" s="68"/>
      <c r="FS168" s="68"/>
      <c r="FT168" s="68"/>
      <c r="FU168" s="68"/>
      <c r="FV168" s="68"/>
      <c r="FW168" s="68"/>
      <c r="FX168" s="68"/>
      <c r="FY168" s="68"/>
      <c r="FZ168" s="68"/>
      <c r="GA168" s="68"/>
      <c r="GB168" s="68"/>
      <c r="GC168" s="68"/>
      <c r="GD168" s="68"/>
      <c r="GE168" s="68"/>
      <c r="GF168" s="68"/>
      <c r="GG168" s="68"/>
      <c r="GH168" s="68"/>
      <c r="GI168" s="68"/>
      <c r="GJ168" s="68"/>
      <c r="GK168" s="68"/>
      <c r="GL168" s="68"/>
      <c r="GM168" s="68"/>
      <c r="GN168" s="68"/>
      <c r="GO168" s="68"/>
      <c r="GP168" s="68"/>
      <c r="GQ168" s="68"/>
      <c r="GR168" s="68"/>
      <c r="GS168" s="68"/>
      <c r="GT168" s="68"/>
      <c r="GU168" s="68"/>
      <c r="GV168" s="68"/>
      <c r="GW168" s="68"/>
      <c r="GX168" s="68"/>
      <c r="GY168" s="68"/>
      <c r="GZ168" s="68"/>
      <c r="HA168" s="68"/>
      <c r="HB168" s="68"/>
      <c r="HC168" s="68"/>
      <c r="HD168" s="68"/>
      <c r="HE168" s="68"/>
      <c r="HF168" s="68"/>
      <c r="HG168" s="68"/>
      <c r="HH168" s="68"/>
      <c r="HI168" s="68"/>
      <c r="HJ168" s="68"/>
      <c r="HK168" s="68"/>
      <c r="HL168" s="68"/>
      <c r="HM168" s="68"/>
      <c r="HN168" s="68"/>
      <c r="HO168" s="68"/>
      <c r="HP168" s="68"/>
      <c r="HQ168" s="68"/>
      <c r="HR168" s="68"/>
      <c r="HS168" s="68"/>
      <c r="HT168" s="68"/>
      <c r="HU168" s="68"/>
      <c r="HV168" s="68"/>
      <c r="HW168" s="68"/>
      <c r="HX168" s="68"/>
      <c r="HY168" s="68"/>
      <c r="HZ168" s="68"/>
      <c r="IA168" s="68"/>
      <c r="IB168" s="68"/>
      <c r="IC168" s="68"/>
      <c r="ID168" s="68"/>
      <c r="IE168" s="68"/>
      <c r="IF168" s="68"/>
      <c r="IG168" s="68"/>
      <c r="IH168" s="68"/>
      <c r="II168" s="68"/>
      <c r="IJ168" s="68"/>
      <c r="IK168" s="68"/>
      <c r="IL168" s="68"/>
      <c r="IM168" s="68"/>
      <c r="IN168" s="68"/>
      <c r="IO168" s="68"/>
      <c r="IP168" s="68"/>
      <c r="IQ168" s="68"/>
      <c r="IR168" s="68"/>
      <c r="IS168" s="68"/>
      <c r="IT168" s="68"/>
      <c r="IU168" s="68"/>
      <c r="IV168" s="68"/>
      <c r="IW168" s="68"/>
      <c r="IX168" s="68"/>
      <c r="IY168" s="68"/>
      <c r="IZ168" s="68"/>
      <c r="JA168" s="68"/>
      <c r="JB168" s="68"/>
      <c r="JC168" s="68"/>
      <c r="JD168" s="68"/>
      <c r="JE168" s="68"/>
      <c r="JF168" s="68"/>
      <c r="JG168" s="68"/>
      <c r="JH168" s="68"/>
      <c r="JI168" s="68"/>
      <c r="JJ168" s="68"/>
      <c r="JK168" s="68"/>
      <c r="JL168" s="68"/>
      <c r="JM168" s="68"/>
      <c r="JN168" s="68"/>
      <c r="JO168" s="68"/>
      <c r="JP168" s="68"/>
      <c r="JQ168" s="68"/>
      <c r="JR168" s="68"/>
      <c r="JS168" s="68"/>
      <c r="JT168" s="68"/>
      <c r="JU168" s="68"/>
      <c r="JV168" s="67"/>
      <c r="JW168" s="68"/>
      <c r="JX168" s="68"/>
      <c r="JY168" s="68"/>
      <c r="JZ168" s="68"/>
      <c r="KA168" s="67"/>
      <c r="KB168" s="67"/>
      <c r="KC168" s="67"/>
      <c r="KD168" s="67"/>
      <c r="KE168" s="67"/>
      <c r="KF168" s="67"/>
      <c r="KG168" s="67"/>
      <c r="KH168" s="67"/>
      <c r="KI168" s="67"/>
      <c r="KJ168" s="67"/>
      <c r="KK168" s="67"/>
      <c r="KL168" s="67"/>
      <c r="KM168" s="67"/>
      <c r="KN168" s="67"/>
      <c r="KO168" s="67"/>
      <c r="KP168" s="67"/>
      <c r="KQ168" s="67"/>
      <c r="KR168" s="67"/>
      <c r="KS168" s="67"/>
      <c r="KT168" s="67"/>
      <c r="KU168" s="67"/>
      <c r="KV168" s="67"/>
      <c r="KW168" s="67"/>
      <c r="KX168" s="67"/>
      <c r="KY168" s="67"/>
      <c r="KZ168" s="67"/>
      <c r="LA168" s="67"/>
      <c r="LB168" s="67"/>
      <c r="LC168" s="67"/>
      <c r="LD168" s="67"/>
      <c r="LE168" s="67"/>
      <c r="LF168" s="67"/>
      <c r="LG168" s="68"/>
      <c r="LH168" s="68"/>
      <c r="LI168" s="68"/>
      <c r="LJ168" s="68"/>
      <c r="LK168" s="68"/>
      <c r="LL168" s="68"/>
      <c r="LM168" s="69"/>
      <c r="LN168" s="68"/>
      <c r="LO168" s="68"/>
      <c r="LP168" s="68"/>
      <c r="LQ168" s="68"/>
      <c r="LR168" s="68"/>
      <c r="LS168" s="68"/>
      <c r="LT168" s="68"/>
      <c r="LU168" s="68"/>
      <c r="LV168" s="68"/>
      <c r="LW168" s="68"/>
      <c r="LX168" s="68"/>
      <c r="LY168" s="68"/>
      <c r="LZ168" s="68"/>
      <c r="MA168" s="68"/>
      <c r="MB168" s="68"/>
      <c r="MC168" s="69"/>
      <c r="MD168" s="69"/>
      <c r="ME168" s="68"/>
      <c r="MF168" s="68"/>
      <c r="MG168" s="68"/>
      <c r="MH168" s="68"/>
      <c r="MI168" s="68"/>
      <c r="MJ168" s="68"/>
      <c r="MK168" s="68"/>
      <c r="ML168" s="68"/>
      <c r="MM168" s="68"/>
      <c r="MN168" s="68"/>
      <c r="MO168" s="68"/>
      <c r="MP168" s="68"/>
      <c r="MQ168" s="68"/>
      <c r="MR168" s="68"/>
      <c r="MS168" s="68"/>
      <c r="MT168" s="66"/>
      <c r="MU168" s="66"/>
      <c r="MV168" s="68"/>
      <c r="MW168" s="68"/>
      <c r="MX168" s="68"/>
      <c r="MY168" s="68"/>
      <c r="MZ168" s="68"/>
      <c r="NA168" s="68"/>
      <c r="NB168" s="68"/>
      <c r="NC168" s="68"/>
      <c r="ND168" s="68"/>
      <c r="NE168" s="68"/>
      <c r="NF168" s="68"/>
      <c r="NG168" s="68"/>
      <c r="NH168" s="68"/>
      <c r="NI168" s="68"/>
      <c r="NJ168" s="68"/>
      <c r="NK168" s="68"/>
      <c r="NL168" s="68"/>
    </row>
    <row r="169" spans="1:376" s="65" customFormat="1" ht="13.9" customHeight="1" x14ac:dyDescent="0.2">
      <c r="A169" s="300"/>
      <c r="B169" s="66"/>
      <c r="C169" s="66"/>
      <c r="D169" s="66"/>
      <c r="E169" s="66"/>
      <c r="F169" s="66"/>
      <c r="G169" s="66"/>
      <c r="H169" s="66"/>
      <c r="I169" s="66"/>
      <c r="J169" s="66"/>
      <c r="K169" s="66"/>
      <c r="L169" s="66"/>
      <c r="M169" s="66"/>
      <c r="N169" s="66"/>
      <c r="O169" s="66"/>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c r="CX169" s="68"/>
      <c r="CY169" s="68"/>
      <c r="CZ169" s="68"/>
      <c r="DA169" s="68"/>
      <c r="DB169" s="68"/>
      <c r="DC169" s="68"/>
      <c r="DD169" s="68"/>
      <c r="DE169" s="68"/>
      <c r="DF169" s="68"/>
      <c r="DG169" s="68"/>
      <c r="DH169" s="68"/>
      <c r="DI169" s="68"/>
      <c r="DJ169" s="68"/>
      <c r="DK169" s="68"/>
      <c r="DL169" s="68"/>
      <c r="DM169" s="68"/>
      <c r="DN169" s="68"/>
      <c r="DO169" s="68"/>
      <c r="DP169" s="68"/>
      <c r="DQ169" s="68"/>
      <c r="DR169" s="68"/>
      <c r="DS169" s="68"/>
      <c r="DT169" s="68"/>
      <c r="DU169" s="68"/>
      <c r="DV169" s="68"/>
      <c r="DW169" s="68"/>
      <c r="DX169" s="68"/>
      <c r="DY169" s="68"/>
      <c r="DZ169" s="68"/>
      <c r="EA169" s="68"/>
      <c r="EB169" s="68"/>
      <c r="EC169" s="68"/>
      <c r="ED169" s="68"/>
      <c r="EE169" s="68"/>
      <c r="EF169" s="68"/>
      <c r="EG169" s="68"/>
      <c r="EH169" s="68"/>
      <c r="EI169" s="68"/>
      <c r="EJ169" s="68"/>
      <c r="EK169" s="68"/>
      <c r="EL169" s="68"/>
      <c r="EM169" s="68"/>
      <c r="EN169" s="68"/>
      <c r="EO169" s="68"/>
      <c r="EP169" s="68"/>
      <c r="EQ169" s="68"/>
      <c r="ER169" s="68"/>
      <c r="ES169" s="68"/>
      <c r="ET169" s="68"/>
      <c r="EU169" s="68"/>
      <c r="EV169" s="68"/>
      <c r="EW169" s="68"/>
      <c r="EX169" s="68"/>
      <c r="EY169" s="68"/>
      <c r="EZ169" s="68"/>
      <c r="FA169" s="68"/>
      <c r="FB169" s="68"/>
      <c r="FC169" s="68"/>
      <c r="FD169" s="68"/>
      <c r="FE169" s="68"/>
      <c r="FF169" s="68"/>
      <c r="FG169" s="68"/>
      <c r="FH169" s="68"/>
      <c r="FI169" s="68"/>
      <c r="FJ169" s="68"/>
      <c r="FK169" s="68"/>
      <c r="FL169" s="68"/>
      <c r="FM169" s="68"/>
      <c r="FN169" s="68"/>
      <c r="FO169" s="68"/>
      <c r="FP169" s="68"/>
      <c r="FQ169" s="68"/>
      <c r="FR169" s="68"/>
      <c r="FS169" s="68"/>
      <c r="FT169" s="68"/>
      <c r="FU169" s="68"/>
      <c r="FV169" s="68"/>
      <c r="FW169" s="68"/>
      <c r="FX169" s="68"/>
      <c r="FY169" s="68"/>
      <c r="FZ169" s="68"/>
      <c r="GA169" s="68"/>
      <c r="GB169" s="68"/>
      <c r="GC169" s="68"/>
      <c r="GD169" s="68"/>
      <c r="GE169" s="68"/>
      <c r="GF169" s="68"/>
      <c r="GG169" s="68"/>
      <c r="GH169" s="68"/>
      <c r="GI169" s="68"/>
      <c r="GJ169" s="68"/>
      <c r="GK169" s="68"/>
      <c r="GL169" s="68"/>
      <c r="GM169" s="68"/>
      <c r="GN169" s="68"/>
      <c r="GO169" s="68"/>
      <c r="GP169" s="68"/>
      <c r="GQ169" s="68"/>
      <c r="GR169" s="68"/>
      <c r="GS169" s="68"/>
      <c r="GT169" s="68"/>
      <c r="GU169" s="68"/>
      <c r="GV169" s="68"/>
      <c r="GW169" s="68"/>
      <c r="GX169" s="68"/>
      <c r="GY169" s="68"/>
      <c r="GZ169" s="68"/>
      <c r="HA169" s="68"/>
      <c r="HB169" s="68"/>
      <c r="HC169" s="68"/>
      <c r="HD169" s="68"/>
      <c r="HE169" s="68"/>
      <c r="HF169" s="68"/>
      <c r="HG169" s="68"/>
      <c r="HH169" s="68"/>
      <c r="HI169" s="68"/>
      <c r="HJ169" s="68"/>
      <c r="HK169" s="68"/>
      <c r="HL169" s="68"/>
      <c r="HM169" s="68"/>
      <c r="HN169" s="68"/>
      <c r="HO169" s="68"/>
      <c r="HP169" s="68"/>
      <c r="HQ169" s="68"/>
      <c r="HR169" s="68"/>
      <c r="HS169" s="68"/>
      <c r="HT169" s="68"/>
      <c r="HU169" s="68"/>
      <c r="HV169" s="68"/>
      <c r="HW169" s="68"/>
      <c r="HX169" s="68"/>
      <c r="HY169" s="68"/>
      <c r="HZ169" s="68"/>
      <c r="IA169" s="68"/>
      <c r="IB169" s="68"/>
      <c r="IC169" s="68"/>
      <c r="ID169" s="68"/>
      <c r="IE169" s="68"/>
      <c r="IF169" s="68"/>
      <c r="IG169" s="68"/>
      <c r="IH169" s="68"/>
      <c r="II169" s="68"/>
      <c r="IJ169" s="68"/>
      <c r="IK169" s="68"/>
      <c r="IL169" s="68"/>
      <c r="IM169" s="68"/>
      <c r="IN169" s="68"/>
      <c r="IO169" s="68"/>
      <c r="IP169" s="68"/>
      <c r="IQ169" s="68"/>
      <c r="IR169" s="68"/>
      <c r="IS169" s="68"/>
      <c r="IT169" s="68"/>
      <c r="IU169" s="68"/>
      <c r="IV169" s="68"/>
      <c r="IW169" s="68"/>
      <c r="IX169" s="68"/>
      <c r="IY169" s="68"/>
      <c r="IZ169" s="68"/>
      <c r="JA169" s="68"/>
      <c r="JB169" s="68"/>
      <c r="JC169" s="68"/>
      <c r="JD169" s="68"/>
      <c r="JE169" s="68"/>
      <c r="JF169" s="68"/>
      <c r="JG169" s="68"/>
      <c r="JH169" s="68"/>
      <c r="JI169" s="68"/>
      <c r="JJ169" s="68"/>
      <c r="JK169" s="68"/>
      <c r="JL169" s="68"/>
      <c r="JM169" s="68"/>
      <c r="JN169" s="68"/>
      <c r="JO169" s="68"/>
      <c r="JP169" s="68"/>
      <c r="JQ169" s="68"/>
      <c r="JR169" s="68"/>
      <c r="JS169" s="68"/>
      <c r="JT169" s="68"/>
      <c r="JU169" s="68"/>
      <c r="JV169" s="67"/>
      <c r="JW169" s="68"/>
      <c r="JX169" s="68"/>
      <c r="JY169" s="68"/>
      <c r="JZ169" s="68"/>
      <c r="KA169" s="67"/>
      <c r="KB169" s="67"/>
      <c r="KC169" s="67"/>
      <c r="KD169" s="67"/>
      <c r="KE169" s="67"/>
      <c r="KF169" s="67"/>
      <c r="KG169" s="67"/>
      <c r="KH169" s="67"/>
      <c r="KI169" s="67"/>
      <c r="KJ169" s="67"/>
      <c r="KK169" s="67"/>
      <c r="KL169" s="67"/>
      <c r="KM169" s="67"/>
      <c r="KN169" s="67"/>
      <c r="KO169" s="67"/>
      <c r="KP169" s="67"/>
      <c r="KQ169" s="67"/>
      <c r="KR169" s="67"/>
      <c r="KS169" s="67"/>
      <c r="KT169" s="67"/>
      <c r="KU169" s="67"/>
      <c r="KV169" s="67"/>
      <c r="KW169" s="67"/>
      <c r="KX169" s="67"/>
      <c r="KY169" s="67"/>
      <c r="KZ169" s="67"/>
      <c r="LA169" s="67"/>
      <c r="LB169" s="67"/>
      <c r="LC169" s="67"/>
      <c r="LD169" s="67"/>
      <c r="LE169" s="67"/>
      <c r="LF169" s="67"/>
      <c r="LG169" s="68"/>
      <c r="LH169" s="68"/>
      <c r="LI169" s="68"/>
      <c r="LJ169" s="68"/>
      <c r="LK169" s="68"/>
      <c r="LL169" s="68"/>
      <c r="LM169" s="69"/>
      <c r="LN169" s="68"/>
      <c r="LO169" s="68"/>
      <c r="LP169" s="68"/>
      <c r="LQ169" s="68"/>
      <c r="LR169" s="68"/>
      <c r="LS169" s="68"/>
      <c r="LT169" s="68"/>
      <c r="LU169" s="68"/>
      <c r="LV169" s="68"/>
      <c r="LW169" s="68"/>
      <c r="LX169" s="68"/>
      <c r="LY169" s="68"/>
      <c r="LZ169" s="68"/>
      <c r="MA169" s="68"/>
      <c r="MB169" s="68"/>
      <c r="MC169" s="69"/>
      <c r="MD169" s="69"/>
      <c r="ME169" s="68"/>
      <c r="MF169" s="68"/>
      <c r="MG169" s="68"/>
      <c r="MH169" s="68"/>
      <c r="MI169" s="68"/>
      <c r="MJ169" s="68"/>
      <c r="MK169" s="68"/>
      <c r="ML169" s="68"/>
      <c r="MM169" s="68"/>
      <c r="MN169" s="68"/>
      <c r="MO169" s="68"/>
      <c r="MP169" s="68"/>
      <c r="MQ169" s="68"/>
      <c r="MR169" s="68"/>
      <c r="MS169" s="68"/>
      <c r="MT169" s="66"/>
      <c r="MU169" s="66"/>
      <c r="MV169" s="68"/>
      <c r="MW169" s="68"/>
      <c r="MX169" s="68"/>
      <c r="MY169" s="68"/>
      <c r="MZ169" s="68"/>
      <c r="NA169" s="68"/>
      <c r="NB169" s="68"/>
      <c r="NC169" s="68"/>
      <c r="ND169" s="68"/>
      <c r="NE169" s="68"/>
      <c r="NF169" s="68"/>
      <c r="NG169" s="68"/>
      <c r="NH169" s="68"/>
      <c r="NI169" s="68"/>
      <c r="NJ169" s="68"/>
      <c r="NK169" s="68"/>
      <c r="NL169" s="68"/>
    </row>
    <row r="170" spans="1:376" s="65" customFormat="1" ht="13.9" customHeight="1" x14ac:dyDescent="0.2">
      <c r="A170" s="300"/>
      <c r="B170" s="66"/>
      <c r="C170" s="66"/>
      <c r="D170" s="66"/>
      <c r="E170" s="66"/>
      <c r="F170" s="66"/>
      <c r="G170" s="66"/>
      <c r="H170" s="66"/>
      <c r="I170" s="66"/>
      <c r="J170" s="66"/>
      <c r="K170" s="66"/>
      <c r="L170" s="66"/>
      <c r="M170" s="66"/>
      <c r="N170" s="66"/>
      <c r="O170" s="66"/>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68"/>
      <c r="DW170" s="68"/>
      <c r="DX170" s="68"/>
      <c r="DY170" s="68"/>
      <c r="DZ170" s="68"/>
      <c r="EA170" s="68"/>
      <c r="EB170" s="68"/>
      <c r="EC170" s="68"/>
      <c r="ED170" s="68"/>
      <c r="EE170" s="68"/>
      <c r="EF170" s="68"/>
      <c r="EG170" s="68"/>
      <c r="EH170" s="68"/>
      <c r="EI170" s="68"/>
      <c r="EJ170" s="68"/>
      <c r="EK170" s="68"/>
      <c r="EL170" s="68"/>
      <c r="EM170" s="68"/>
      <c r="EN170" s="68"/>
      <c r="EO170" s="68"/>
      <c r="EP170" s="68"/>
      <c r="EQ170" s="68"/>
      <c r="ER170" s="68"/>
      <c r="ES170" s="68"/>
      <c r="ET170" s="68"/>
      <c r="EU170" s="68"/>
      <c r="EV170" s="68"/>
      <c r="EW170" s="68"/>
      <c r="EX170" s="68"/>
      <c r="EY170" s="68"/>
      <c r="EZ170" s="68"/>
      <c r="FA170" s="68"/>
      <c r="FB170" s="68"/>
      <c r="FC170" s="68"/>
      <c r="FD170" s="68"/>
      <c r="FE170" s="68"/>
      <c r="FF170" s="68"/>
      <c r="FG170" s="68"/>
      <c r="FH170" s="68"/>
      <c r="FI170" s="68"/>
      <c r="FJ170" s="68"/>
      <c r="FK170" s="68"/>
      <c r="FL170" s="68"/>
      <c r="FM170" s="68"/>
      <c r="FN170" s="68"/>
      <c r="FO170" s="68"/>
      <c r="FP170" s="68"/>
      <c r="FQ170" s="68"/>
      <c r="FR170" s="68"/>
      <c r="FS170" s="68"/>
      <c r="FT170" s="68"/>
      <c r="FU170" s="68"/>
      <c r="FV170" s="68"/>
      <c r="FW170" s="68"/>
      <c r="FX170" s="68"/>
      <c r="FY170" s="68"/>
      <c r="FZ170" s="68"/>
      <c r="GA170" s="68"/>
      <c r="GB170" s="68"/>
      <c r="GC170" s="68"/>
      <c r="GD170" s="68"/>
      <c r="GE170" s="68"/>
      <c r="GF170" s="68"/>
      <c r="GG170" s="68"/>
      <c r="GH170" s="68"/>
      <c r="GI170" s="68"/>
      <c r="GJ170" s="68"/>
      <c r="GK170" s="68"/>
      <c r="GL170" s="68"/>
      <c r="GM170" s="68"/>
      <c r="GN170" s="68"/>
      <c r="GO170" s="68"/>
      <c r="GP170" s="68"/>
      <c r="GQ170" s="68"/>
      <c r="GR170" s="68"/>
      <c r="GS170" s="68"/>
      <c r="GT170" s="68"/>
      <c r="GU170" s="68"/>
      <c r="GV170" s="68"/>
      <c r="GW170" s="68"/>
      <c r="GX170" s="68"/>
      <c r="GY170" s="68"/>
      <c r="GZ170" s="68"/>
      <c r="HA170" s="68"/>
      <c r="HB170" s="68"/>
      <c r="HC170" s="68"/>
      <c r="HD170" s="68"/>
      <c r="HE170" s="68"/>
      <c r="HF170" s="68"/>
      <c r="HG170" s="68"/>
      <c r="HH170" s="68"/>
      <c r="HI170" s="68"/>
      <c r="HJ170" s="68"/>
      <c r="HK170" s="68"/>
      <c r="HL170" s="68"/>
      <c r="HM170" s="68"/>
      <c r="HN170" s="68"/>
      <c r="HO170" s="68"/>
      <c r="HP170" s="68"/>
      <c r="HQ170" s="68"/>
      <c r="HR170" s="68"/>
      <c r="HS170" s="68"/>
      <c r="HT170" s="68"/>
      <c r="HU170" s="68"/>
      <c r="HV170" s="68"/>
      <c r="HW170" s="68"/>
      <c r="HX170" s="68"/>
      <c r="HY170" s="68"/>
      <c r="HZ170" s="68"/>
      <c r="IA170" s="68"/>
      <c r="IB170" s="68"/>
      <c r="IC170" s="68"/>
      <c r="ID170" s="68"/>
      <c r="IE170" s="68"/>
      <c r="IF170" s="68"/>
      <c r="IG170" s="68"/>
      <c r="IH170" s="68"/>
      <c r="II170" s="68"/>
      <c r="IJ170" s="68"/>
      <c r="IK170" s="68"/>
      <c r="IL170" s="68"/>
      <c r="IM170" s="68"/>
      <c r="IN170" s="68"/>
      <c r="IO170" s="68"/>
      <c r="IP170" s="68"/>
      <c r="IQ170" s="68"/>
      <c r="IR170" s="68"/>
      <c r="IS170" s="68"/>
      <c r="IT170" s="68"/>
      <c r="IU170" s="68"/>
      <c r="IV170" s="68"/>
      <c r="IW170" s="68"/>
      <c r="IX170" s="68"/>
      <c r="IY170" s="68"/>
      <c r="IZ170" s="68"/>
      <c r="JA170" s="68"/>
      <c r="JB170" s="68"/>
      <c r="JC170" s="68"/>
      <c r="JD170" s="68"/>
      <c r="JE170" s="68"/>
      <c r="JF170" s="68"/>
      <c r="JG170" s="68"/>
      <c r="JH170" s="68"/>
      <c r="JI170" s="68"/>
      <c r="JJ170" s="68"/>
      <c r="JK170" s="68"/>
      <c r="JL170" s="68"/>
      <c r="JM170" s="68"/>
      <c r="JN170" s="68"/>
      <c r="JO170" s="68"/>
      <c r="JP170" s="68"/>
      <c r="JQ170" s="68"/>
      <c r="JR170" s="68"/>
      <c r="JS170" s="68"/>
      <c r="JT170" s="68"/>
      <c r="JU170" s="68"/>
      <c r="JV170" s="67"/>
      <c r="JW170" s="68"/>
      <c r="JX170" s="68"/>
      <c r="JY170" s="68"/>
      <c r="JZ170" s="68"/>
      <c r="KA170" s="67"/>
      <c r="KB170" s="67"/>
      <c r="KC170" s="67"/>
      <c r="KD170" s="67"/>
      <c r="KE170" s="67"/>
      <c r="KF170" s="67"/>
      <c r="KG170" s="67"/>
      <c r="KH170" s="67"/>
      <c r="KI170" s="67"/>
      <c r="KJ170" s="67"/>
      <c r="KK170" s="67"/>
      <c r="KL170" s="67"/>
      <c r="KM170" s="67"/>
      <c r="KN170" s="67"/>
      <c r="KO170" s="67"/>
      <c r="KP170" s="67"/>
      <c r="KQ170" s="67"/>
      <c r="KR170" s="67"/>
      <c r="KS170" s="67"/>
      <c r="KT170" s="67"/>
      <c r="KU170" s="67"/>
      <c r="KV170" s="67"/>
      <c r="KW170" s="67"/>
      <c r="KX170" s="67"/>
      <c r="KY170" s="67"/>
      <c r="KZ170" s="67"/>
      <c r="LA170" s="67"/>
      <c r="LB170" s="67"/>
      <c r="LC170" s="67"/>
      <c r="LD170" s="67"/>
      <c r="LE170" s="67"/>
      <c r="LF170" s="67"/>
      <c r="LG170" s="68"/>
      <c r="LH170" s="68"/>
      <c r="LI170" s="68"/>
      <c r="LJ170" s="68"/>
      <c r="LK170" s="68"/>
      <c r="LL170" s="68"/>
      <c r="LM170" s="69"/>
      <c r="LN170" s="68"/>
      <c r="LO170" s="68"/>
      <c r="LP170" s="68"/>
      <c r="LQ170" s="68"/>
      <c r="LR170" s="68"/>
      <c r="LS170" s="68"/>
      <c r="LT170" s="68"/>
      <c r="LU170" s="68"/>
      <c r="LV170" s="68"/>
      <c r="LW170" s="68"/>
      <c r="LX170" s="68"/>
      <c r="LY170" s="68"/>
      <c r="LZ170" s="68"/>
      <c r="MA170" s="68"/>
      <c r="MB170" s="68"/>
      <c r="MC170" s="69"/>
      <c r="MD170" s="69"/>
      <c r="ME170" s="68"/>
      <c r="MF170" s="68"/>
      <c r="MG170" s="68"/>
      <c r="MH170" s="68"/>
      <c r="MI170" s="68"/>
      <c r="MJ170" s="68"/>
      <c r="MK170" s="68"/>
      <c r="ML170" s="68"/>
      <c r="MM170" s="68"/>
      <c r="MN170" s="68"/>
      <c r="MO170" s="68"/>
      <c r="MP170" s="68"/>
      <c r="MQ170" s="68"/>
      <c r="MR170" s="68"/>
      <c r="MS170" s="68"/>
      <c r="MT170" s="66"/>
      <c r="MU170" s="66"/>
      <c r="MV170" s="68"/>
      <c r="MW170" s="68"/>
      <c r="MX170" s="68"/>
      <c r="MY170" s="68"/>
      <c r="MZ170" s="68"/>
      <c r="NA170" s="68"/>
      <c r="NB170" s="68"/>
      <c r="NC170" s="68"/>
      <c r="ND170" s="68"/>
      <c r="NE170" s="68"/>
      <c r="NF170" s="68"/>
      <c r="NG170" s="68"/>
      <c r="NH170" s="68"/>
      <c r="NI170" s="68"/>
      <c r="NJ170" s="68"/>
      <c r="NK170" s="68"/>
      <c r="NL170" s="68"/>
    </row>
    <row r="171" spans="1:376" s="65" customFormat="1" ht="13.9" customHeight="1" x14ac:dyDescent="0.2">
      <c r="A171" s="535"/>
      <c r="B171" s="66"/>
      <c r="C171" s="66"/>
      <c r="D171" s="66"/>
      <c r="E171" s="66"/>
      <c r="F171" s="66"/>
      <c r="G171" s="66"/>
      <c r="H171" s="66"/>
      <c r="I171" s="66"/>
      <c r="J171" s="66"/>
      <c r="K171" s="66"/>
      <c r="L171" s="66"/>
      <c r="M171" s="66"/>
      <c r="N171" s="66"/>
      <c r="O171" s="66"/>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c r="CX171" s="68"/>
      <c r="CY171" s="68"/>
      <c r="CZ171" s="68"/>
      <c r="DA171" s="68"/>
      <c r="DB171" s="68"/>
      <c r="DC171" s="68"/>
      <c r="DD171" s="68"/>
      <c r="DE171" s="68"/>
      <c r="DF171" s="68"/>
      <c r="DG171" s="68"/>
      <c r="DH171" s="68"/>
      <c r="DI171" s="68"/>
      <c r="DJ171" s="68"/>
      <c r="DK171" s="68"/>
      <c r="DL171" s="68"/>
      <c r="DM171" s="68"/>
      <c r="DN171" s="68"/>
      <c r="DO171" s="68"/>
      <c r="DP171" s="68"/>
      <c r="DQ171" s="68"/>
      <c r="DR171" s="68"/>
      <c r="DS171" s="68"/>
      <c r="DT171" s="68"/>
      <c r="DU171" s="68"/>
      <c r="DV171" s="68"/>
      <c r="DW171" s="68"/>
      <c r="DX171" s="68"/>
      <c r="DY171" s="68"/>
      <c r="DZ171" s="68"/>
      <c r="EA171" s="68"/>
      <c r="EB171" s="68"/>
      <c r="EC171" s="68"/>
      <c r="ED171" s="68"/>
      <c r="EE171" s="68"/>
      <c r="EF171" s="68"/>
      <c r="EG171" s="68"/>
      <c r="EH171" s="68"/>
      <c r="EI171" s="68"/>
      <c r="EJ171" s="68"/>
      <c r="EK171" s="68"/>
      <c r="EL171" s="68"/>
      <c r="EM171" s="68"/>
      <c r="EN171" s="68"/>
      <c r="EO171" s="68"/>
      <c r="EP171" s="68"/>
      <c r="EQ171" s="68"/>
      <c r="ER171" s="68"/>
      <c r="ES171" s="68"/>
      <c r="ET171" s="68"/>
      <c r="EU171" s="68"/>
      <c r="EV171" s="68"/>
      <c r="EW171" s="68"/>
      <c r="EX171" s="68"/>
      <c r="EY171" s="68"/>
      <c r="EZ171" s="68"/>
      <c r="FA171" s="68"/>
      <c r="FB171" s="68"/>
      <c r="FC171" s="68"/>
      <c r="FD171" s="68"/>
      <c r="FE171" s="68"/>
      <c r="FF171" s="68"/>
      <c r="FG171" s="68"/>
      <c r="FH171" s="68"/>
      <c r="FI171" s="68"/>
      <c r="FJ171" s="68"/>
      <c r="FK171" s="68"/>
      <c r="FL171" s="68"/>
      <c r="FM171" s="68"/>
      <c r="FN171" s="68"/>
      <c r="FO171" s="68"/>
      <c r="FP171" s="68"/>
      <c r="FQ171" s="68"/>
      <c r="FR171" s="68"/>
      <c r="FS171" s="68"/>
      <c r="FT171" s="68"/>
      <c r="FU171" s="68"/>
      <c r="FV171" s="68"/>
      <c r="FW171" s="68"/>
      <c r="FX171" s="68"/>
      <c r="FY171" s="68"/>
      <c r="FZ171" s="68"/>
      <c r="GA171" s="68"/>
      <c r="GB171" s="68"/>
      <c r="GC171" s="68"/>
      <c r="GD171" s="68"/>
      <c r="GE171" s="68"/>
      <c r="GF171" s="68"/>
      <c r="GG171" s="68"/>
      <c r="GH171" s="68"/>
      <c r="GI171" s="68"/>
      <c r="GJ171" s="68"/>
      <c r="GK171" s="68"/>
      <c r="GL171" s="68"/>
      <c r="GM171" s="68"/>
      <c r="GN171" s="68"/>
      <c r="GO171" s="68"/>
      <c r="GP171" s="68"/>
      <c r="GQ171" s="68"/>
      <c r="GR171" s="68"/>
      <c r="GS171" s="68"/>
      <c r="GT171" s="68"/>
      <c r="GU171" s="68"/>
      <c r="GV171" s="68"/>
      <c r="GW171" s="68"/>
      <c r="GX171" s="68"/>
      <c r="GY171" s="68"/>
      <c r="GZ171" s="68"/>
      <c r="HA171" s="68"/>
      <c r="HB171" s="68"/>
      <c r="HC171" s="68"/>
      <c r="HD171" s="68"/>
      <c r="HE171" s="68"/>
      <c r="HF171" s="68"/>
      <c r="HG171" s="68"/>
      <c r="HH171" s="68"/>
      <c r="HI171" s="68"/>
      <c r="HJ171" s="68"/>
      <c r="HK171" s="68"/>
      <c r="HL171" s="68"/>
      <c r="HM171" s="68"/>
      <c r="HN171" s="68"/>
      <c r="HO171" s="68"/>
      <c r="HP171" s="68"/>
      <c r="HQ171" s="68"/>
      <c r="HR171" s="68"/>
      <c r="HS171" s="68"/>
      <c r="HT171" s="68"/>
      <c r="HU171" s="68"/>
      <c r="HV171" s="68"/>
      <c r="HW171" s="68"/>
      <c r="HX171" s="68"/>
      <c r="HY171" s="68"/>
      <c r="HZ171" s="68"/>
      <c r="IA171" s="68"/>
      <c r="IB171" s="68"/>
      <c r="IC171" s="68"/>
      <c r="ID171" s="68"/>
      <c r="IE171" s="68"/>
      <c r="IF171" s="68"/>
      <c r="IG171" s="68"/>
      <c r="IH171" s="68"/>
      <c r="II171" s="68"/>
      <c r="IJ171" s="68"/>
      <c r="IK171" s="68"/>
      <c r="IL171" s="68"/>
      <c r="IM171" s="68"/>
      <c r="IN171" s="68"/>
      <c r="IO171" s="68"/>
      <c r="IP171" s="68"/>
      <c r="IQ171" s="68"/>
      <c r="IR171" s="68"/>
      <c r="IS171" s="68"/>
      <c r="IT171" s="68"/>
      <c r="IU171" s="68"/>
      <c r="IV171" s="68"/>
      <c r="IW171" s="68"/>
      <c r="IX171" s="68"/>
      <c r="IY171" s="68"/>
      <c r="IZ171" s="68"/>
      <c r="JA171" s="68"/>
      <c r="JB171" s="68"/>
      <c r="JC171" s="68"/>
      <c r="JD171" s="68"/>
      <c r="JE171" s="68"/>
      <c r="JF171" s="68"/>
      <c r="JG171" s="68"/>
      <c r="JH171" s="68"/>
      <c r="JI171" s="68"/>
      <c r="JJ171" s="68"/>
      <c r="JK171" s="68"/>
      <c r="JL171" s="68"/>
      <c r="JM171" s="68"/>
      <c r="JN171" s="68"/>
      <c r="JO171" s="68"/>
      <c r="JP171" s="68"/>
      <c r="JQ171" s="68"/>
      <c r="JR171" s="68"/>
      <c r="JS171" s="68"/>
      <c r="JT171" s="68"/>
      <c r="JU171" s="68"/>
      <c r="JV171" s="67"/>
      <c r="JW171" s="68"/>
      <c r="JX171" s="68"/>
      <c r="JY171" s="68"/>
      <c r="JZ171" s="68"/>
      <c r="KA171" s="67"/>
      <c r="KB171" s="67"/>
      <c r="KC171" s="67"/>
      <c r="KD171" s="67"/>
      <c r="KE171" s="67"/>
      <c r="KF171" s="67"/>
      <c r="KG171" s="67"/>
      <c r="KH171" s="67"/>
      <c r="KI171" s="67"/>
      <c r="KJ171" s="67"/>
      <c r="KK171" s="67"/>
      <c r="KL171" s="67"/>
      <c r="KM171" s="67"/>
      <c r="KN171" s="67"/>
      <c r="KO171" s="67"/>
      <c r="KP171" s="67"/>
      <c r="KQ171" s="67"/>
      <c r="KR171" s="67"/>
      <c r="KS171" s="67"/>
      <c r="KT171" s="67"/>
      <c r="KU171" s="67"/>
      <c r="KV171" s="67"/>
      <c r="KW171" s="67"/>
      <c r="KX171" s="67"/>
      <c r="KY171" s="67"/>
      <c r="KZ171" s="67"/>
      <c r="LA171" s="67"/>
      <c r="LB171" s="67"/>
      <c r="LC171" s="67"/>
      <c r="LD171" s="67"/>
      <c r="LE171" s="67"/>
      <c r="LF171" s="67"/>
      <c r="LG171" s="68"/>
      <c r="LH171" s="68"/>
      <c r="LI171" s="68"/>
      <c r="LJ171" s="68"/>
      <c r="LK171" s="68"/>
      <c r="LL171" s="68"/>
      <c r="LM171" s="69"/>
      <c r="LN171" s="68"/>
      <c r="LO171" s="68"/>
      <c r="LP171" s="68"/>
      <c r="LQ171" s="68"/>
      <c r="LR171" s="68"/>
      <c r="LS171" s="68"/>
      <c r="LT171" s="68"/>
      <c r="LU171" s="68"/>
      <c r="LV171" s="68"/>
      <c r="LW171" s="68"/>
      <c r="LX171" s="68"/>
      <c r="LY171" s="68"/>
      <c r="LZ171" s="68"/>
      <c r="MA171" s="68"/>
      <c r="MB171" s="68"/>
      <c r="MC171" s="69"/>
      <c r="MD171" s="69"/>
      <c r="ME171" s="68"/>
      <c r="MF171" s="68"/>
      <c r="MG171" s="68"/>
      <c r="MH171" s="68"/>
      <c r="MI171" s="68"/>
      <c r="MJ171" s="68"/>
      <c r="MK171" s="68"/>
      <c r="ML171" s="68"/>
      <c r="MM171" s="68"/>
      <c r="MN171" s="68"/>
      <c r="MO171" s="68"/>
      <c r="MP171" s="68"/>
      <c r="MQ171" s="68"/>
      <c r="MR171" s="68"/>
      <c r="MS171" s="68"/>
      <c r="MT171" s="66"/>
      <c r="MU171" s="66"/>
      <c r="MV171" s="68"/>
      <c r="MW171" s="68"/>
      <c r="MX171" s="68"/>
      <c r="MY171" s="68"/>
      <c r="MZ171" s="68"/>
      <c r="NA171" s="68"/>
      <c r="NB171" s="68"/>
      <c r="NC171" s="68"/>
      <c r="ND171" s="68"/>
      <c r="NE171" s="68"/>
      <c r="NF171" s="68"/>
      <c r="NG171" s="68"/>
      <c r="NH171" s="68"/>
      <c r="NI171" s="68"/>
      <c r="NJ171" s="68"/>
      <c r="NK171" s="68"/>
      <c r="NL171" s="68"/>
    </row>
    <row r="172" spans="1:376" s="65" customFormat="1" ht="13.9" customHeight="1" x14ac:dyDescent="0.2">
      <c r="A172" s="66"/>
      <c r="B172" s="66"/>
      <c r="C172" s="66"/>
      <c r="D172" s="66"/>
      <c r="E172" s="66"/>
      <c r="F172" s="66"/>
      <c r="G172" s="66"/>
      <c r="H172" s="66"/>
      <c r="I172" s="66"/>
      <c r="J172" s="66"/>
      <c r="K172" s="66"/>
      <c r="L172" s="66"/>
      <c r="M172" s="66"/>
      <c r="N172" s="66"/>
      <c r="O172" s="66"/>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c r="CX172" s="68"/>
      <c r="CY172" s="68"/>
      <c r="CZ172" s="68"/>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68"/>
      <c r="DW172" s="68"/>
      <c r="DX172" s="68"/>
      <c r="DY172" s="68"/>
      <c r="DZ172" s="68"/>
      <c r="EA172" s="68"/>
      <c r="EB172" s="68"/>
      <c r="EC172" s="68"/>
      <c r="ED172" s="68"/>
      <c r="EE172" s="68"/>
      <c r="EF172" s="68"/>
      <c r="EG172" s="68"/>
      <c r="EH172" s="68"/>
      <c r="EI172" s="68"/>
      <c r="EJ172" s="68"/>
      <c r="EK172" s="68"/>
      <c r="EL172" s="68"/>
      <c r="EM172" s="68"/>
      <c r="EN172" s="68"/>
      <c r="EO172" s="68"/>
      <c r="EP172" s="68"/>
      <c r="EQ172" s="68"/>
      <c r="ER172" s="68"/>
      <c r="ES172" s="68"/>
      <c r="ET172" s="68"/>
      <c r="EU172" s="68"/>
      <c r="EV172" s="68"/>
      <c r="EW172" s="68"/>
      <c r="EX172" s="68"/>
      <c r="EY172" s="68"/>
      <c r="EZ172" s="68"/>
      <c r="FA172" s="68"/>
      <c r="FB172" s="68"/>
      <c r="FC172" s="68"/>
      <c r="FD172" s="68"/>
      <c r="FE172" s="68"/>
      <c r="FF172" s="68"/>
      <c r="FG172" s="68"/>
      <c r="FH172" s="68"/>
      <c r="FI172" s="68"/>
      <c r="FJ172" s="68"/>
      <c r="FK172" s="68"/>
      <c r="FL172" s="68"/>
      <c r="FM172" s="68"/>
      <c r="FN172" s="68"/>
      <c r="FO172" s="68"/>
      <c r="FP172" s="68"/>
      <c r="FQ172" s="68"/>
      <c r="FR172" s="68"/>
      <c r="FS172" s="68"/>
      <c r="FT172" s="68"/>
      <c r="FU172" s="68"/>
      <c r="FV172" s="68"/>
      <c r="FW172" s="68"/>
      <c r="FX172" s="68"/>
      <c r="FY172" s="68"/>
      <c r="FZ172" s="68"/>
      <c r="GA172" s="68"/>
      <c r="GB172" s="68"/>
      <c r="GC172" s="68"/>
      <c r="GD172" s="68"/>
      <c r="GE172" s="68"/>
      <c r="GF172" s="68"/>
      <c r="GG172" s="68"/>
      <c r="GH172" s="68"/>
      <c r="GI172" s="68"/>
      <c r="GJ172" s="68"/>
      <c r="GK172" s="68"/>
      <c r="GL172" s="68"/>
      <c r="GM172" s="68"/>
      <c r="GN172" s="68"/>
      <c r="GO172" s="68"/>
      <c r="GP172" s="68"/>
      <c r="GQ172" s="68"/>
      <c r="GR172" s="68"/>
      <c r="GS172" s="68"/>
      <c r="GT172" s="68"/>
      <c r="GU172" s="68"/>
      <c r="GV172" s="68"/>
      <c r="GW172" s="68"/>
      <c r="GX172" s="68"/>
      <c r="GY172" s="68"/>
      <c r="GZ172" s="68"/>
      <c r="HA172" s="68"/>
      <c r="HB172" s="68"/>
      <c r="HC172" s="68"/>
      <c r="HD172" s="68"/>
      <c r="HE172" s="68"/>
      <c r="HF172" s="68"/>
      <c r="HG172" s="68"/>
      <c r="HH172" s="68"/>
      <c r="HI172" s="68"/>
      <c r="HJ172" s="68"/>
      <c r="HK172" s="68"/>
      <c r="HL172" s="68"/>
      <c r="HM172" s="68"/>
      <c r="HN172" s="68"/>
      <c r="HO172" s="68"/>
      <c r="HP172" s="68"/>
      <c r="HQ172" s="68"/>
      <c r="HR172" s="68"/>
      <c r="HS172" s="68"/>
      <c r="HT172" s="68"/>
      <c r="HU172" s="68"/>
      <c r="HV172" s="68"/>
      <c r="HW172" s="68"/>
      <c r="HX172" s="68"/>
      <c r="HY172" s="68"/>
      <c r="HZ172" s="68"/>
      <c r="IA172" s="68"/>
      <c r="IB172" s="68"/>
      <c r="IC172" s="68"/>
      <c r="ID172" s="68"/>
      <c r="IE172" s="68"/>
      <c r="IF172" s="68"/>
      <c r="IG172" s="68"/>
      <c r="IH172" s="68"/>
      <c r="II172" s="68"/>
      <c r="IJ172" s="68"/>
      <c r="IK172" s="68"/>
      <c r="IL172" s="68"/>
      <c r="IM172" s="68"/>
      <c r="IN172" s="68"/>
      <c r="IO172" s="68"/>
      <c r="IP172" s="68"/>
      <c r="IQ172" s="68"/>
      <c r="IR172" s="68"/>
      <c r="IS172" s="68"/>
      <c r="IT172" s="68"/>
      <c r="IU172" s="68"/>
      <c r="IV172" s="68"/>
      <c r="IW172" s="68"/>
      <c r="IX172" s="68"/>
      <c r="IY172" s="68"/>
      <c r="IZ172" s="68"/>
      <c r="JA172" s="68"/>
      <c r="JB172" s="68"/>
      <c r="JC172" s="68"/>
      <c r="JD172" s="68"/>
      <c r="JE172" s="68"/>
      <c r="JF172" s="68"/>
      <c r="JG172" s="68"/>
      <c r="JH172" s="68"/>
      <c r="JI172" s="68"/>
      <c r="JJ172" s="68"/>
      <c r="JK172" s="68"/>
      <c r="JL172" s="68"/>
      <c r="JM172" s="68"/>
      <c r="JN172" s="68"/>
      <c r="JO172" s="68"/>
      <c r="JP172" s="68"/>
      <c r="JQ172" s="68"/>
      <c r="JR172" s="68"/>
      <c r="JS172" s="68"/>
      <c r="JT172" s="68"/>
      <c r="JU172" s="68"/>
      <c r="JV172" s="67"/>
      <c r="JW172" s="68"/>
      <c r="JX172" s="68"/>
      <c r="JY172" s="68"/>
      <c r="JZ172" s="68"/>
      <c r="KA172" s="67"/>
      <c r="KB172" s="67"/>
      <c r="KC172" s="67"/>
      <c r="KD172" s="67"/>
      <c r="KE172" s="67"/>
      <c r="KF172" s="67"/>
      <c r="KG172" s="67"/>
      <c r="KH172" s="67"/>
      <c r="KI172" s="67"/>
      <c r="KJ172" s="67"/>
      <c r="KK172" s="67"/>
      <c r="KL172" s="67"/>
      <c r="KM172" s="67"/>
      <c r="KN172" s="67"/>
      <c r="KO172" s="67"/>
      <c r="KP172" s="67"/>
      <c r="KQ172" s="67"/>
      <c r="KR172" s="67"/>
      <c r="KS172" s="67"/>
      <c r="KT172" s="67"/>
      <c r="KU172" s="67"/>
      <c r="KV172" s="67"/>
      <c r="KW172" s="67"/>
      <c r="KX172" s="67"/>
      <c r="KY172" s="67"/>
      <c r="KZ172" s="67"/>
      <c r="LA172" s="67"/>
      <c r="LB172" s="67"/>
      <c r="LC172" s="67"/>
      <c r="LD172" s="67"/>
      <c r="LE172" s="67"/>
      <c r="LF172" s="67"/>
      <c r="LG172" s="68"/>
      <c r="LH172" s="68"/>
      <c r="LI172" s="68"/>
      <c r="LJ172" s="68"/>
      <c r="LK172" s="68"/>
      <c r="LL172" s="68"/>
      <c r="LM172" s="69"/>
      <c r="LN172" s="68"/>
      <c r="LO172" s="68"/>
      <c r="LP172" s="68"/>
      <c r="LQ172" s="68"/>
      <c r="LR172" s="68"/>
      <c r="LS172" s="68"/>
      <c r="LT172" s="68"/>
      <c r="LU172" s="68"/>
      <c r="LV172" s="68"/>
      <c r="LW172" s="68"/>
      <c r="LX172" s="68"/>
      <c r="LY172" s="68"/>
      <c r="LZ172" s="68"/>
      <c r="MA172" s="68"/>
      <c r="MB172" s="68"/>
      <c r="MC172" s="69"/>
      <c r="MD172" s="69"/>
      <c r="ME172" s="68"/>
      <c r="MF172" s="68"/>
      <c r="MG172" s="68"/>
      <c r="MH172" s="68"/>
      <c r="MI172" s="68"/>
      <c r="MJ172" s="68"/>
      <c r="MK172" s="68"/>
      <c r="ML172" s="68"/>
      <c r="MM172" s="68"/>
      <c r="MN172" s="68"/>
      <c r="MO172" s="68"/>
      <c r="MP172" s="68"/>
      <c r="MQ172" s="68"/>
      <c r="MR172" s="68"/>
      <c r="MS172" s="68"/>
      <c r="MT172" s="66"/>
      <c r="MU172" s="66"/>
      <c r="MV172" s="68"/>
      <c r="MW172" s="68"/>
      <c r="MX172" s="68"/>
      <c r="MY172" s="68"/>
      <c r="MZ172" s="68"/>
      <c r="NA172" s="68"/>
      <c r="NB172" s="68"/>
      <c r="NC172" s="68"/>
      <c r="ND172" s="68"/>
      <c r="NE172" s="68"/>
      <c r="NF172" s="68"/>
      <c r="NG172" s="68"/>
      <c r="NH172" s="68"/>
      <c r="NI172" s="68"/>
      <c r="NJ172" s="68"/>
      <c r="NK172" s="68"/>
      <c r="NL172" s="68"/>
    </row>
    <row r="173" spans="1:376" ht="13.9" customHeight="1" x14ac:dyDescent="0.2"/>
    <row r="174" spans="1:376" ht="13.9" customHeight="1" x14ac:dyDescent="0.2"/>
    <row r="175" spans="1:376" ht="13.9" customHeight="1" x14ac:dyDescent="0.2"/>
    <row r="176" spans="1:376" ht="13.9" customHeight="1" x14ac:dyDescent="0.2"/>
    <row r="177" spans="1:376" s="65" customFormat="1" ht="13.9" customHeight="1" x14ac:dyDescent="0.2">
      <c r="A177" s="300"/>
      <c r="B177" s="66"/>
      <c r="C177" s="66"/>
      <c r="D177" s="66"/>
      <c r="E177" s="66"/>
      <c r="F177" s="66"/>
      <c r="G177" s="66"/>
      <c r="H177" s="66"/>
      <c r="I177" s="66"/>
      <c r="J177" s="66"/>
      <c r="K177" s="66"/>
      <c r="L177" s="66"/>
      <c r="M177" s="66"/>
      <c r="N177" s="66"/>
      <c r="O177" s="66"/>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c r="CX177" s="68"/>
      <c r="CY177" s="68"/>
      <c r="CZ177" s="68"/>
      <c r="DA177" s="68"/>
      <c r="DB177" s="68"/>
      <c r="DC177" s="68"/>
      <c r="DD177" s="68"/>
      <c r="DE177" s="68"/>
      <c r="DF177" s="68"/>
      <c r="DG177" s="68"/>
      <c r="DH177" s="68"/>
      <c r="DI177" s="68"/>
      <c r="DJ177" s="68"/>
      <c r="DK177" s="68"/>
      <c r="DL177" s="68"/>
      <c r="DM177" s="68"/>
      <c r="DN177" s="68"/>
      <c r="DO177" s="68"/>
      <c r="DP177" s="68"/>
      <c r="DQ177" s="68"/>
      <c r="DR177" s="68"/>
      <c r="DS177" s="68"/>
      <c r="DT177" s="68"/>
      <c r="DU177" s="68"/>
      <c r="DV177" s="68"/>
      <c r="DW177" s="68"/>
      <c r="DX177" s="68"/>
      <c r="DY177" s="68"/>
      <c r="DZ177" s="68"/>
      <c r="EA177" s="68"/>
      <c r="EB177" s="68"/>
      <c r="EC177" s="68"/>
      <c r="ED177" s="68"/>
      <c r="EE177" s="68"/>
      <c r="EF177" s="68"/>
      <c r="EG177" s="68"/>
      <c r="EH177" s="68"/>
      <c r="EI177" s="68"/>
      <c r="EJ177" s="68"/>
      <c r="EK177" s="68"/>
      <c r="EL177" s="68"/>
      <c r="EM177" s="68"/>
      <c r="EN177" s="68"/>
      <c r="EO177" s="68"/>
      <c r="EP177" s="68"/>
      <c r="EQ177" s="68"/>
      <c r="ER177" s="68"/>
      <c r="ES177" s="68"/>
      <c r="ET177" s="68"/>
      <c r="EU177" s="68"/>
      <c r="EV177" s="68"/>
      <c r="EW177" s="68"/>
      <c r="EX177" s="68"/>
      <c r="EY177" s="68"/>
      <c r="EZ177" s="68"/>
      <c r="FA177" s="68"/>
      <c r="FB177" s="68"/>
      <c r="FC177" s="68"/>
      <c r="FD177" s="68"/>
      <c r="FE177" s="68"/>
      <c r="FF177" s="68"/>
      <c r="FG177" s="68"/>
      <c r="FH177" s="68"/>
      <c r="FI177" s="68"/>
      <c r="FJ177" s="68"/>
      <c r="FK177" s="68"/>
      <c r="FL177" s="68"/>
      <c r="FM177" s="68"/>
      <c r="FN177" s="68"/>
      <c r="FO177" s="68"/>
      <c r="FP177" s="68"/>
      <c r="FQ177" s="68"/>
      <c r="FR177" s="68"/>
      <c r="FS177" s="68"/>
      <c r="FT177" s="68"/>
      <c r="FU177" s="68"/>
      <c r="FV177" s="68"/>
      <c r="FW177" s="68"/>
      <c r="FX177" s="68"/>
      <c r="FY177" s="68"/>
      <c r="FZ177" s="68"/>
      <c r="GA177" s="68"/>
      <c r="GB177" s="68"/>
      <c r="GC177" s="68"/>
      <c r="GD177" s="68"/>
      <c r="GE177" s="68"/>
      <c r="GF177" s="68"/>
      <c r="GG177" s="68"/>
      <c r="GH177" s="68"/>
      <c r="GI177" s="68"/>
      <c r="GJ177" s="68"/>
      <c r="GK177" s="68"/>
      <c r="GL177" s="68"/>
      <c r="GM177" s="68"/>
      <c r="GN177" s="68"/>
      <c r="GO177" s="68"/>
      <c r="GP177" s="68"/>
      <c r="GQ177" s="68"/>
      <c r="GR177" s="68"/>
      <c r="GS177" s="68"/>
      <c r="GT177" s="68"/>
      <c r="GU177" s="68"/>
      <c r="GV177" s="68"/>
      <c r="GW177" s="68"/>
      <c r="GX177" s="68"/>
      <c r="GY177" s="68"/>
      <c r="GZ177" s="68"/>
      <c r="HA177" s="68"/>
      <c r="HB177" s="68"/>
      <c r="HC177" s="68"/>
      <c r="HD177" s="68"/>
      <c r="HE177" s="68"/>
      <c r="HF177" s="68"/>
      <c r="HG177" s="68"/>
      <c r="HH177" s="68"/>
      <c r="HI177" s="68"/>
      <c r="HJ177" s="68"/>
      <c r="HK177" s="68"/>
      <c r="HL177" s="68"/>
      <c r="HM177" s="68"/>
      <c r="HN177" s="68"/>
      <c r="HO177" s="68"/>
      <c r="HP177" s="68"/>
      <c r="HQ177" s="68"/>
      <c r="HR177" s="68"/>
      <c r="HS177" s="68"/>
      <c r="HT177" s="68"/>
      <c r="HU177" s="68"/>
      <c r="HV177" s="68"/>
      <c r="HW177" s="68"/>
      <c r="HX177" s="68"/>
      <c r="HY177" s="68"/>
      <c r="HZ177" s="68"/>
      <c r="IA177" s="68"/>
      <c r="IB177" s="68"/>
      <c r="IC177" s="68"/>
      <c r="ID177" s="68"/>
      <c r="IE177" s="68"/>
      <c r="IF177" s="68"/>
      <c r="IG177" s="68"/>
      <c r="IH177" s="68"/>
      <c r="II177" s="68"/>
      <c r="IJ177" s="68"/>
      <c r="IK177" s="68"/>
      <c r="IL177" s="68"/>
      <c r="IM177" s="68"/>
      <c r="IN177" s="68"/>
      <c r="IO177" s="68"/>
      <c r="IP177" s="68"/>
      <c r="IQ177" s="68"/>
      <c r="IR177" s="68"/>
      <c r="IS177" s="68"/>
      <c r="IT177" s="68"/>
      <c r="IU177" s="68"/>
      <c r="IV177" s="68"/>
      <c r="IW177" s="68"/>
      <c r="IX177" s="68"/>
      <c r="IY177" s="68"/>
      <c r="IZ177" s="68"/>
      <c r="JA177" s="68"/>
      <c r="JB177" s="68"/>
      <c r="JC177" s="68"/>
      <c r="JD177" s="68"/>
      <c r="JE177" s="68"/>
      <c r="JF177" s="68"/>
      <c r="JG177" s="68"/>
      <c r="JH177" s="68"/>
      <c r="JI177" s="68"/>
      <c r="JJ177" s="68"/>
      <c r="JK177" s="68"/>
      <c r="JL177" s="68"/>
      <c r="JM177" s="68"/>
      <c r="JN177" s="68"/>
      <c r="JO177" s="68"/>
      <c r="JP177" s="68"/>
      <c r="JQ177" s="68"/>
      <c r="JR177" s="68"/>
      <c r="JS177" s="68"/>
      <c r="JT177" s="68"/>
      <c r="JU177" s="68"/>
      <c r="JV177" s="67"/>
      <c r="JW177" s="68"/>
      <c r="JX177" s="68"/>
      <c r="JY177" s="68"/>
      <c r="JZ177" s="68"/>
      <c r="KA177" s="67"/>
      <c r="KB177" s="67"/>
      <c r="KC177" s="67"/>
      <c r="KD177" s="67"/>
      <c r="KE177" s="67"/>
      <c r="KF177" s="67"/>
      <c r="KG177" s="67"/>
      <c r="KH177" s="67"/>
      <c r="KI177" s="67"/>
      <c r="KJ177" s="67"/>
      <c r="KK177" s="67"/>
      <c r="KL177" s="67"/>
      <c r="KM177" s="67"/>
      <c r="KN177" s="67"/>
      <c r="KO177" s="67"/>
      <c r="KP177" s="67"/>
      <c r="KQ177" s="67"/>
      <c r="KR177" s="67"/>
      <c r="KS177" s="67"/>
      <c r="KT177" s="67"/>
      <c r="KU177" s="67"/>
      <c r="KV177" s="67"/>
      <c r="KW177" s="67"/>
      <c r="KX177" s="67"/>
      <c r="KY177" s="67"/>
      <c r="KZ177" s="67"/>
      <c r="LA177" s="67"/>
      <c r="LB177" s="67"/>
      <c r="LC177" s="67"/>
      <c r="LD177" s="67"/>
      <c r="LE177" s="67"/>
      <c r="LF177" s="67"/>
      <c r="LG177" s="68"/>
      <c r="LH177" s="68"/>
      <c r="LI177" s="68"/>
      <c r="LJ177" s="68"/>
      <c r="LK177" s="68"/>
      <c r="LL177" s="68"/>
      <c r="LM177" s="69"/>
      <c r="LN177" s="68"/>
      <c r="LO177" s="68"/>
      <c r="LP177" s="68"/>
      <c r="LQ177" s="68"/>
      <c r="LR177" s="68"/>
      <c r="LS177" s="68"/>
      <c r="LT177" s="68"/>
      <c r="LU177" s="68"/>
      <c r="LV177" s="68"/>
      <c r="LW177" s="68"/>
      <c r="LX177" s="68"/>
      <c r="LY177" s="68"/>
      <c r="LZ177" s="68"/>
      <c r="MA177" s="68"/>
      <c r="MB177" s="68"/>
      <c r="MC177" s="69"/>
      <c r="MD177" s="69"/>
      <c r="ME177" s="68"/>
      <c r="MF177" s="68"/>
      <c r="MG177" s="68"/>
      <c r="MH177" s="68"/>
      <c r="MI177" s="68"/>
      <c r="MJ177" s="68"/>
      <c r="MK177" s="68"/>
      <c r="ML177" s="68"/>
      <c r="MM177" s="68"/>
      <c r="MN177" s="68"/>
      <c r="MO177" s="68"/>
      <c r="MP177" s="68"/>
      <c r="MQ177" s="68"/>
      <c r="MR177" s="68"/>
      <c r="MS177" s="68"/>
      <c r="MT177" s="66"/>
      <c r="MU177" s="66"/>
      <c r="MV177" s="68"/>
      <c r="MW177" s="68"/>
      <c r="MX177" s="68"/>
      <c r="MY177" s="68"/>
      <c r="MZ177" s="68"/>
      <c r="NA177" s="68"/>
      <c r="NB177" s="68"/>
      <c r="NC177" s="68"/>
      <c r="ND177" s="68"/>
      <c r="NE177" s="68"/>
      <c r="NF177" s="68"/>
      <c r="NG177" s="68"/>
      <c r="NH177" s="68"/>
      <c r="NI177" s="68"/>
      <c r="NJ177" s="68"/>
      <c r="NK177" s="68"/>
      <c r="NL177" s="68"/>
    </row>
    <row r="178" spans="1:376" s="65" customFormat="1" ht="13.9" customHeight="1" x14ac:dyDescent="0.2">
      <c r="A178" s="300"/>
      <c r="B178" s="66"/>
      <c r="C178" s="66"/>
      <c r="D178" s="66"/>
      <c r="E178" s="66"/>
      <c r="F178" s="66"/>
      <c r="G178" s="66"/>
      <c r="H178" s="66"/>
      <c r="I178" s="66"/>
      <c r="J178" s="66"/>
      <c r="K178" s="66"/>
      <c r="L178" s="66"/>
      <c r="M178" s="66"/>
      <c r="N178" s="66"/>
      <c r="O178" s="66"/>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8"/>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68"/>
      <c r="DW178" s="68"/>
      <c r="DX178" s="68"/>
      <c r="DY178" s="68"/>
      <c r="DZ178" s="68"/>
      <c r="EA178" s="68"/>
      <c r="EB178" s="68"/>
      <c r="EC178" s="68"/>
      <c r="ED178" s="68"/>
      <c r="EE178" s="68"/>
      <c r="EF178" s="68"/>
      <c r="EG178" s="68"/>
      <c r="EH178" s="68"/>
      <c r="EI178" s="68"/>
      <c r="EJ178" s="68"/>
      <c r="EK178" s="68"/>
      <c r="EL178" s="68"/>
      <c r="EM178" s="68"/>
      <c r="EN178" s="68"/>
      <c r="EO178" s="68"/>
      <c r="EP178" s="68"/>
      <c r="EQ178" s="68"/>
      <c r="ER178" s="68"/>
      <c r="ES178" s="68"/>
      <c r="ET178" s="68"/>
      <c r="EU178" s="68"/>
      <c r="EV178" s="68"/>
      <c r="EW178" s="68"/>
      <c r="EX178" s="68"/>
      <c r="EY178" s="68"/>
      <c r="EZ178" s="68"/>
      <c r="FA178" s="68"/>
      <c r="FB178" s="68"/>
      <c r="FC178" s="68"/>
      <c r="FD178" s="68"/>
      <c r="FE178" s="68"/>
      <c r="FF178" s="68"/>
      <c r="FG178" s="68"/>
      <c r="FH178" s="68"/>
      <c r="FI178" s="68"/>
      <c r="FJ178" s="68"/>
      <c r="FK178" s="68"/>
      <c r="FL178" s="68"/>
      <c r="FM178" s="68"/>
      <c r="FN178" s="68"/>
      <c r="FO178" s="68"/>
      <c r="FP178" s="68"/>
      <c r="FQ178" s="68"/>
      <c r="FR178" s="68"/>
      <c r="FS178" s="68"/>
      <c r="FT178" s="68"/>
      <c r="FU178" s="68"/>
      <c r="FV178" s="68"/>
      <c r="FW178" s="68"/>
      <c r="FX178" s="68"/>
      <c r="FY178" s="68"/>
      <c r="FZ178" s="68"/>
      <c r="GA178" s="68"/>
      <c r="GB178" s="68"/>
      <c r="GC178" s="68"/>
      <c r="GD178" s="68"/>
      <c r="GE178" s="68"/>
      <c r="GF178" s="68"/>
      <c r="GG178" s="68"/>
      <c r="GH178" s="68"/>
      <c r="GI178" s="68"/>
      <c r="GJ178" s="68"/>
      <c r="GK178" s="68"/>
      <c r="GL178" s="68"/>
      <c r="GM178" s="68"/>
      <c r="GN178" s="68"/>
      <c r="GO178" s="68"/>
      <c r="GP178" s="68"/>
      <c r="GQ178" s="68"/>
      <c r="GR178" s="68"/>
      <c r="GS178" s="68"/>
      <c r="GT178" s="68"/>
      <c r="GU178" s="68"/>
      <c r="GV178" s="68"/>
      <c r="GW178" s="68"/>
      <c r="GX178" s="68"/>
      <c r="GY178" s="68"/>
      <c r="GZ178" s="68"/>
      <c r="HA178" s="68"/>
      <c r="HB178" s="68"/>
      <c r="HC178" s="68"/>
      <c r="HD178" s="68"/>
      <c r="HE178" s="68"/>
      <c r="HF178" s="68"/>
      <c r="HG178" s="68"/>
      <c r="HH178" s="68"/>
      <c r="HI178" s="68"/>
      <c r="HJ178" s="68"/>
      <c r="HK178" s="68"/>
      <c r="HL178" s="68"/>
      <c r="HM178" s="68"/>
      <c r="HN178" s="68"/>
      <c r="HO178" s="68"/>
      <c r="HP178" s="68"/>
      <c r="HQ178" s="68"/>
      <c r="HR178" s="68"/>
      <c r="HS178" s="68"/>
      <c r="HT178" s="68"/>
      <c r="HU178" s="68"/>
      <c r="HV178" s="68"/>
      <c r="HW178" s="68"/>
      <c r="HX178" s="68"/>
      <c r="HY178" s="68"/>
      <c r="HZ178" s="68"/>
      <c r="IA178" s="68"/>
      <c r="IB178" s="68"/>
      <c r="IC178" s="68"/>
      <c r="ID178" s="68"/>
      <c r="IE178" s="68"/>
      <c r="IF178" s="68"/>
      <c r="IG178" s="68"/>
      <c r="IH178" s="68"/>
      <c r="II178" s="68"/>
      <c r="IJ178" s="68"/>
      <c r="IK178" s="68"/>
      <c r="IL178" s="68"/>
      <c r="IM178" s="68"/>
      <c r="IN178" s="68"/>
      <c r="IO178" s="68"/>
      <c r="IP178" s="68"/>
      <c r="IQ178" s="68"/>
      <c r="IR178" s="68"/>
      <c r="IS178" s="68"/>
      <c r="IT178" s="68"/>
      <c r="IU178" s="68"/>
      <c r="IV178" s="68"/>
      <c r="IW178" s="68"/>
      <c r="IX178" s="68"/>
      <c r="IY178" s="68"/>
      <c r="IZ178" s="68"/>
      <c r="JA178" s="68"/>
      <c r="JB178" s="68"/>
      <c r="JC178" s="68"/>
      <c r="JD178" s="68"/>
      <c r="JE178" s="68"/>
      <c r="JF178" s="68"/>
      <c r="JG178" s="68"/>
      <c r="JH178" s="68"/>
      <c r="JI178" s="68"/>
      <c r="JJ178" s="68"/>
      <c r="JK178" s="68"/>
      <c r="JL178" s="68"/>
      <c r="JM178" s="68"/>
      <c r="JN178" s="68"/>
      <c r="JO178" s="68"/>
      <c r="JP178" s="68"/>
      <c r="JQ178" s="68"/>
      <c r="JR178" s="68"/>
      <c r="JS178" s="68"/>
      <c r="JT178" s="68"/>
      <c r="JU178" s="68"/>
      <c r="JV178" s="67"/>
      <c r="JW178" s="68"/>
      <c r="JX178" s="68"/>
      <c r="JY178" s="68"/>
      <c r="JZ178" s="68"/>
      <c r="KA178" s="67"/>
      <c r="KB178" s="67"/>
      <c r="KC178" s="67"/>
      <c r="KD178" s="67"/>
      <c r="KE178" s="67"/>
      <c r="KF178" s="67"/>
      <c r="KG178" s="67"/>
      <c r="KH178" s="67"/>
      <c r="KI178" s="67"/>
      <c r="KJ178" s="67"/>
      <c r="KK178" s="67"/>
      <c r="KL178" s="67"/>
      <c r="KM178" s="67"/>
      <c r="KN178" s="67"/>
      <c r="KO178" s="67"/>
      <c r="KP178" s="67"/>
      <c r="KQ178" s="67"/>
      <c r="KR178" s="67"/>
      <c r="KS178" s="67"/>
      <c r="KT178" s="67"/>
      <c r="KU178" s="67"/>
      <c r="KV178" s="67"/>
      <c r="KW178" s="67"/>
      <c r="KX178" s="67"/>
      <c r="KY178" s="67"/>
      <c r="KZ178" s="67"/>
      <c r="LA178" s="67"/>
      <c r="LB178" s="67"/>
      <c r="LC178" s="67"/>
      <c r="LD178" s="67"/>
      <c r="LE178" s="67"/>
      <c r="LF178" s="67"/>
      <c r="LG178" s="68"/>
      <c r="LH178" s="68"/>
      <c r="LI178" s="68"/>
      <c r="LJ178" s="68"/>
      <c r="LK178" s="68"/>
      <c r="LL178" s="68"/>
      <c r="LM178" s="69"/>
      <c r="LN178" s="68"/>
      <c r="LO178" s="68"/>
      <c r="LP178" s="68"/>
      <c r="LQ178" s="68"/>
      <c r="LR178" s="68"/>
      <c r="LS178" s="68"/>
      <c r="LT178" s="68"/>
      <c r="LU178" s="68"/>
      <c r="LV178" s="68"/>
      <c r="LW178" s="68"/>
      <c r="LX178" s="68"/>
      <c r="LY178" s="68"/>
      <c r="LZ178" s="68"/>
      <c r="MA178" s="68"/>
      <c r="MB178" s="68"/>
      <c r="MC178" s="69"/>
      <c r="MD178" s="69"/>
      <c r="ME178" s="68"/>
      <c r="MF178" s="68"/>
      <c r="MG178" s="68"/>
      <c r="MH178" s="68"/>
      <c r="MI178" s="68"/>
      <c r="MJ178" s="68"/>
      <c r="MK178" s="68"/>
      <c r="ML178" s="68"/>
      <c r="MM178" s="68"/>
      <c r="MN178" s="68"/>
      <c r="MO178" s="68"/>
      <c r="MP178" s="68"/>
      <c r="MQ178" s="68"/>
      <c r="MR178" s="68"/>
      <c r="MS178" s="68"/>
      <c r="MT178" s="66"/>
      <c r="MU178" s="66"/>
      <c r="MV178" s="68"/>
      <c r="MW178" s="68"/>
      <c r="MX178" s="68"/>
      <c r="MY178" s="68"/>
      <c r="MZ178" s="68"/>
      <c r="NA178" s="68"/>
      <c r="NB178" s="68"/>
      <c r="NC178" s="68"/>
      <c r="ND178" s="68"/>
      <c r="NE178" s="68"/>
      <c r="NF178" s="68"/>
      <c r="NG178" s="68"/>
      <c r="NH178" s="68"/>
      <c r="NI178" s="68"/>
      <c r="NJ178" s="68"/>
      <c r="NK178" s="68"/>
      <c r="NL178" s="68"/>
    </row>
    <row r="179" spans="1:376" s="65" customFormat="1" ht="13.9" customHeight="1" x14ac:dyDescent="0.2">
      <c r="A179" s="535"/>
      <c r="B179" s="66"/>
      <c r="C179" s="66"/>
      <c r="D179" s="66"/>
      <c r="E179" s="66"/>
      <c r="F179" s="66"/>
      <c r="G179" s="66"/>
      <c r="H179" s="66"/>
      <c r="I179" s="66"/>
      <c r="J179" s="66"/>
      <c r="K179" s="66"/>
      <c r="L179" s="66"/>
      <c r="M179" s="66"/>
      <c r="N179" s="66"/>
      <c r="O179" s="66"/>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c r="CZ179" s="68"/>
      <c r="DA179" s="68"/>
      <c r="DB179" s="68"/>
      <c r="DC179" s="68"/>
      <c r="DD179" s="68"/>
      <c r="DE179" s="68"/>
      <c r="DF179" s="68"/>
      <c r="DG179" s="68"/>
      <c r="DH179" s="68"/>
      <c r="DI179" s="68"/>
      <c r="DJ179" s="68"/>
      <c r="DK179" s="68"/>
      <c r="DL179" s="68"/>
      <c r="DM179" s="68"/>
      <c r="DN179" s="68"/>
      <c r="DO179" s="68"/>
      <c r="DP179" s="68"/>
      <c r="DQ179" s="68"/>
      <c r="DR179" s="68"/>
      <c r="DS179" s="68"/>
      <c r="DT179" s="68"/>
      <c r="DU179" s="68"/>
      <c r="DV179" s="68"/>
      <c r="DW179" s="68"/>
      <c r="DX179" s="68"/>
      <c r="DY179" s="68"/>
      <c r="DZ179" s="68"/>
      <c r="EA179" s="68"/>
      <c r="EB179" s="68"/>
      <c r="EC179" s="68"/>
      <c r="ED179" s="68"/>
      <c r="EE179" s="68"/>
      <c r="EF179" s="68"/>
      <c r="EG179" s="68"/>
      <c r="EH179" s="68"/>
      <c r="EI179" s="68"/>
      <c r="EJ179" s="68"/>
      <c r="EK179" s="68"/>
      <c r="EL179" s="68"/>
      <c r="EM179" s="68"/>
      <c r="EN179" s="68"/>
      <c r="EO179" s="68"/>
      <c r="EP179" s="68"/>
      <c r="EQ179" s="68"/>
      <c r="ER179" s="68"/>
      <c r="ES179" s="68"/>
      <c r="ET179" s="68"/>
      <c r="EU179" s="68"/>
      <c r="EV179" s="68"/>
      <c r="EW179" s="68"/>
      <c r="EX179" s="68"/>
      <c r="EY179" s="68"/>
      <c r="EZ179" s="68"/>
      <c r="FA179" s="68"/>
      <c r="FB179" s="68"/>
      <c r="FC179" s="68"/>
      <c r="FD179" s="68"/>
      <c r="FE179" s="68"/>
      <c r="FF179" s="68"/>
      <c r="FG179" s="68"/>
      <c r="FH179" s="68"/>
      <c r="FI179" s="68"/>
      <c r="FJ179" s="68"/>
      <c r="FK179" s="68"/>
      <c r="FL179" s="68"/>
      <c r="FM179" s="68"/>
      <c r="FN179" s="68"/>
      <c r="FO179" s="68"/>
      <c r="FP179" s="68"/>
      <c r="FQ179" s="68"/>
      <c r="FR179" s="68"/>
      <c r="FS179" s="68"/>
      <c r="FT179" s="68"/>
      <c r="FU179" s="68"/>
      <c r="FV179" s="68"/>
      <c r="FW179" s="68"/>
      <c r="FX179" s="68"/>
      <c r="FY179" s="68"/>
      <c r="FZ179" s="68"/>
      <c r="GA179" s="68"/>
      <c r="GB179" s="68"/>
      <c r="GC179" s="68"/>
      <c r="GD179" s="68"/>
      <c r="GE179" s="68"/>
      <c r="GF179" s="68"/>
      <c r="GG179" s="68"/>
      <c r="GH179" s="68"/>
      <c r="GI179" s="68"/>
      <c r="GJ179" s="68"/>
      <c r="GK179" s="68"/>
      <c r="GL179" s="68"/>
      <c r="GM179" s="68"/>
      <c r="GN179" s="68"/>
      <c r="GO179" s="68"/>
      <c r="GP179" s="68"/>
      <c r="GQ179" s="68"/>
      <c r="GR179" s="68"/>
      <c r="GS179" s="68"/>
      <c r="GT179" s="68"/>
      <c r="GU179" s="68"/>
      <c r="GV179" s="68"/>
      <c r="GW179" s="68"/>
      <c r="GX179" s="68"/>
      <c r="GY179" s="68"/>
      <c r="GZ179" s="68"/>
      <c r="HA179" s="68"/>
      <c r="HB179" s="68"/>
      <c r="HC179" s="68"/>
      <c r="HD179" s="68"/>
      <c r="HE179" s="68"/>
      <c r="HF179" s="68"/>
      <c r="HG179" s="68"/>
      <c r="HH179" s="68"/>
      <c r="HI179" s="68"/>
      <c r="HJ179" s="68"/>
      <c r="HK179" s="68"/>
      <c r="HL179" s="68"/>
      <c r="HM179" s="68"/>
      <c r="HN179" s="68"/>
      <c r="HO179" s="68"/>
      <c r="HP179" s="68"/>
      <c r="HQ179" s="68"/>
      <c r="HR179" s="68"/>
      <c r="HS179" s="68"/>
      <c r="HT179" s="68"/>
      <c r="HU179" s="68"/>
      <c r="HV179" s="68"/>
      <c r="HW179" s="68"/>
      <c r="HX179" s="68"/>
      <c r="HY179" s="68"/>
      <c r="HZ179" s="68"/>
      <c r="IA179" s="68"/>
      <c r="IB179" s="68"/>
      <c r="IC179" s="68"/>
      <c r="ID179" s="68"/>
      <c r="IE179" s="68"/>
      <c r="IF179" s="68"/>
      <c r="IG179" s="68"/>
      <c r="IH179" s="68"/>
      <c r="II179" s="68"/>
      <c r="IJ179" s="68"/>
      <c r="IK179" s="68"/>
      <c r="IL179" s="68"/>
      <c r="IM179" s="68"/>
      <c r="IN179" s="68"/>
      <c r="IO179" s="68"/>
      <c r="IP179" s="68"/>
      <c r="IQ179" s="68"/>
      <c r="IR179" s="68"/>
      <c r="IS179" s="68"/>
      <c r="IT179" s="68"/>
      <c r="IU179" s="68"/>
      <c r="IV179" s="68"/>
      <c r="IW179" s="68"/>
      <c r="IX179" s="68"/>
      <c r="IY179" s="68"/>
      <c r="IZ179" s="68"/>
      <c r="JA179" s="68"/>
      <c r="JB179" s="68"/>
      <c r="JC179" s="68"/>
      <c r="JD179" s="68"/>
      <c r="JE179" s="68"/>
      <c r="JF179" s="68"/>
      <c r="JG179" s="68"/>
      <c r="JH179" s="68"/>
      <c r="JI179" s="68"/>
      <c r="JJ179" s="68"/>
      <c r="JK179" s="68"/>
      <c r="JL179" s="68"/>
      <c r="JM179" s="68"/>
      <c r="JN179" s="68"/>
      <c r="JO179" s="68"/>
      <c r="JP179" s="68"/>
      <c r="JQ179" s="68"/>
      <c r="JR179" s="68"/>
      <c r="JS179" s="68"/>
      <c r="JT179" s="68"/>
      <c r="JU179" s="68"/>
      <c r="JV179" s="67"/>
      <c r="JW179" s="68"/>
      <c r="JX179" s="68"/>
      <c r="JY179" s="68"/>
      <c r="JZ179" s="68"/>
      <c r="KA179" s="67"/>
      <c r="KB179" s="67"/>
      <c r="KC179" s="67"/>
      <c r="KD179" s="67"/>
      <c r="KE179" s="67"/>
      <c r="KF179" s="67"/>
      <c r="KG179" s="67"/>
      <c r="KH179" s="67"/>
      <c r="KI179" s="67"/>
      <c r="KJ179" s="67"/>
      <c r="KK179" s="67"/>
      <c r="KL179" s="67"/>
      <c r="KM179" s="67"/>
      <c r="KN179" s="67"/>
      <c r="KO179" s="67"/>
      <c r="KP179" s="67"/>
      <c r="KQ179" s="67"/>
      <c r="KR179" s="67"/>
      <c r="KS179" s="67"/>
      <c r="KT179" s="67"/>
      <c r="KU179" s="67"/>
      <c r="KV179" s="67"/>
      <c r="KW179" s="67"/>
      <c r="KX179" s="67"/>
      <c r="KY179" s="67"/>
      <c r="KZ179" s="67"/>
      <c r="LA179" s="67"/>
      <c r="LB179" s="67"/>
      <c r="LC179" s="67"/>
      <c r="LD179" s="67"/>
      <c r="LE179" s="67"/>
      <c r="LF179" s="67"/>
      <c r="LG179" s="68"/>
      <c r="LH179" s="68"/>
      <c r="LI179" s="68"/>
      <c r="LJ179" s="68"/>
      <c r="LK179" s="68"/>
      <c r="LL179" s="68"/>
      <c r="LM179" s="69"/>
      <c r="LN179" s="68"/>
      <c r="LO179" s="68"/>
      <c r="LP179" s="68"/>
      <c r="LQ179" s="68"/>
      <c r="LR179" s="68"/>
      <c r="LS179" s="68"/>
      <c r="LT179" s="68"/>
      <c r="LU179" s="68"/>
      <c r="LV179" s="68"/>
      <c r="LW179" s="68"/>
      <c r="LX179" s="68"/>
      <c r="LY179" s="68"/>
      <c r="LZ179" s="68"/>
      <c r="MA179" s="68"/>
      <c r="MB179" s="68"/>
      <c r="MC179" s="69"/>
      <c r="MD179" s="69"/>
      <c r="ME179" s="68"/>
      <c r="MF179" s="68"/>
      <c r="MG179" s="68"/>
      <c r="MH179" s="68"/>
      <c r="MI179" s="68"/>
      <c r="MJ179" s="68"/>
      <c r="MK179" s="68"/>
      <c r="ML179" s="68"/>
      <c r="MM179" s="68"/>
      <c r="MN179" s="68"/>
      <c r="MO179" s="68"/>
      <c r="MP179" s="68"/>
      <c r="MQ179" s="68"/>
      <c r="MR179" s="68"/>
      <c r="MS179" s="68"/>
      <c r="MT179" s="66"/>
      <c r="MU179" s="66"/>
      <c r="MV179" s="68"/>
      <c r="MW179" s="68"/>
      <c r="MX179" s="68"/>
      <c r="MY179" s="68"/>
      <c r="MZ179" s="68"/>
      <c r="NA179" s="68"/>
      <c r="NB179" s="68"/>
      <c r="NC179" s="68"/>
      <c r="ND179" s="68"/>
      <c r="NE179" s="68"/>
      <c r="NF179" s="68"/>
      <c r="NG179" s="68"/>
      <c r="NH179" s="68"/>
      <c r="NI179" s="68"/>
      <c r="NJ179" s="68"/>
      <c r="NK179" s="68"/>
      <c r="NL179" s="68"/>
    </row>
    <row r="180" spans="1:376" s="65" customFormat="1" ht="13.9" customHeight="1" x14ac:dyDescent="0.2">
      <c r="A180" s="66"/>
      <c r="B180" s="66"/>
      <c r="C180" s="66"/>
      <c r="D180" s="66"/>
      <c r="E180" s="66"/>
      <c r="F180" s="66"/>
      <c r="G180" s="66"/>
      <c r="H180" s="66"/>
      <c r="I180" s="66"/>
      <c r="J180" s="66"/>
      <c r="K180" s="66"/>
      <c r="L180" s="66"/>
      <c r="M180" s="66"/>
      <c r="N180" s="66"/>
      <c r="O180" s="66"/>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c r="CV180" s="68"/>
      <c r="CW180" s="68"/>
      <c r="CX180" s="68"/>
      <c r="CY180" s="68"/>
      <c r="CZ180" s="68"/>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68"/>
      <c r="DW180" s="68"/>
      <c r="DX180" s="68"/>
      <c r="DY180" s="68"/>
      <c r="DZ180" s="68"/>
      <c r="EA180" s="68"/>
      <c r="EB180" s="68"/>
      <c r="EC180" s="68"/>
      <c r="ED180" s="68"/>
      <c r="EE180" s="68"/>
      <c r="EF180" s="68"/>
      <c r="EG180" s="68"/>
      <c r="EH180" s="68"/>
      <c r="EI180" s="68"/>
      <c r="EJ180" s="68"/>
      <c r="EK180" s="68"/>
      <c r="EL180" s="68"/>
      <c r="EM180" s="68"/>
      <c r="EN180" s="68"/>
      <c r="EO180" s="68"/>
      <c r="EP180" s="68"/>
      <c r="EQ180" s="68"/>
      <c r="ER180" s="68"/>
      <c r="ES180" s="68"/>
      <c r="ET180" s="68"/>
      <c r="EU180" s="68"/>
      <c r="EV180" s="68"/>
      <c r="EW180" s="68"/>
      <c r="EX180" s="68"/>
      <c r="EY180" s="68"/>
      <c r="EZ180" s="68"/>
      <c r="FA180" s="68"/>
      <c r="FB180" s="68"/>
      <c r="FC180" s="68"/>
      <c r="FD180" s="68"/>
      <c r="FE180" s="68"/>
      <c r="FF180" s="68"/>
      <c r="FG180" s="68"/>
      <c r="FH180" s="68"/>
      <c r="FI180" s="68"/>
      <c r="FJ180" s="68"/>
      <c r="FK180" s="68"/>
      <c r="FL180" s="68"/>
      <c r="FM180" s="68"/>
      <c r="FN180" s="68"/>
      <c r="FO180" s="68"/>
      <c r="FP180" s="68"/>
      <c r="FQ180" s="68"/>
      <c r="FR180" s="68"/>
      <c r="FS180" s="68"/>
      <c r="FT180" s="68"/>
      <c r="FU180" s="68"/>
      <c r="FV180" s="68"/>
      <c r="FW180" s="68"/>
      <c r="FX180" s="68"/>
      <c r="FY180" s="68"/>
      <c r="FZ180" s="68"/>
      <c r="GA180" s="68"/>
      <c r="GB180" s="68"/>
      <c r="GC180" s="68"/>
      <c r="GD180" s="68"/>
      <c r="GE180" s="68"/>
      <c r="GF180" s="68"/>
      <c r="GG180" s="68"/>
      <c r="GH180" s="68"/>
      <c r="GI180" s="68"/>
      <c r="GJ180" s="68"/>
      <c r="GK180" s="68"/>
      <c r="GL180" s="68"/>
      <c r="GM180" s="68"/>
      <c r="GN180" s="68"/>
      <c r="GO180" s="68"/>
      <c r="GP180" s="68"/>
      <c r="GQ180" s="68"/>
      <c r="GR180" s="68"/>
      <c r="GS180" s="68"/>
      <c r="GT180" s="68"/>
      <c r="GU180" s="68"/>
      <c r="GV180" s="68"/>
      <c r="GW180" s="68"/>
      <c r="GX180" s="68"/>
      <c r="GY180" s="68"/>
      <c r="GZ180" s="68"/>
      <c r="HA180" s="68"/>
      <c r="HB180" s="68"/>
      <c r="HC180" s="68"/>
      <c r="HD180" s="68"/>
      <c r="HE180" s="68"/>
      <c r="HF180" s="68"/>
      <c r="HG180" s="68"/>
      <c r="HH180" s="68"/>
      <c r="HI180" s="68"/>
      <c r="HJ180" s="68"/>
      <c r="HK180" s="68"/>
      <c r="HL180" s="68"/>
      <c r="HM180" s="68"/>
      <c r="HN180" s="68"/>
      <c r="HO180" s="68"/>
      <c r="HP180" s="68"/>
      <c r="HQ180" s="68"/>
      <c r="HR180" s="68"/>
      <c r="HS180" s="68"/>
      <c r="HT180" s="68"/>
      <c r="HU180" s="68"/>
      <c r="HV180" s="68"/>
      <c r="HW180" s="68"/>
      <c r="HX180" s="68"/>
      <c r="HY180" s="68"/>
      <c r="HZ180" s="68"/>
      <c r="IA180" s="68"/>
      <c r="IB180" s="68"/>
      <c r="IC180" s="68"/>
      <c r="ID180" s="68"/>
      <c r="IE180" s="68"/>
      <c r="IF180" s="68"/>
      <c r="IG180" s="68"/>
      <c r="IH180" s="68"/>
      <c r="II180" s="68"/>
      <c r="IJ180" s="68"/>
      <c r="IK180" s="68"/>
      <c r="IL180" s="68"/>
      <c r="IM180" s="68"/>
      <c r="IN180" s="68"/>
      <c r="IO180" s="68"/>
      <c r="IP180" s="68"/>
      <c r="IQ180" s="68"/>
      <c r="IR180" s="68"/>
      <c r="IS180" s="68"/>
      <c r="IT180" s="68"/>
      <c r="IU180" s="68"/>
      <c r="IV180" s="68"/>
      <c r="IW180" s="68"/>
      <c r="IX180" s="68"/>
      <c r="IY180" s="68"/>
      <c r="IZ180" s="68"/>
      <c r="JA180" s="68"/>
      <c r="JB180" s="68"/>
      <c r="JC180" s="68"/>
      <c r="JD180" s="68"/>
      <c r="JE180" s="68"/>
      <c r="JF180" s="68"/>
      <c r="JG180" s="68"/>
      <c r="JH180" s="68"/>
      <c r="JI180" s="68"/>
      <c r="JJ180" s="68"/>
      <c r="JK180" s="68"/>
      <c r="JL180" s="68"/>
      <c r="JM180" s="68"/>
      <c r="JN180" s="68"/>
      <c r="JO180" s="68"/>
      <c r="JP180" s="68"/>
      <c r="JQ180" s="68"/>
      <c r="JR180" s="68"/>
      <c r="JS180" s="68"/>
      <c r="JT180" s="68"/>
      <c r="JU180" s="68"/>
      <c r="JV180" s="67"/>
      <c r="JW180" s="68"/>
      <c r="JX180" s="68"/>
      <c r="JY180" s="68"/>
      <c r="JZ180" s="68"/>
      <c r="KA180" s="67"/>
      <c r="KB180" s="67"/>
      <c r="KC180" s="67"/>
      <c r="KD180" s="67"/>
      <c r="KE180" s="67"/>
      <c r="KF180" s="67"/>
      <c r="KG180" s="67"/>
      <c r="KH180" s="67"/>
      <c r="KI180" s="67"/>
      <c r="KJ180" s="67"/>
      <c r="KK180" s="67"/>
      <c r="KL180" s="67"/>
      <c r="KM180" s="67"/>
      <c r="KN180" s="67"/>
      <c r="KO180" s="67"/>
      <c r="KP180" s="67"/>
      <c r="KQ180" s="67"/>
      <c r="KR180" s="67"/>
      <c r="KS180" s="67"/>
      <c r="KT180" s="67"/>
      <c r="KU180" s="67"/>
      <c r="KV180" s="67"/>
      <c r="KW180" s="67"/>
      <c r="KX180" s="67"/>
      <c r="KY180" s="67"/>
      <c r="KZ180" s="67"/>
      <c r="LA180" s="67"/>
      <c r="LB180" s="67"/>
      <c r="LC180" s="67"/>
      <c r="LD180" s="67"/>
      <c r="LE180" s="67"/>
      <c r="LF180" s="67"/>
      <c r="LG180" s="68"/>
      <c r="LH180" s="68"/>
      <c r="LI180" s="68"/>
      <c r="LJ180" s="68"/>
      <c r="LK180" s="68"/>
      <c r="LL180" s="68"/>
      <c r="LM180" s="69"/>
      <c r="LN180" s="68"/>
      <c r="LO180" s="68"/>
      <c r="LP180" s="68"/>
      <c r="LQ180" s="68"/>
      <c r="LR180" s="68"/>
      <c r="LS180" s="68"/>
      <c r="LT180" s="68"/>
      <c r="LU180" s="68"/>
      <c r="LV180" s="68"/>
      <c r="LW180" s="68"/>
      <c r="LX180" s="68"/>
      <c r="LY180" s="68"/>
      <c r="LZ180" s="68"/>
      <c r="MA180" s="68"/>
      <c r="MB180" s="68"/>
      <c r="MC180" s="69"/>
      <c r="MD180" s="69"/>
      <c r="ME180" s="68"/>
      <c r="MF180" s="68"/>
      <c r="MG180" s="68"/>
      <c r="MH180" s="68"/>
      <c r="MI180" s="68"/>
      <c r="MJ180" s="68"/>
      <c r="MK180" s="68"/>
      <c r="ML180" s="68"/>
      <c r="MM180" s="68"/>
      <c r="MN180" s="68"/>
      <c r="MO180" s="68"/>
      <c r="MP180" s="68"/>
      <c r="MQ180" s="68"/>
      <c r="MR180" s="68"/>
      <c r="MS180" s="68"/>
      <c r="MT180" s="66"/>
      <c r="MU180" s="66"/>
      <c r="MV180" s="68"/>
      <c r="MW180" s="68"/>
      <c r="MX180" s="68"/>
      <c r="MY180" s="68"/>
      <c r="MZ180" s="68"/>
      <c r="NA180" s="68"/>
      <c r="NB180" s="68"/>
      <c r="NC180" s="68"/>
      <c r="ND180" s="68"/>
      <c r="NE180" s="68"/>
      <c r="NF180" s="68"/>
      <c r="NG180" s="68"/>
      <c r="NH180" s="68"/>
      <c r="NI180" s="68"/>
      <c r="NJ180" s="68"/>
      <c r="NK180" s="68"/>
      <c r="NL180" s="68"/>
    </row>
    <row r="181" spans="1:376" s="65" customFormat="1" ht="13.9" customHeight="1" x14ac:dyDescent="0.2">
      <c r="A181" s="66"/>
      <c r="B181" s="66"/>
      <c r="C181" s="66"/>
      <c r="D181" s="66"/>
      <c r="E181" s="66"/>
      <c r="F181" s="66"/>
      <c r="G181" s="66"/>
      <c r="H181" s="66"/>
      <c r="I181" s="66"/>
      <c r="J181" s="66"/>
      <c r="K181" s="66"/>
      <c r="L181" s="66"/>
      <c r="M181" s="66"/>
      <c r="N181" s="66"/>
      <c r="O181" s="66"/>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c r="CV181" s="68"/>
      <c r="CW181" s="68"/>
      <c r="CX181" s="68"/>
      <c r="CY181" s="68"/>
      <c r="CZ181" s="68"/>
      <c r="DA181" s="68"/>
      <c r="DB181" s="68"/>
      <c r="DC181" s="68"/>
      <c r="DD181" s="68"/>
      <c r="DE181" s="68"/>
      <c r="DF181" s="68"/>
      <c r="DG181" s="68"/>
      <c r="DH181" s="68"/>
      <c r="DI181" s="68"/>
      <c r="DJ181" s="68"/>
      <c r="DK181" s="68"/>
      <c r="DL181" s="68"/>
      <c r="DM181" s="68"/>
      <c r="DN181" s="68"/>
      <c r="DO181" s="68"/>
      <c r="DP181" s="68"/>
      <c r="DQ181" s="68"/>
      <c r="DR181" s="68"/>
      <c r="DS181" s="68"/>
      <c r="DT181" s="68"/>
      <c r="DU181" s="68"/>
      <c r="DV181" s="68"/>
      <c r="DW181" s="68"/>
      <c r="DX181" s="68"/>
      <c r="DY181" s="68"/>
      <c r="DZ181" s="68"/>
      <c r="EA181" s="68"/>
      <c r="EB181" s="68"/>
      <c r="EC181" s="68"/>
      <c r="ED181" s="68"/>
      <c r="EE181" s="68"/>
      <c r="EF181" s="68"/>
      <c r="EG181" s="68"/>
      <c r="EH181" s="68"/>
      <c r="EI181" s="68"/>
      <c r="EJ181" s="68"/>
      <c r="EK181" s="68"/>
      <c r="EL181" s="68"/>
      <c r="EM181" s="68"/>
      <c r="EN181" s="68"/>
      <c r="EO181" s="68"/>
      <c r="EP181" s="68"/>
      <c r="EQ181" s="68"/>
      <c r="ER181" s="68"/>
      <c r="ES181" s="68"/>
      <c r="ET181" s="68"/>
      <c r="EU181" s="68"/>
      <c r="EV181" s="68"/>
      <c r="EW181" s="68"/>
      <c r="EX181" s="68"/>
      <c r="EY181" s="68"/>
      <c r="EZ181" s="68"/>
      <c r="FA181" s="68"/>
      <c r="FB181" s="68"/>
      <c r="FC181" s="68"/>
      <c r="FD181" s="68"/>
      <c r="FE181" s="68"/>
      <c r="FF181" s="68"/>
      <c r="FG181" s="68"/>
      <c r="FH181" s="68"/>
      <c r="FI181" s="68"/>
      <c r="FJ181" s="68"/>
      <c r="FK181" s="68"/>
      <c r="FL181" s="68"/>
      <c r="FM181" s="68"/>
      <c r="FN181" s="68"/>
      <c r="FO181" s="68"/>
      <c r="FP181" s="68"/>
      <c r="FQ181" s="68"/>
      <c r="FR181" s="68"/>
      <c r="FS181" s="68"/>
      <c r="FT181" s="68"/>
      <c r="FU181" s="68"/>
      <c r="FV181" s="68"/>
      <c r="FW181" s="68"/>
      <c r="FX181" s="68"/>
      <c r="FY181" s="68"/>
      <c r="FZ181" s="68"/>
      <c r="GA181" s="68"/>
      <c r="GB181" s="68"/>
      <c r="GC181" s="68"/>
      <c r="GD181" s="68"/>
      <c r="GE181" s="68"/>
      <c r="GF181" s="68"/>
      <c r="GG181" s="68"/>
      <c r="GH181" s="68"/>
      <c r="GI181" s="68"/>
      <c r="GJ181" s="68"/>
      <c r="GK181" s="68"/>
      <c r="GL181" s="68"/>
      <c r="GM181" s="68"/>
      <c r="GN181" s="68"/>
      <c r="GO181" s="68"/>
      <c r="GP181" s="68"/>
      <c r="GQ181" s="68"/>
      <c r="GR181" s="68"/>
      <c r="GS181" s="68"/>
      <c r="GT181" s="68"/>
      <c r="GU181" s="68"/>
      <c r="GV181" s="68"/>
      <c r="GW181" s="68"/>
      <c r="GX181" s="68"/>
      <c r="GY181" s="68"/>
      <c r="GZ181" s="68"/>
      <c r="HA181" s="68"/>
      <c r="HB181" s="68"/>
      <c r="HC181" s="68"/>
      <c r="HD181" s="68"/>
      <c r="HE181" s="68"/>
      <c r="HF181" s="68"/>
      <c r="HG181" s="68"/>
      <c r="HH181" s="68"/>
      <c r="HI181" s="68"/>
      <c r="HJ181" s="68"/>
      <c r="HK181" s="68"/>
      <c r="HL181" s="68"/>
      <c r="HM181" s="68"/>
      <c r="HN181" s="68"/>
      <c r="HO181" s="68"/>
      <c r="HP181" s="68"/>
      <c r="HQ181" s="68"/>
      <c r="HR181" s="68"/>
      <c r="HS181" s="68"/>
      <c r="HT181" s="68"/>
      <c r="HU181" s="68"/>
      <c r="HV181" s="68"/>
      <c r="HW181" s="68"/>
      <c r="HX181" s="68"/>
      <c r="HY181" s="68"/>
      <c r="HZ181" s="68"/>
      <c r="IA181" s="68"/>
      <c r="IB181" s="68"/>
      <c r="IC181" s="68"/>
      <c r="ID181" s="68"/>
      <c r="IE181" s="68"/>
      <c r="IF181" s="68"/>
      <c r="IG181" s="68"/>
      <c r="IH181" s="68"/>
      <c r="II181" s="68"/>
      <c r="IJ181" s="68"/>
      <c r="IK181" s="68"/>
      <c r="IL181" s="68"/>
      <c r="IM181" s="68"/>
      <c r="IN181" s="68"/>
      <c r="IO181" s="68"/>
      <c r="IP181" s="68"/>
      <c r="IQ181" s="68"/>
      <c r="IR181" s="68"/>
      <c r="IS181" s="68"/>
      <c r="IT181" s="68"/>
      <c r="IU181" s="68"/>
      <c r="IV181" s="68"/>
      <c r="IW181" s="68"/>
      <c r="IX181" s="68"/>
      <c r="IY181" s="68"/>
      <c r="IZ181" s="68"/>
      <c r="JA181" s="68"/>
      <c r="JB181" s="68"/>
      <c r="JC181" s="68"/>
      <c r="JD181" s="68"/>
      <c r="JE181" s="68"/>
      <c r="JF181" s="68"/>
      <c r="JG181" s="68"/>
      <c r="JH181" s="68"/>
      <c r="JI181" s="68"/>
      <c r="JJ181" s="68"/>
      <c r="JK181" s="68"/>
      <c r="JL181" s="68"/>
      <c r="JM181" s="68"/>
      <c r="JN181" s="68"/>
      <c r="JO181" s="68"/>
      <c r="JP181" s="68"/>
      <c r="JQ181" s="68"/>
      <c r="JR181" s="68"/>
      <c r="JS181" s="68"/>
      <c r="JT181" s="68"/>
      <c r="JU181" s="68"/>
      <c r="JV181" s="67"/>
      <c r="JW181" s="68"/>
      <c r="JX181" s="68"/>
      <c r="JY181" s="68"/>
      <c r="JZ181" s="68"/>
      <c r="KA181" s="67"/>
      <c r="KB181" s="67"/>
      <c r="KC181" s="67"/>
      <c r="KD181" s="67"/>
      <c r="KE181" s="67"/>
      <c r="KF181" s="67"/>
      <c r="KG181" s="67"/>
      <c r="KH181" s="67"/>
      <c r="KI181" s="67"/>
      <c r="KJ181" s="67"/>
      <c r="KK181" s="67"/>
      <c r="KL181" s="67"/>
      <c r="KM181" s="67"/>
      <c r="KN181" s="67"/>
      <c r="KO181" s="67"/>
      <c r="KP181" s="67"/>
      <c r="KQ181" s="67"/>
      <c r="KR181" s="67"/>
      <c r="KS181" s="67"/>
      <c r="KT181" s="67"/>
      <c r="KU181" s="67"/>
      <c r="KV181" s="67"/>
      <c r="KW181" s="67"/>
      <c r="KX181" s="67"/>
      <c r="KY181" s="67"/>
      <c r="KZ181" s="67"/>
      <c r="LA181" s="67"/>
      <c r="LB181" s="67"/>
      <c r="LC181" s="67"/>
      <c r="LD181" s="67"/>
      <c r="LE181" s="67"/>
      <c r="LF181" s="67"/>
      <c r="LG181" s="68"/>
      <c r="LH181" s="68"/>
      <c r="LI181" s="68"/>
      <c r="LJ181" s="68"/>
      <c r="LK181" s="68"/>
      <c r="LL181" s="68"/>
      <c r="LM181" s="69"/>
      <c r="LN181" s="68"/>
      <c r="LO181" s="68"/>
      <c r="LP181" s="68"/>
      <c r="LQ181" s="68"/>
      <c r="LR181" s="68"/>
      <c r="LS181" s="68"/>
      <c r="LT181" s="68"/>
      <c r="LU181" s="68"/>
      <c r="LV181" s="68"/>
      <c r="LW181" s="68"/>
      <c r="LX181" s="68"/>
      <c r="LY181" s="68"/>
      <c r="LZ181" s="68"/>
      <c r="MA181" s="68"/>
      <c r="MB181" s="68"/>
      <c r="MC181" s="69"/>
      <c r="MD181" s="69"/>
      <c r="ME181" s="68"/>
      <c r="MF181" s="68"/>
      <c r="MG181" s="68"/>
      <c r="MH181" s="68"/>
      <c r="MI181" s="68"/>
      <c r="MJ181" s="68"/>
      <c r="MK181" s="68"/>
      <c r="ML181" s="68"/>
      <c r="MM181" s="68"/>
      <c r="MN181" s="68"/>
      <c r="MO181" s="68"/>
      <c r="MP181" s="68"/>
      <c r="MQ181" s="68"/>
      <c r="MR181" s="68"/>
      <c r="MS181" s="68"/>
      <c r="MT181" s="66"/>
      <c r="MU181" s="66"/>
      <c r="MV181" s="68"/>
      <c r="MW181" s="68"/>
      <c r="MX181" s="68"/>
      <c r="MY181" s="68"/>
      <c r="MZ181" s="68"/>
      <c r="NA181" s="68"/>
      <c r="NB181" s="68"/>
      <c r="NC181" s="68"/>
      <c r="ND181" s="68"/>
      <c r="NE181" s="68"/>
      <c r="NF181" s="68"/>
      <c r="NG181" s="68"/>
      <c r="NH181" s="68"/>
      <c r="NI181" s="68"/>
      <c r="NJ181" s="68"/>
      <c r="NK181" s="68"/>
      <c r="NL181" s="68"/>
    </row>
    <row r="182" spans="1:376" ht="13.9" customHeight="1" x14ac:dyDescent="0.2"/>
    <row r="183" spans="1:376" ht="13.9" customHeight="1" x14ac:dyDescent="0.2">
      <c r="A183" s="171"/>
    </row>
    <row r="184" spans="1:376" ht="13.9" customHeight="1" x14ac:dyDescent="0.2"/>
    <row r="185" spans="1:376" ht="13.9" customHeight="1" x14ac:dyDescent="0.2"/>
    <row r="186" spans="1:376" ht="13.9" customHeight="1" x14ac:dyDescent="0.2"/>
    <row r="187" spans="1:376" ht="13.9" customHeight="1" x14ac:dyDescent="0.2"/>
    <row r="188" spans="1:376" ht="13.9" customHeight="1" x14ac:dyDescent="0.2"/>
    <row r="189" spans="1:376" s="65" customFormat="1" ht="13.9" customHeight="1" x14ac:dyDescent="0.2">
      <c r="A189" s="300"/>
      <c r="B189" s="66"/>
      <c r="C189" s="66"/>
      <c r="D189" s="66"/>
      <c r="E189" s="66"/>
      <c r="F189" s="66"/>
      <c r="G189" s="66"/>
      <c r="H189" s="66"/>
      <c r="I189" s="66"/>
      <c r="J189" s="66"/>
      <c r="K189" s="66"/>
      <c r="L189" s="66"/>
      <c r="M189" s="66"/>
      <c r="N189" s="66"/>
      <c r="O189" s="66"/>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8"/>
      <c r="DA189" s="68"/>
      <c r="DB189" s="68"/>
      <c r="DC189" s="68"/>
      <c r="DD189" s="68"/>
      <c r="DE189" s="68"/>
      <c r="DF189" s="68"/>
      <c r="DG189" s="68"/>
      <c r="DH189" s="68"/>
      <c r="DI189" s="68"/>
      <c r="DJ189" s="68"/>
      <c r="DK189" s="68"/>
      <c r="DL189" s="68"/>
      <c r="DM189" s="68"/>
      <c r="DN189" s="68"/>
      <c r="DO189" s="68"/>
      <c r="DP189" s="68"/>
      <c r="DQ189" s="68"/>
      <c r="DR189" s="68"/>
      <c r="DS189" s="68"/>
      <c r="DT189" s="68"/>
      <c r="DU189" s="68"/>
      <c r="DV189" s="68"/>
      <c r="DW189" s="68"/>
      <c r="DX189" s="68"/>
      <c r="DY189" s="68"/>
      <c r="DZ189" s="68"/>
      <c r="EA189" s="68"/>
      <c r="EB189" s="68"/>
      <c r="EC189" s="68"/>
      <c r="ED189" s="68"/>
      <c r="EE189" s="68"/>
      <c r="EF189" s="68"/>
      <c r="EG189" s="68"/>
      <c r="EH189" s="68"/>
      <c r="EI189" s="68"/>
      <c r="EJ189" s="68"/>
      <c r="EK189" s="68"/>
      <c r="EL189" s="68"/>
      <c r="EM189" s="68"/>
      <c r="EN189" s="68"/>
      <c r="EO189" s="68"/>
      <c r="EP189" s="68"/>
      <c r="EQ189" s="68"/>
      <c r="ER189" s="68"/>
      <c r="ES189" s="68"/>
      <c r="ET189" s="68"/>
      <c r="EU189" s="68"/>
      <c r="EV189" s="68"/>
      <c r="EW189" s="68"/>
      <c r="EX189" s="68"/>
      <c r="EY189" s="68"/>
      <c r="EZ189" s="68"/>
      <c r="FA189" s="68"/>
      <c r="FB189" s="68"/>
      <c r="FC189" s="68"/>
      <c r="FD189" s="68"/>
      <c r="FE189" s="68"/>
      <c r="FF189" s="68"/>
      <c r="FG189" s="68"/>
      <c r="FH189" s="68"/>
      <c r="FI189" s="68"/>
      <c r="FJ189" s="68"/>
      <c r="FK189" s="68"/>
      <c r="FL189" s="68"/>
      <c r="FM189" s="68"/>
      <c r="FN189" s="68"/>
      <c r="FO189" s="68"/>
      <c r="FP189" s="68"/>
      <c r="FQ189" s="68"/>
      <c r="FR189" s="68"/>
      <c r="FS189" s="68"/>
      <c r="FT189" s="68"/>
      <c r="FU189" s="68"/>
      <c r="FV189" s="68"/>
      <c r="FW189" s="68"/>
      <c r="FX189" s="68"/>
      <c r="FY189" s="68"/>
      <c r="FZ189" s="68"/>
      <c r="GA189" s="68"/>
      <c r="GB189" s="68"/>
      <c r="GC189" s="68"/>
      <c r="GD189" s="68"/>
      <c r="GE189" s="68"/>
      <c r="GF189" s="68"/>
      <c r="GG189" s="68"/>
      <c r="GH189" s="68"/>
      <c r="GI189" s="68"/>
      <c r="GJ189" s="68"/>
      <c r="GK189" s="68"/>
      <c r="GL189" s="68"/>
      <c r="GM189" s="68"/>
      <c r="GN189" s="68"/>
      <c r="GO189" s="68"/>
      <c r="GP189" s="68"/>
      <c r="GQ189" s="68"/>
      <c r="GR189" s="68"/>
      <c r="GS189" s="68"/>
      <c r="GT189" s="68"/>
      <c r="GU189" s="68"/>
      <c r="GV189" s="68"/>
      <c r="GW189" s="68"/>
      <c r="GX189" s="68"/>
      <c r="GY189" s="68"/>
      <c r="GZ189" s="68"/>
      <c r="HA189" s="68"/>
      <c r="HB189" s="68"/>
      <c r="HC189" s="68"/>
      <c r="HD189" s="68"/>
      <c r="HE189" s="68"/>
      <c r="HF189" s="68"/>
      <c r="HG189" s="68"/>
      <c r="HH189" s="68"/>
      <c r="HI189" s="68"/>
      <c r="HJ189" s="68"/>
      <c r="HK189" s="68"/>
      <c r="HL189" s="68"/>
      <c r="HM189" s="68"/>
      <c r="HN189" s="68"/>
      <c r="HO189" s="68"/>
      <c r="HP189" s="68"/>
      <c r="HQ189" s="68"/>
      <c r="HR189" s="68"/>
      <c r="HS189" s="68"/>
      <c r="HT189" s="68"/>
      <c r="HU189" s="68"/>
      <c r="HV189" s="68"/>
      <c r="HW189" s="68"/>
      <c r="HX189" s="68"/>
      <c r="HY189" s="68"/>
      <c r="HZ189" s="68"/>
      <c r="IA189" s="68"/>
      <c r="IB189" s="68"/>
      <c r="IC189" s="68"/>
      <c r="ID189" s="68"/>
      <c r="IE189" s="68"/>
      <c r="IF189" s="68"/>
      <c r="IG189" s="68"/>
      <c r="IH189" s="68"/>
      <c r="II189" s="68"/>
      <c r="IJ189" s="68"/>
      <c r="IK189" s="68"/>
      <c r="IL189" s="68"/>
      <c r="IM189" s="68"/>
      <c r="IN189" s="68"/>
      <c r="IO189" s="68"/>
      <c r="IP189" s="68"/>
      <c r="IQ189" s="68"/>
      <c r="IR189" s="68"/>
      <c r="IS189" s="68"/>
      <c r="IT189" s="68"/>
      <c r="IU189" s="68"/>
      <c r="IV189" s="68"/>
      <c r="IW189" s="68"/>
      <c r="IX189" s="68"/>
      <c r="IY189" s="68"/>
      <c r="IZ189" s="68"/>
      <c r="JA189" s="68"/>
      <c r="JB189" s="68"/>
      <c r="JC189" s="68"/>
      <c r="JD189" s="68"/>
      <c r="JE189" s="68"/>
      <c r="JF189" s="68"/>
      <c r="JG189" s="68"/>
      <c r="JH189" s="68"/>
      <c r="JI189" s="68"/>
      <c r="JJ189" s="68"/>
      <c r="JK189" s="68"/>
      <c r="JL189" s="68"/>
      <c r="JM189" s="68"/>
      <c r="JN189" s="68"/>
      <c r="JO189" s="68"/>
      <c r="JP189" s="68"/>
      <c r="JQ189" s="68"/>
      <c r="JR189" s="68"/>
      <c r="JS189" s="68"/>
      <c r="JT189" s="68"/>
      <c r="JU189" s="68"/>
      <c r="JV189" s="67"/>
      <c r="JW189" s="68"/>
      <c r="JX189" s="68"/>
      <c r="JY189" s="68"/>
      <c r="JZ189" s="68"/>
      <c r="KA189" s="67"/>
      <c r="KB189" s="67"/>
      <c r="KC189" s="67"/>
      <c r="KD189" s="67"/>
      <c r="KE189" s="67"/>
      <c r="KF189" s="67"/>
      <c r="KG189" s="67"/>
      <c r="KH189" s="67"/>
      <c r="KI189" s="67"/>
      <c r="KJ189" s="67"/>
      <c r="KK189" s="67"/>
      <c r="KL189" s="67"/>
      <c r="KM189" s="67"/>
      <c r="KN189" s="67"/>
      <c r="KO189" s="67"/>
      <c r="KP189" s="67"/>
      <c r="KQ189" s="67"/>
      <c r="KR189" s="67"/>
      <c r="KS189" s="67"/>
      <c r="KT189" s="67"/>
      <c r="KU189" s="67"/>
      <c r="KV189" s="67"/>
      <c r="KW189" s="67"/>
      <c r="KX189" s="67"/>
      <c r="KY189" s="67"/>
      <c r="KZ189" s="67"/>
      <c r="LA189" s="67"/>
      <c r="LB189" s="67"/>
      <c r="LC189" s="67"/>
      <c r="LD189" s="67"/>
      <c r="LE189" s="67"/>
      <c r="LF189" s="67"/>
      <c r="LG189" s="68"/>
      <c r="LH189" s="68"/>
      <c r="LI189" s="68"/>
      <c r="LJ189" s="68"/>
      <c r="LK189" s="68"/>
      <c r="LL189" s="68"/>
      <c r="LM189" s="69"/>
      <c r="LN189" s="68"/>
      <c r="LO189" s="68"/>
      <c r="LP189" s="68"/>
      <c r="LQ189" s="68"/>
      <c r="LR189" s="68"/>
      <c r="LS189" s="68"/>
      <c r="LT189" s="68"/>
      <c r="LU189" s="68"/>
      <c r="LV189" s="68"/>
      <c r="LW189" s="68"/>
      <c r="LX189" s="68"/>
      <c r="LY189" s="68"/>
      <c r="LZ189" s="68"/>
      <c r="MA189" s="68"/>
      <c r="MB189" s="68"/>
      <c r="MC189" s="69"/>
      <c r="MD189" s="69"/>
      <c r="ME189" s="68"/>
      <c r="MF189" s="68"/>
      <c r="MG189" s="68"/>
      <c r="MH189" s="68"/>
      <c r="MI189" s="68"/>
      <c r="MJ189" s="68"/>
      <c r="MK189" s="68"/>
      <c r="ML189" s="68"/>
      <c r="MM189" s="68"/>
      <c r="MN189" s="68"/>
      <c r="MO189" s="68"/>
      <c r="MP189" s="68"/>
      <c r="MQ189" s="68"/>
      <c r="MR189" s="68"/>
      <c r="MS189" s="68"/>
      <c r="MT189" s="66"/>
      <c r="MU189" s="66"/>
      <c r="MV189" s="68"/>
      <c r="MW189" s="68"/>
      <c r="MX189" s="68"/>
      <c r="MY189" s="68"/>
      <c r="MZ189" s="68"/>
      <c r="NA189" s="68"/>
      <c r="NB189" s="68"/>
      <c r="NC189" s="68"/>
      <c r="ND189" s="68"/>
      <c r="NE189" s="68"/>
      <c r="NF189" s="68"/>
      <c r="NG189" s="68"/>
      <c r="NH189" s="68"/>
      <c r="NI189" s="68"/>
      <c r="NJ189" s="68"/>
      <c r="NK189" s="68"/>
      <c r="NL189" s="68"/>
    </row>
    <row r="190" spans="1:376" s="65" customFormat="1" ht="13.9" customHeight="1" x14ac:dyDescent="0.2">
      <c r="A190" s="300"/>
      <c r="B190" s="66"/>
      <c r="C190" s="66"/>
      <c r="D190" s="66"/>
      <c r="E190" s="66"/>
      <c r="F190" s="66"/>
      <c r="G190" s="66"/>
      <c r="H190" s="66"/>
      <c r="I190" s="66"/>
      <c r="J190" s="66"/>
      <c r="K190" s="66"/>
      <c r="L190" s="66"/>
      <c r="M190" s="66"/>
      <c r="N190" s="66"/>
      <c r="O190" s="66"/>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c r="CX190" s="68"/>
      <c r="CY190" s="68"/>
      <c r="CZ190" s="68"/>
      <c r="DA190" s="68"/>
      <c r="DB190" s="68"/>
      <c r="DC190" s="68"/>
      <c r="DD190" s="68"/>
      <c r="DE190" s="68"/>
      <c r="DF190" s="68"/>
      <c r="DG190" s="68"/>
      <c r="DH190" s="68"/>
      <c r="DI190" s="68"/>
      <c r="DJ190" s="68"/>
      <c r="DK190" s="68"/>
      <c r="DL190" s="68"/>
      <c r="DM190" s="68"/>
      <c r="DN190" s="68"/>
      <c r="DO190" s="68"/>
      <c r="DP190" s="68"/>
      <c r="DQ190" s="68"/>
      <c r="DR190" s="68"/>
      <c r="DS190" s="68"/>
      <c r="DT190" s="68"/>
      <c r="DU190" s="68"/>
      <c r="DV190" s="68"/>
      <c r="DW190" s="68"/>
      <c r="DX190" s="68"/>
      <c r="DY190" s="68"/>
      <c r="DZ190" s="68"/>
      <c r="EA190" s="68"/>
      <c r="EB190" s="68"/>
      <c r="EC190" s="68"/>
      <c r="ED190" s="68"/>
      <c r="EE190" s="68"/>
      <c r="EF190" s="68"/>
      <c r="EG190" s="68"/>
      <c r="EH190" s="68"/>
      <c r="EI190" s="68"/>
      <c r="EJ190" s="68"/>
      <c r="EK190" s="68"/>
      <c r="EL190" s="68"/>
      <c r="EM190" s="68"/>
      <c r="EN190" s="68"/>
      <c r="EO190" s="68"/>
      <c r="EP190" s="68"/>
      <c r="EQ190" s="68"/>
      <c r="ER190" s="68"/>
      <c r="ES190" s="68"/>
      <c r="ET190" s="68"/>
      <c r="EU190" s="68"/>
      <c r="EV190" s="68"/>
      <c r="EW190" s="68"/>
      <c r="EX190" s="68"/>
      <c r="EY190" s="68"/>
      <c r="EZ190" s="68"/>
      <c r="FA190" s="68"/>
      <c r="FB190" s="68"/>
      <c r="FC190" s="68"/>
      <c r="FD190" s="68"/>
      <c r="FE190" s="68"/>
      <c r="FF190" s="68"/>
      <c r="FG190" s="68"/>
      <c r="FH190" s="68"/>
      <c r="FI190" s="68"/>
      <c r="FJ190" s="68"/>
      <c r="FK190" s="68"/>
      <c r="FL190" s="68"/>
      <c r="FM190" s="68"/>
      <c r="FN190" s="68"/>
      <c r="FO190" s="68"/>
      <c r="FP190" s="68"/>
      <c r="FQ190" s="68"/>
      <c r="FR190" s="68"/>
      <c r="FS190" s="68"/>
      <c r="FT190" s="68"/>
      <c r="FU190" s="68"/>
      <c r="FV190" s="68"/>
      <c r="FW190" s="68"/>
      <c r="FX190" s="68"/>
      <c r="FY190" s="68"/>
      <c r="FZ190" s="68"/>
      <c r="GA190" s="68"/>
      <c r="GB190" s="68"/>
      <c r="GC190" s="68"/>
      <c r="GD190" s="68"/>
      <c r="GE190" s="68"/>
      <c r="GF190" s="68"/>
      <c r="GG190" s="68"/>
      <c r="GH190" s="68"/>
      <c r="GI190" s="68"/>
      <c r="GJ190" s="68"/>
      <c r="GK190" s="68"/>
      <c r="GL190" s="68"/>
      <c r="GM190" s="68"/>
      <c r="GN190" s="68"/>
      <c r="GO190" s="68"/>
      <c r="GP190" s="68"/>
      <c r="GQ190" s="68"/>
      <c r="GR190" s="68"/>
      <c r="GS190" s="68"/>
      <c r="GT190" s="68"/>
      <c r="GU190" s="68"/>
      <c r="GV190" s="68"/>
      <c r="GW190" s="68"/>
      <c r="GX190" s="68"/>
      <c r="GY190" s="68"/>
      <c r="GZ190" s="68"/>
      <c r="HA190" s="68"/>
      <c r="HB190" s="68"/>
      <c r="HC190" s="68"/>
      <c r="HD190" s="68"/>
      <c r="HE190" s="68"/>
      <c r="HF190" s="68"/>
      <c r="HG190" s="68"/>
      <c r="HH190" s="68"/>
      <c r="HI190" s="68"/>
      <c r="HJ190" s="68"/>
      <c r="HK190" s="68"/>
      <c r="HL190" s="68"/>
      <c r="HM190" s="68"/>
      <c r="HN190" s="68"/>
      <c r="HO190" s="68"/>
      <c r="HP190" s="68"/>
      <c r="HQ190" s="68"/>
      <c r="HR190" s="68"/>
      <c r="HS190" s="68"/>
      <c r="HT190" s="68"/>
      <c r="HU190" s="68"/>
      <c r="HV190" s="68"/>
      <c r="HW190" s="68"/>
      <c r="HX190" s="68"/>
      <c r="HY190" s="68"/>
      <c r="HZ190" s="68"/>
      <c r="IA190" s="68"/>
      <c r="IB190" s="68"/>
      <c r="IC190" s="68"/>
      <c r="ID190" s="68"/>
      <c r="IE190" s="68"/>
      <c r="IF190" s="68"/>
      <c r="IG190" s="68"/>
      <c r="IH190" s="68"/>
      <c r="II190" s="68"/>
      <c r="IJ190" s="68"/>
      <c r="IK190" s="68"/>
      <c r="IL190" s="68"/>
      <c r="IM190" s="68"/>
      <c r="IN190" s="68"/>
      <c r="IO190" s="68"/>
      <c r="IP190" s="68"/>
      <c r="IQ190" s="68"/>
      <c r="IR190" s="68"/>
      <c r="IS190" s="68"/>
      <c r="IT190" s="68"/>
      <c r="IU190" s="68"/>
      <c r="IV190" s="68"/>
      <c r="IW190" s="68"/>
      <c r="IX190" s="68"/>
      <c r="IY190" s="68"/>
      <c r="IZ190" s="68"/>
      <c r="JA190" s="68"/>
      <c r="JB190" s="68"/>
      <c r="JC190" s="68"/>
      <c r="JD190" s="68"/>
      <c r="JE190" s="68"/>
      <c r="JF190" s="68"/>
      <c r="JG190" s="68"/>
      <c r="JH190" s="68"/>
      <c r="JI190" s="68"/>
      <c r="JJ190" s="68"/>
      <c r="JK190" s="68"/>
      <c r="JL190" s="68"/>
      <c r="JM190" s="68"/>
      <c r="JN190" s="68"/>
      <c r="JO190" s="68"/>
      <c r="JP190" s="68"/>
      <c r="JQ190" s="68"/>
      <c r="JR190" s="68"/>
      <c r="JS190" s="68"/>
      <c r="JT190" s="68"/>
      <c r="JU190" s="68"/>
      <c r="JV190" s="67"/>
      <c r="JW190" s="68"/>
      <c r="JX190" s="68"/>
      <c r="JY190" s="68"/>
      <c r="JZ190" s="68"/>
      <c r="KA190" s="67"/>
      <c r="KB190" s="67"/>
      <c r="KC190" s="67"/>
      <c r="KD190" s="67"/>
      <c r="KE190" s="67"/>
      <c r="KF190" s="67"/>
      <c r="KG190" s="67"/>
      <c r="KH190" s="67"/>
      <c r="KI190" s="67"/>
      <c r="KJ190" s="67"/>
      <c r="KK190" s="67"/>
      <c r="KL190" s="67"/>
      <c r="KM190" s="67"/>
      <c r="KN190" s="67"/>
      <c r="KO190" s="67"/>
      <c r="KP190" s="67"/>
      <c r="KQ190" s="67"/>
      <c r="KR190" s="67"/>
      <c r="KS190" s="67"/>
      <c r="KT190" s="67"/>
      <c r="KU190" s="67"/>
      <c r="KV190" s="67"/>
      <c r="KW190" s="67"/>
      <c r="KX190" s="67"/>
      <c r="KY190" s="67"/>
      <c r="KZ190" s="67"/>
      <c r="LA190" s="67"/>
      <c r="LB190" s="67"/>
      <c r="LC190" s="67"/>
      <c r="LD190" s="67"/>
      <c r="LE190" s="67"/>
      <c r="LF190" s="67"/>
      <c r="LG190" s="68"/>
      <c r="LH190" s="68"/>
      <c r="LI190" s="68"/>
      <c r="LJ190" s="68"/>
      <c r="LK190" s="68"/>
      <c r="LL190" s="68"/>
      <c r="LM190" s="69"/>
      <c r="LN190" s="68"/>
      <c r="LO190" s="68"/>
      <c r="LP190" s="68"/>
      <c r="LQ190" s="68"/>
      <c r="LR190" s="68"/>
      <c r="LS190" s="68"/>
      <c r="LT190" s="68"/>
      <c r="LU190" s="68"/>
      <c r="LV190" s="68"/>
      <c r="LW190" s="68"/>
      <c r="LX190" s="68"/>
      <c r="LY190" s="68"/>
      <c r="LZ190" s="68"/>
      <c r="MA190" s="68"/>
      <c r="MB190" s="68"/>
      <c r="MC190" s="69"/>
      <c r="MD190" s="69"/>
      <c r="ME190" s="68"/>
      <c r="MF190" s="68"/>
      <c r="MG190" s="68"/>
      <c r="MH190" s="68"/>
      <c r="MI190" s="68"/>
      <c r="MJ190" s="68"/>
      <c r="MK190" s="68"/>
      <c r="ML190" s="68"/>
      <c r="MM190" s="68"/>
      <c r="MN190" s="68"/>
      <c r="MO190" s="68"/>
      <c r="MP190" s="68"/>
      <c r="MQ190" s="68"/>
      <c r="MR190" s="68"/>
      <c r="MS190" s="68"/>
      <c r="MT190" s="66"/>
      <c r="MU190" s="66"/>
      <c r="MV190" s="68"/>
      <c r="MW190" s="68"/>
      <c r="MX190" s="68"/>
      <c r="MY190" s="68"/>
      <c r="MZ190" s="68"/>
      <c r="NA190" s="68"/>
      <c r="NB190" s="68"/>
      <c r="NC190" s="68"/>
      <c r="ND190" s="68"/>
      <c r="NE190" s="68"/>
      <c r="NF190" s="68"/>
      <c r="NG190" s="68"/>
      <c r="NH190" s="68"/>
      <c r="NI190" s="68"/>
      <c r="NJ190" s="68"/>
      <c r="NK190" s="68"/>
      <c r="NL190" s="68"/>
    </row>
    <row r="191" spans="1:376" s="65" customFormat="1" ht="13.9" customHeight="1" x14ac:dyDescent="0.2">
      <c r="A191" s="535"/>
      <c r="B191" s="66"/>
      <c r="C191" s="66"/>
      <c r="D191" s="66"/>
      <c r="E191" s="66"/>
      <c r="F191" s="66"/>
      <c r="G191" s="66"/>
      <c r="H191" s="66"/>
      <c r="I191" s="66"/>
      <c r="J191" s="66"/>
      <c r="K191" s="66"/>
      <c r="L191" s="66"/>
      <c r="M191" s="66"/>
      <c r="N191" s="66"/>
      <c r="O191" s="66"/>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c r="CX191" s="68"/>
      <c r="CY191" s="68"/>
      <c r="CZ191" s="68"/>
      <c r="DA191" s="68"/>
      <c r="DB191" s="68"/>
      <c r="DC191" s="68"/>
      <c r="DD191" s="68"/>
      <c r="DE191" s="68"/>
      <c r="DF191" s="68"/>
      <c r="DG191" s="68"/>
      <c r="DH191" s="68"/>
      <c r="DI191" s="68"/>
      <c r="DJ191" s="68"/>
      <c r="DK191" s="68"/>
      <c r="DL191" s="68"/>
      <c r="DM191" s="68"/>
      <c r="DN191" s="68"/>
      <c r="DO191" s="68"/>
      <c r="DP191" s="68"/>
      <c r="DQ191" s="68"/>
      <c r="DR191" s="68"/>
      <c r="DS191" s="68"/>
      <c r="DT191" s="68"/>
      <c r="DU191" s="68"/>
      <c r="DV191" s="68"/>
      <c r="DW191" s="68"/>
      <c r="DX191" s="68"/>
      <c r="DY191" s="68"/>
      <c r="DZ191" s="68"/>
      <c r="EA191" s="68"/>
      <c r="EB191" s="68"/>
      <c r="EC191" s="68"/>
      <c r="ED191" s="68"/>
      <c r="EE191" s="68"/>
      <c r="EF191" s="68"/>
      <c r="EG191" s="68"/>
      <c r="EH191" s="68"/>
      <c r="EI191" s="68"/>
      <c r="EJ191" s="68"/>
      <c r="EK191" s="68"/>
      <c r="EL191" s="68"/>
      <c r="EM191" s="68"/>
      <c r="EN191" s="68"/>
      <c r="EO191" s="68"/>
      <c r="EP191" s="68"/>
      <c r="EQ191" s="68"/>
      <c r="ER191" s="68"/>
      <c r="ES191" s="68"/>
      <c r="ET191" s="68"/>
      <c r="EU191" s="68"/>
      <c r="EV191" s="68"/>
      <c r="EW191" s="68"/>
      <c r="EX191" s="68"/>
      <c r="EY191" s="68"/>
      <c r="EZ191" s="68"/>
      <c r="FA191" s="68"/>
      <c r="FB191" s="68"/>
      <c r="FC191" s="68"/>
      <c r="FD191" s="68"/>
      <c r="FE191" s="68"/>
      <c r="FF191" s="68"/>
      <c r="FG191" s="68"/>
      <c r="FH191" s="68"/>
      <c r="FI191" s="68"/>
      <c r="FJ191" s="68"/>
      <c r="FK191" s="68"/>
      <c r="FL191" s="68"/>
      <c r="FM191" s="68"/>
      <c r="FN191" s="68"/>
      <c r="FO191" s="68"/>
      <c r="FP191" s="68"/>
      <c r="FQ191" s="68"/>
      <c r="FR191" s="68"/>
      <c r="FS191" s="68"/>
      <c r="FT191" s="68"/>
      <c r="FU191" s="68"/>
      <c r="FV191" s="68"/>
      <c r="FW191" s="68"/>
      <c r="FX191" s="68"/>
      <c r="FY191" s="68"/>
      <c r="FZ191" s="68"/>
      <c r="GA191" s="68"/>
      <c r="GB191" s="68"/>
      <c r="GC191" s="68"/>
      <c r="GD191" s="68"/>
      <c r="GE191" s="68"/>
      <c r="GF191" s="68"/>
      <c r="GG191" s="68"/>
      <c r="GH191" s="68"/>
      <c r="GI191" s="68"/>
      <c r="GJ191" s="68"/>
      <c r="GK191" s="68"/>
      <c r="GL191" s="68"/>
      <c r="GM191" s="68"/>
      <c r="GN191" s="68"/>
      <c r="GO191" s="68"/>
      <c r="GP191" s="68"/>
      <c r="GQ191" s="68"/>
      <c r="GR191" s="68"/>
      <c r="GS191" s="68"/>
      <c r="GT191" s="68"/>
      <c r="GU191" s="68"/>
      <c r="GV191" s="68"/>
      <c r="GW191" s="68"/>
      <c r="GX191" s="68"/>
      <c r="GY191" s="68"/>
      <c r="GZ191" s="68"/>
      <c r="HA191" s="68"/>
      <c r="HB191" s="68"/>
      <c r="HC191" s="68"/>
      <c r="HD191" s="68"/>
      <c r="HE191" s="68"/>
      <c r="HF191" s="68"/>
      <c r="HG191" s="68"/>
      <c r="HH191" s="68"/>
      <c r="HI191" s="68"/>
      <c r="HJ191" s="68"/>
      <c r="HK191" s="68"/>
      <c r="HL191" s="68"/>
      <c r="HM191" s="68"/>
      <c r="HN191" s="68"/>
      <c r="HO191" s="68"/>
      <c r="HP191" s="68"/>
      <c r="HQ191" s="68"/>
      <c r="HR191" s="68"/>
      <c r="HS191" s="68"/>
      <c r="HT191" s="68"/>
      <c r="HU191" s="68"/>
      <c r="HV191" s="68"/>
      <c r="HW191" s="68"/>
      <c r="HX191" s="68"/>
      <c r="HY191" s="68"/>
      <c r="HZ191" s="68"/>
      <c r="IA191" s="68"/>
      <c r="IB191" s="68"/>
      <c r="IC191" s="68"/>
      <c r="ID191" s="68"/>
      <c r="IE191" s="68"/>
      <c r="IF191" s="68"/>
      <c r="IG191" s="68"/>
      <c r="IH191" s="68"/>
      <c r="II191" s="68"/>
      <c r="IJ191" s="68"/>
      <c r="IK191" s="68"/>
      <c r="IL191" s="68"/>
      <c r="IM191" s="68"/>
      <c r="IN191" s="68"/>
      <c r="IO191" s="68"/>
      <c r="IP191" s="68"/>
      <c r="IQ191" s="68"/>
      <c r="IR191" s="68"/>
      <c r="IS191" s="68"/>
      <c r="IT191" s="68"/>
      <c r="IU191" s="68"/>
      <c r="IV191" s="68"/>
      <c r="IW191" s="68"/>
      <c r="IX191" s="68"/>
      <c r="IY191" s="68"/>
      <c r="IZ191" s="68"/>
      <c r="JA191" s="68"/>
      <c r="JB191" s="68"/>
      <c r="JC191" s="68"/>
      <c r="JD191" s="68"/>
      <c r="JE191" s="68"/>
      <c r="JF191" s="68"/>
      <c r="JG191" s="68"/>
      <c r="JH191" s="68"/>
      <c r="JI191" s="68"/>
      <c r="JJ191" s="68"/>
      <c r="JK191" s="68"/>
      <c r="JL191" s="68"/>
      <c r="JM191" s="68"/>
      <c r="JN191" s="68"/>
      <c r="JO191" s="68"/>
      <c r="JP191" s="68"/>
      <c r="JQ191" s="68"/>
      <c r="JR191" s="68"/>
      <c r="JS191" s="68"/>
      <c r="JT191" s="68"/>
      <c r="JU191" s="68"/>
      <c r="JV191" s="67"/>
      <c r="JW191" s="68"/>
      <c r="JX191" s="68"/>
      <c r="JY191" s="68"/>
      <c r="JZ191" s="68"/>
      <c r="KA191" s="67"/>
      <c r="KB191" s="67"/>
      <c r="KC191" s="67"/>
      <c r="KD191" s="67"/>
      <c r="KE191" s="67"/>
      <c r="KF191" s="67"/>
      <c r="KG191" s="67"/>
      <c r="KH191" s="67"/>
      <c r="KI191" s="67"/>
      <c r="KJ191" s="67"/>
      <c r="KK191" s="67"/>
      <c r="KL191" s="67"/>
      <c r="KM191" s="67"/>
      <c r="KN191" s="67"/>
      <c r="KO191" s="67"/>
      <c r="KP191" s="67"/>
      <c r="KQ191" s="67"/>
      <c r="KR191" s="67"/>
      <c r="KS191" s="67"/>
      <c r="KT191" s="67"/>
      <c r="KU191" s="67"/>
      <c r="KV191" s="67"/>
      <c r="KW191" s="67"/>
      <c r="KX191" s="67"/>
      <c r="KY191" s="67"/>
      <c r="KZ191" s="67"/>
      <c r="LA191" s="67"/>
      <c r="LB191" s="67"/>
      <c r="LC191" s="67"/>
      <c r="LD191" s="67"/>
      <c r="LE191" s="67"/>
      <c r="LF191" s="67"/>
      <c r="LG191" s="68"/>
      <c r="LH191" s="68"/>
      <c r="LI191" s="68"/>
      <c r="LJ191" s="68"/>
      <c r="LK191" s="68"/>
      <c r="LL191" s="68"/>
      <c r="LM191" s="69"/>
      <c r="LN191" s="68"/>
      <c r="LO191" s="68"/>
      <c r="LP191" s="68"/>
      <c r="LQ191" s="68"/>
      <c r="LR191" s="68"/>
      <c r="LS191" s="68"/>
      <c r="LT191" s="68"/>
      <c r="LU191" s="68"/>
      <c r="LV191" s="68"/>
      <c r="LW191" s="68"/>
      <c r="LX191" s="68"/>
      <c r="LY191" s="68"/>
      <c r="LZ191" s="68"/>
      <c r="MA191" s="68"/>
      <c r="MB191" s="68"/>
      <c r="MC191" s="69"/>
      <c r="MD191" s="69"/>
      <c r="ME191" s="68"/>
      <c r="MF191" s="68"/>
      <c r="MG191" s="68"/>
      <c r="MH191" s="68"/>
      <c r="MI191" s="68"/>
      <c r="MJ191" s="68"/>
      <c r="MK191" s="68"/>
      <c r="ML191" s="68"/>
      <c r="MM191" s="68"/>
      <c r="MN191" s="68"/>
      <c r="MO191" s="68"/>
      <c r="MP191" s="68"/>
      <c r="MQ191" s="68"/>
      <c r="MR191" s="68"/>
      <c r="MS191" s="68"/>
      <c r="MT191" s="66"/>
      <c r="MU191" s="66"/>
      <c r="MV191" s="68"/>
      <c r="MW191" s="68"/>
      <c r="MX191" s="68"/>
      <c r="MY191" s="68"/>
      <c r="MZ191" s="68"/>
      <c r="NA191" s="68"/>
      <c r="NB191" s="68"/>
      <c r="NC191" s="68"/>
      <c r="ND191" s="68"/>
      <c r="NE191" s="68"/>
      <c r="NF191" s="68"/>
      <c r="NG191" s="68"/>
      <c r="NH191" s="68"/>
      <c r="NI191" s="68"/>
      <c r="NJ191" s="68"/>
      <c r="NK191" s="68"/>
      <c r="NL191" s="68"/>
    </row>
    <row r="192" spans="1:376" s="65" customFormat="1" ht="13.9" customHeight="1" x14ac:dyDescent="0.2">
      <c r="A192" s="66"/>
      <c r="B192" s="66"/>
      <c r="C192" s="66"/>
      <c r="D192" s="66"/>
      <c r="E192" s="66"/>
      <c r="F192" s="66"/>
      <c r="G192" s="66"/>
      <c r="H192" s="66"/>
      <c r="I192" s="66"/>
      <c r="J192" s="66"/>
      <c r="K192" s="66"/>
      <c r="L192" s="66"/>
      <c r="M192" s="66"/>
      <c r="N192" s="66"/>
      <c r="O192" s="66"/>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8"/>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68"/>
      <c r="DW192" s="68"/>
      <c r="DX192" s="68"/>
      <c r="DY192" s="68"/>
      <c r="DZ192" s="68"/>
      <c r="EA192" s="68"/>
      <c r="EB192" s="68"/>
      <c r="EC192" s="68"/>
      <c r="ED192" s="68"/>
      <c r="EE192" s="68"/>
      <c r="EF192" s="68"/>
      <c r="EG192" s="68"/>
      <c r="EH192" s="68"/>
      <c r="EI192" s="68"/>
      <c r="EJ192" s="68"/>
      <c r="EK192" s="68"/>
      <c r="EL192" s="68"/>
      <c r="EM192" s="68"/>
      <c r="EN192" s="68"/>
      <c r="EO192" s="68"/>
      <c r="EP192" s="68"/>
      <c r="EQ192" s="68"/>
      <c r="ER192" s="68"/>
      <c r="ES192" s="68"/>
      <c r="ET192" s="68"/>
      <c r="EU192" s="68"/>
      <c r="EV192" s="68"/>
      <c r="EW192" s="68"/>
      <c r="EX192" s="68"/>
      <c r="EY192" s="68"/>
      <c r="EZ192" s="68"/>
      <c r="FA192" s="68"/>
      <c r="FB192" s="68"/>
      <c r="FC192" s="68"/>
      <c r="FD192" s="68"/>
      <c r="FE192" s="68"/>
      <c r="FF192" s="68"/>
      <c r="FG192" s="68"/>
      <c r="FH192" s="68"/>
      <c r="FI192" s="68"/>
      <c r="FJ192" s="68"/>
      <c r="FK192" s="68"/>
      <c r="FL192" s="68"/>
      <c r="FM192" s="68"/>
      <c r="FN192" s="68"/>
      <c r="FO192" s="68"/>
      <c r="FP192" s="68"/>
      <c r="FQ192" s="68"/>
      <c r="FR192" s="68"/>
      <c r="FS192" s="68"/>
      <c r="FT192" s="68"/>
      <c r="FU192" s="68"/>
      <c r="FV192" s="68"/>
      <c r="FW192" s="68"/>
      <c r="FX192" s="68"/>
      <c r="FY192" s="68"/>
      <c r="FZ192" s="68"/>
      <c r="GA192" s="68"/>
      <c r="GB192" s="68"/>
      <c r="GC192" s="68"/>
      <c r="GD192" s="68"/>
      <c r="GE192" s="68"/>
      <c r="GF192" s="68"/>
      <c r="GG192" s="68"/>
      <c r="GH192" s="68"/>
      <c r="GI192" s="68"/>
      <c r="GJ192" s="68"/>
      <c r="GK192" s="68"/>
      <c r="GL192" s="68"/>
      <c r="GM192" s="68"/>
      <c r="GN192" s="68"/>
      <c r="GO192" s="68"/>
      <c r="GP192" s="68"/>
      <c r="GQ192" s="68"/>
      <c r="GR192" s="68"/>
      <c r="GS192" s="68"/>
      <c r="GT192" s="68"/>
      <c r="GU192" s="68"/>
      <c r="GV192" s="68"/>
      <c r="GW192" s="68"/>
      <c r="GX192" s="68"/>
      <c r="GY192" s="68"/>
      <c r="GZ192" s="68"/>
      <c r="HA192" s="68"/>
      <c r="HB192" s="68"/>
      <c r="HC192" s="68"/>
      <c r="HD192" s="68"/>
      <c r="HE192" s="68"/>
      <c r="HF192" s="68"/>
      <c r="HG192" s="68"/>
      <c r="HH192" s="68"/>
      <c r="HI192" s="68"/>
      <c r="HJ192" s="68"/>
      <c r="HK192" s="68"/>
      <c r="HL192" s="68"/>
      <c r="HM192" s="68"/>
      <c r="HN192" s="68"/>
      <c r="HO192" s="68"/>
      <c r="HP192" s="68"/>
      <c r="HQ192" s="68"/>
      <c r="HR192" s="68"/>
      <c r="HS192" s="68"/>
      <c r="HT192" s="68"/>
      <c r="HU192" s="68"/>
      <c r="HV192" s="68"/>
      <c r="HW192" s="68"/>
      <c r="HX192" s="68"/>
      <c r="HY192" s="68"/>
      <c r="HZ192" s="68"/>
      <c r="IA192" s="68"/>
      <c r="IB192" s="68"/>
      <c r="IC192" s="68"/>
      <c r="ID192" s="68"/>
      <c r="IE192" s="68"/>
      <c r="IF192" s="68"/>
      <c r="IG192" s="68"/>
      <c r="IH192" s="68"/>
      <c r="II192" s="68"/>
      <c r="IJ192" s="68"/>
      <c r="IK192" s="68"/>
      <c r="IL192" s="68"/>
      <c r="IM192" s="68"/>
      <c r="IN192" s="68"/>
      <c r="IO192" s="68"/>
      <c r="IP192" s="68"/>
      <c r="IQ192" s="68"/>
      <c r="IR192" s="68"/>
      <c r="IS192" s="68"/>
      <c r="IT192" s="68"/>
      <c r="IU192" s="68"/>
      <c r="IV192" s="68"/>
      <c r="IW192" s="68"/>
      <c r="IX192" s="68"/>
      <c r="IY192" s="68"/>
      <c r="IZ192" s="68"/>
      <c r="JA192" s="68"/>
      <c r="JB192" s="68"/>
      <c r="JC192" s="68"/>
      <c r="JD192" s="68"/>
      <c r="JE192" s="68"/>
      <c r="JF192" s="68"/>
      <c r="JG192" s="68"/>
      <c r="JH192" s="68"/>
      <c r="JI192" s="68"/>
      <c r="JJ192" s="68"/>
      <c r="JK192" s="68"/>
      <c r="JL192" s="68"/>
      <c r="JM192" s="68"/>
      <c r="JN192" s="68"/>
      <c r="JO192" s="68"/>
      <c r="JP192" s="68"/>
      <c r="JQ192" s="68"/>
      <c r="JR192" s="68"/>
      <c r="JS192" s="68"/>
      <c r="JT192" s="68"/>
      <c r="JU192" s="68"/>
      <c r="JV192" s="67"/>
      <c r="JW192" s="68"/>
      <c r="JX192" s="68"/>
      <c r="JY192" s="68"/>
      <c r="JZ192" s="68"/>
      <c r="KA192" s="67"/>
      <c r="KB192" s="67"/>
      <c r="KC192" s="67"/>
      <c r="KD192" s="67"/>
      <c r="KE192" s="67"/>
      <c r="KF192" s="67"/>
      <c r="KG192" s="67"/>
      <c r="KH192" s="67"/>
      <c r="KI192" s="67"/>
      <c r="KJ192" s="67"/>
      <c r="KK192" s="67"/>
      <c r="KL192" s="67"/>
      <c r="KM192" s="67"/>
      <c r="KN192" s="67"/>
      <c r="KO192" s="67"/>
      <c r="KP192" s="67"/>
      <c r="KQ192" s="67"/>
      <c r="KR192" s="67"/>
      <c r="KS192" s="67"/>
      <c r="KT192" s="67"/>
      <c r="KU192" s="67"/>
      <c r="KV192" s="67"/>
      <c r="KW192" s="67"/>
      <c r="KX192" s="67"/>
      <c r="KY192" s="67"/>
      <c r="KZ192" s="67"/>
      <c r="LA192" s="67"/>
      <c r="LB192" s="67"/>
      <c r="LC192" s="67"/>
      <c r="LD192" s="67"/>
      <c r="LE192" s="67"/>
      <c r="LF192" s="67"/>
      <c r="LG192" s="68"/>
      <c r="LH192" s="68"/>
      <c r="LI192" s="68"/>
      <c r="LJ192" s="68"/>
      <c r="LK192" s="68"/>
      <c r="LL192" s="68"/>
      <c r="LM192" s="69"/>
      <c r="LN192" s="68"/>
      <c r="LO192" s="68"/>
      <c r="LP192" s="68"/>
      <c r="LQ192" s="68"/>
      <c r="LR192" s="68"/>
      <c r="LS192" s="68"/>
      <c r="LT192" s="68"/>
      <c r="LU192" s="68"/>
      <c r="LV192" s="68"/>
      <c r="LW192" s="68"/>
      <c r="LX192" s="68"/>
      <c r="LY192" s="68"/>
      <c r="LZ192" s="68"/>
      <c r="MA192" s="68"/>
      <c r="MB192" s="68"/>
      <c r="MC192" s="69"/>
      <c r="MD192" s="69"/>
      <c r="ME192" s="68"/>
      <c r="MF192" s="68"/>
      <c r="MG192" s="68"/>
      <c r="MH192" s="68"/>
      <c r="MI192" s="68"/>
      <c r="MJ192" s="68"/>
      <c r="MK192" s="68"/>
      <c r="ML192" s="68"/>
      <c r="MM192" s="68"/>
      <c r="MN192" s="68"/>
      <c r="MO192" s="68"/>
      <c r="MP192" s="68"/>
      <c r="MQ192" s="68"/>
      <c r="MR192" s="68"/>
      <c r="MS192" s="68"/>
      <c r="MT192" s="66"/>
      <c r="MU192" s="66"/>
      <c r="MV192" s="68"/>
      <c r="MW192" s="68"/>
      <c r="MX192" s="68"/>
      <c r="MY192" s="68"/>
      <c r="MZ192" s="68"/>
      <c r="NA192" s="68"/>
      <c r="NB192" s="68"/>
      <c r="NC192" s="68"/>
      <c r="ND192" s="68"/>
      <c r="NE192" s="68"/>
      <c r="NF192" s="68"/>
      <c r="NG192" s="68"/>
      <c r="NH192" s="68"/>
      <c r="NI192" s="68"/>
      <c r="NJ192" s="68"/>
      <c r="NK192" s="68"/>
      <c r="NL192" s="68"/>
    </row>
    <row r="193" spans="1:376" s="65" customFormat="1" ht="13.9" customHeight="1" x14ac:dyDescent="0.2">
      <c r="A193" s="66"/>
      <c r="B193" s="66"/>
      <c r="C193" s="66"/>
      <c r="D193" s="66"/>
      <c r="E193" s="66"/>
      <c r="F193" s="66"/>
      <c r="G193" s="66"/>
      <c r="H193" s="66"/>
      <c r="I193" s="66"/>
      <c r="J193" s="66"/>
      <c r="K193" s="66"/>
      <c r="L193" s="66"/>
      <c r="M193" s="66"/>
      <c r="N193" s="66"/>
      <c r="O193" s="66"/>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c r="CX193" s="68"/>
      <c r="CY193" s="68"/>
      <c r="CZ193" s="68"/>
      <c r="DA193" s="68"/>
      <c r="DB193" s="68"/>
      <c r="DC193" s="68"/>
      <c r="DD193" s="68"/>
      <c r="DE193" s="68"/>
      <c r="DF193" s="68"/>
      <c r="DG193" s="68"/>
      <c r="DH193" s="68"/>
      <c r="DI193" s="68"/>
      <c r="DJ193" s="68"/>
      <c r="DK193" s="68"/>
      <c r="DL193" s="68"/>
      <c r="DM193" s="68"/>
      <c r="DN193" s="68"/>
      <c r="DO193" s="68"/>
      <c r="DP193" s="68"/>
      <c r="DQ193" s="68"/>
      <c r="DR193" s="68"/>
      <c r="DS193" s="68"/>
      <c r="DT193" s="68"/>
      <c r="DU193" s="68"/>
      <c r="DV193" s="68"/>
      <c r="DW193" s="68"/>
      <c r="DX193" s="68"/>
      <c r="DY193" s="68"/>
      <c r="DZ193" s="68"/>
      <c r="EA193" s="68"/>
      <c r="EB193" s="68"/>
      <c r="EC193" s="68"/>
      <c r="ED193" s="68"/>
      <c r="EE193" s="68"/>
      <c r="EF193" s="68"/>
      <c r="EG193" s="68"/>
      <c r="EH193" s="68"/>
      <c r="EI193" s="68"/>
      <c r="EJ193" s="68"/>
      <c r="EK193" s="68"/>
      <c r="EL193" s="68"/>
      <c r="EM193" s="68"/>
      <c r="EN193" s="68"/>
      <c r="EO193" s="68"/>
      <c r="EP193" s="68"/>
      <c r="EQ193" s="68"/>
      <c r="ER193" s="68"/>
      <c r="ES193" s="68"/>
      <c r="ET193" s="68"/>
      <c r="EU193" s="68"/>
      <c r="EV193" s="68"/>
      <c r="EW193" s="68"/>
      <c r="EX193" s="68"/>
      <c r="EY193" s="68"/>
      <c r="EZ193" s="68"/>
      <c r="FA193" s="68"/>
      <c r="FB193" s="68"/>
      <c r="FC193" s="68"/>
      <c r="FD193" s="68"/>
      <c r="FE193" s="68"/>
      <c r="FF193" s="68"/>
      <c r="FG193" s="68"/>
      <c r="FH193" s="68"/>
      <c r="FI193" s="68"/>
      <c r="FJ193" s="68"/>
      <c r="FK193" s="68"/>
      <c r="FL193" s="68"/>
      <c r="FM193" s="68"/>
      <c r="FN193" s="68"/>
      <c r="FO193" s="68"/>
      <c r="FP193" s="68"/>
      <c r="FQ193" s="68"/>
      <c r="FR193" s="68"/>
      <c r="FS193" s="68"/>
      <c r="FT193" s="68"/>
      <c r="FU193" s="68"/>
      <c r="FV193" s="68"/>
      <c r="FW193" s="68"/>
      <c r="FX193" s="68"/>
      <c r="FY193" s="68"/>
      <c r="FZ193" s="68"/>
      <c r="GA193" s="68"/>
      <c r="GB193" s="68"/>
      <c r="GC193" s="68"/>
      <c r="GD193" s="68"/>
      <c r="GE193" s="68"/>
      <c r="GF193" s="68"/>
      <c r="GG193" s="68"/>
      <c r="GH193" s="68"/>
      <c r="GI193" s="68"/>
      <c r="GJ193" s="68"/>
      <c r="GK193" s="68"/>
      <c r="GL193" s="68"/>
      <c r="GM193" s="68"/>
      <c r="GN193" s="68"/>
      <c r="GO193" s="68"/>
      <c r="GP193" s="68"/>
      <c r="GQ193" s="68"/>
      <c r="GR193" s="68"/>
      <c r="GS193" s="68"/>
      <c r="GT193" s="68"/>
      <c r="GU193" s="68"/>
      <c r="GV193" s="68"/>
      <c r="GW193" s="68"/>
      <c r="GX193" s="68"/>
      <c r="GY193" s="68"/>
      <c r="GZ193" s="68"/>
      <c r="HA193" s="68"/>
      <c r="HB193" s="68"/>
      <c r="HC193" s="68"/>
      <c r="HD193" s="68"/>
      <c r="HE193" s="68"/>
      <c r="HF193" s="68"/>
      <c r="HG193" s="68"/>
      <c r="HH193" s="68"/>
      <c r="HI193" s="68"/>
      <c r="HJ193" s="68"/>
      <c r="HK193" s="68"/>
      <c r="HL193" s="68"/>
      <c r="HM193" s="68"/>
      <c r="HN193" s="68"/>
      <c r="HO193" s="68"/>
      <c r="HP193" s="68"/>
      <c r="HQ193" s="68"/>
      <c r="HR193" s="68"/>
      <c r="HS193" s="68"/>
      <c r="HT193" s="68"/>
      <c r="HU193" s="68"/>
      <c r="HV193" s="68"/>
      <c r="HW193" s="68"/>
      <c r="HX193" s="68"/>
      <c r="HY193" s="68"/>
      <c r="HZ193" s="68"/>
      <c r="IA193" s="68"/>
      <c r="IB193" s="68"/>
      <c r="IC193" s="68"/>
      <c r="ID193" s="68"/>
      <c r="IE193" s="68"/>
      <c r="IF193" s="68"/>
      <c r="IG193" s="68"/>
      <c r="IH193" s="68"/>
      <c r="II193" s="68"/>
      <c r="IJ193" s="68"/>
      <c r="IK193" s="68"/>
      <c r="IL193" s="68"/>
      <c r="IM193" s="68"/>
      <c r="IN193" s="68"/>
      <c r="IO193" s="68"/>
      <c r="IP193" s="68"/>
      <c r="IQ193" s="68"/>
      <c r="IR193" s="68"/>
      <c r="IS193" s="68"/>
      <c r="IT193" s="68"/>
      <c r="IU193" s="68"/>
      <c r="IV193" s="68"/>
      <c r="IW193" s="68"/>
      <c r="IX193" s="68"/>
      <c r="IY193" s="68"/>
      <c r="IZ193" s="68"/>
      <c r="JA193" s="68"/>
      <c r="JB193" s="68"/>
      <c r="JC193" s="68"/>
      <c r="JD193" s="68"/>
      <c r="JE193" s="68"/>
      <c r="JF193" s="68"/>
      <c r="JG193" s="68"/>
      <c r="JH193" s="68"/>
      <c r="JI193" s="68"/>
      <c r="JJ193" s="68"/>
      <c r="JK193" s="68"/>
      <c r="JL193" s="68"/>
      <c r="JM193" s="68"/>
      <c r="JN193" s="68"/>
      <c r="JO193" s="68"/>
      <c r="JP193" s="68"/>
      <c r="JQ193" s="68"/>
      <c r="JR193" s="68"/>
      <c r="JS193" s="68"/>
      <c r="JT193" s="68"/>
      <c r="JU193" s="68"/>
      <c r="JV193" s="67"/>
      <c r="JW193" s="68"/>
      <c r="JX193" s="68"/>
      <c r="JY193" s="68"/>
      <c r="JZ193" s="68"/>
      <c r="KA193" s="67"/>
      <c r="KB193" s="67"/>
      <c r="KC193" s="67"/>
      <c r="KD193" s="67"/>
      <c r="KE193" s="67"/>
      <c r="KF193" s="67"/>
      <c r="KG193" s="67"/>
      <c r="KH193" s="67"/>
      <c r="KI193" s="67"/>
      <c r="KJ193" s="67"/>
      <c r="KK193" s="67"/>
      <c r="KL193" s="67"/>
      <c r="KM193" s="67"/>
      <c r="KN193" s="67"/>
      <c r="KO193" s="67"/>
      <c r="KP193" s="67"/>
      <c r="KQ193" s="67"/>
      <c r="KR193" s="67"/>
      <c r="KS193" s="67"/>
      <c r="KT193" s="67"/>
      <c r="KU193" s="67"/>
      <c r="KV193" s="67"/>
      <c r="KW193" s="67"/>
      <c r="KX193" s="67"/>
      <c r="KY193" s="67"/>
      <c r="KZ193" s="67"/>
      <c r="LA193" s="67"/>
      <c r="LB193" s="67"/>
      <c r="LC193" s="67"/>
      <c r="LD193" s="67"/>
      <c r="LE193" s="67"/>
      <c r="LF193" s="67"/>
      <c r="LG193" s="68"/>
      <c r="LH193" s="68"/>
      <c r="LI193" s="68"/>
      <c r="LJ193" s="68"/>
      <c r="LK193" s="68"/>
      <c r="LL193" s="68"/>
      <c r="LM193" s="69"/>
      <c r="LN193" s="68"/>
      <c r="LO193" s="68"/>
      <c r="LP193" s="68"/>
      <c r="LQ193" s="68"/>
      <c r="LR193" s="68"/>
      <c r="LS193" s="68"/>
      <c r="LT193" s="68"/>
      <c r="LU193" s="68"/>
      <c r="LV193" s="68"/>
      <c r="LW193" s="68"/>
      <c r="LX193" s="68"/>
      <c r="LY193" s="68"/>
      <c r="LZ193" s="68"/>
      <c r="MA193" s="68"/>
      <c r="MB193" s="68"/>
      <c r="MC193" s="69"/>
      <c r="MD193" s="69"/>
      <c r="ME193" s="68"/>
      <c r="MF193" s="68"/>
      <c r="MG193" s="68"/>
      <c r="MH193" s="68"/>
      <c r="MI193" s="68"/>
      <c r="MJ193" s="68"/>
      <c r="MK193" s="68"/>
      <c r="ML193" s="68"/>
      <c r="MM193" s="68"/>
      <c r="MN193" s="68"/>
      <c r="MO193" s="68"/>
      <c r="MP193" s="68"/>
      <c r="MQ193" s="68"/>
      <c r="MR193" s="68"/>
      <c r="MS193" s="68"/>
      <c r="MT193" s="66"/>
      <c r="MU193" s="66"/>
      <c r="MV193" s="68"/>
      <c r="MW193" s="68"/>
      <c r="MX193" s="68"/>
      <c r="MY193" s="68"/>
      <c r="MZ193" s="68"/>
      <c r="NA193" s="68"/>
      <c r="NB193" s="68"/>
      <c r="NC193" s="68"/>
      <c r="ND193" s="68"/>
      <c r="NE193" s="68"/>
      <c r="NF193" s="68"/>
      <c r="NG193" s="68"/>
      <c r="NH193" s="68"/>
      <c r="NI193" s="68"/>
      <c r="NJ193" s="68"/>
      <c r="NK193" s="68"/>
      <c r="NL193" s="68"/>
    </row>
    <row r="194" spans="1:376" ht="13.9" customHeight="1" x14ac:dyDescent="0.2"/>
    <row r="195" spans="1:376" ht="13.9" customHeight="1" x14ac:dyDescent="0.2">
      <c r="A195" s="171"/>
    </row>
    <row r="196" spans="1:376" ht="13.9" customHeight="1" x14ac:dyDescent="0.2"/>
    <row r="197" spans="1:376" ht="13.9" customHeight="1" x14ac:dyDescent="0.2"/>
    <row r="198" spans="1:376" ht="13.9" customHeight="1" x14ac:dyDescent="0.2"/>
    <row r="199" spans="1:376" ht="13.9" customHeight="1" x14ac:dyDescent="0.2"/>
    <row r="200" spans="1:376" ht="13.9" customHeight="1" x14ac:dyDescent="0.2"/>
    <row r="201" spans="1:376" ht="13.9" customHeight="1" x14ac:dyDescent="0.2"/>
    <row r="202" spans="1:376" ht="13.9" customHeight="1" x14ac:dyDescent="0.2"/>
    <row r="203" spans="1:376" ht="13.9" customHeight="1" x14ac:dyDescent="0.2"/>
    <row r="204" spans="1:376" ht="13.9" customHeight="1" x14ac:dyDescent="0.2"/>
  </sheetData>
  <sheetProtection formatCells="0"/>
  <mergeCells count="479">
    <mergeCell ref="A161:L161"/>
    <mergeCell ref="M161:P161"/>
    <mergeCell ref="Q161:T161"/>
    <mergeCell ref="R150:V150"/>
    <mergeCell ref="R151:V151"/>
    <mergeCell ref="R152:V152"/>
    <mergeCell ref="R153:V153"/>
    <mergeCell ref="R154:V154"/>
    <mergeCell ref="R155:V155"/>
    <mergeCell ref="R144:V144"/>
    <mergeCell ref="R145:V145"/>
    <mergeCell ref="R146:V146"/>
    <mergeCell ref="R147:V147"/>
    <mergeCell ref="R148:V148"/>
    <mergeCell ref="R149:V149"/>
    <mergeCell ref="R137:V137"/>
    <mergeCell ref="R138:V138"/>
    <mergeCell ref="R139:V139"/>
    <mergeCell ref="K141:N141"/>
    <mergeCell ref="P141:P143"/>
    <mergeCell ref="R141:U141"/>
    <mergeCell ref="R143:T143"/>
    <mergeCell ref="R127:V127"/>
    <mergeCell ref="R128:V128"/>
    <mergeCell ref="R129:V129"/>
    <mergeCell ref="R130:V130"/>
    <mergeCell ref="C132:D138"/>
    <mergeCell ref="R132:V132"/>
    <mergeCell ref="R133:V133"/>
    <mergeCell ref="R134:V134"/>
    <mergeCell ref="R135:V135"/>
    <mergeCell ref="R136:V136"/>
    <mergeCell ref="R121:V121"/>
    <mergeCell ref="R122:V122"/>
    <mergeCell ref="R123:V123"/>
    <mergeCell ref="R124:V124"/>
    <mergeCell ref="R125:V125"/>
    <mergeCell ref="R126:V126"/>
    <mergeCell ref="R111:V111"/>
    <mergeCell ref="R112:V112"/>
    <mergeCell ref="C114:D122"/>
    <mergeCell ref="R114:V114"/>
    <mergeCell ref="R115:V115"/>
    <mergeCell ref="R116:V116"/>
    <mergeCell ref="R117:V117"/>
    <mergeCell ref="R118:V118"/>
    <mergeCell ref="R119:V119"/>
    <mergeCell ref="R120:V120"/>
    <mergeCell ref="E106:F107"/>
    <mergeCell ref="R106:V106"/>
    <mergeCell ref="R107:V107"/>
    <mergeCell ref="R108:V108"/>
    <mergeCell ref="R109:V109"/>
    <mergeCell ref="A110:D110"/>
    <mergeCell ref="R110:V110"/>
    <mergeCell ref="K98:N98"/>
    <mergeCell ref="R98:U98"/>
    <mergeCell ref="C100:D105"/>
    <mergeCell ref="R100:V100"/>
    <mergeCell ref="R101:V101"/>
    <mergeCell ref="R102:V102"/>
    <mergeCell ref="R103:V103"/>
    <mergeCell ref="R104:V104"/>
    <mergeCell ref="R105:V105"/>
    <mergeCell ref="R91:V91"/>
    <mergeCell ref="R92:V92"/>
    <mergeCell ref="R93:V93"/>
    <mergeCell ref="R94:V94"/>
    <mergeCell ref="R95:V95"/>
    <mergeCell ref="R96:V96"/>
    <mergeCell ref="R84:V84"/>
    <mergeCell ref="R85:V85"/>
    <mergeCell ref="R86:V86"/>
    <mergeCell ref="R87:V87"/>
    <mergeCell ref="R89:V89"/>
    <mergeCell ref="R90:V90"/>
    <mergeCell ref="R77:V77"/>
    <mergeCell ref="R80:V80"/>
    <mergeCell ref="R81:V81"/>
    <mergeCell ref="R82:V82"/>
    <mergeCell ref="R83:V83"/>
    <mergeCell ref="R72:V72"/>
    <mergeCell ref="R73:V73"/>
    <mergeCell ref="R74:V74"/>
    <mergeCell ref="R75:V75"/>
    <mergeCell ref="R76:V76"/>
    <mergeCell ref="R64:V64"/>
    <mergeCell ref="R65:V65"/>
    <mergeCell ref="R66:V66"/>
    <mergeCell ref="R67:V67"/>
    <mergeCell ref="C69:F71"/>
    <mergeCell ref="R69:V69"/>
    <mergeCell ref="R70:V70"/>
    <mergeCell ref="R71:V71"/>
    <mergeCell ref="A56:B73"/>
    <mergeCell ref="P56:P63"/>
    <mergeCell ref="R56:V56"/>
    <mergeCell ref="R57:V57"/>
    <mergeCell ref="R58:V58"/>
    <mergeCell ref="R59:V59"/>
    <mergeCell ref="R60:V60"/>
    <mergeCell ref="R61:V61"/>
    <mergeCell ref="R62:V62"/>
    <mergeCell ref="R63:V63"/>
    <mergeCell ref="S47:T47"/>
    <mergeCell ref="B48:C48"/>
    <mergeCell ref="G48:G49"/>
    <mergeCell ref="B49:C49"/>
    <mergeCell ref="A51:P52"/>
    <mergeCell ref="K53:N53"/>
    <mergeCell ref="R53:U53"/>
    <mergeCell ref="S41:T41"/>
    <mergeCell ref="S42:T42"/>
    <mergeCell ref="S43:T43"/>
    <mergeCell ref="S44:T44"/>
    <mergeCell ref="S45:T45"/>
    <mergeCell ref="S46:T46"/>
    <mergeCell ref="S35:T35"/>
    <mergeCell ref="S36:T36"/>
    <mergeCell ref="S37:T37"/>
    <mergeCell ref="S38:T38"/>
    <mergeCell ref="S39:T39"/>
    <mergeCell ref="S40:T40"/>
    <mergeCell ref="S29:T29"/>
    <mergeCell ref="S30:T30"/>
    <mergeCell ref="S31:T31"/>
    <mergeCell ref="S32:T32"/>
    <mergeCell ref="S33:T33"/>
    <mergeCell ref="S34:T34"/>
    <mergeCell ref="S23:T23"/>
    <mergeCell ref="S24:T24"/>
    <mergeCell ref="S25:T25"/>
    <mergeCell ref="S26:T26"/>
    <mergeCell ref="S27:T27"/>
    <mergeCell ref="S28:T28"/>
    <mergeCell ref="S17:T17"/>
    <mergeCell ref="S18:T18"/>
    <mergeCell ref="S19:T19"/>
    <mergeCell ref="S20:T20"/>
    <mergeCell ref="S21:T21"/>
    <mergeCell ref="S22:T22"/>
    <mergeCell ref="S11:T11"/>
    <mergeCell ref="S12:T12"/>
    <mergeCell ref="S13:T13"/>
    <mergeCell ref="S14:T14"/>
    <mergeCell ref="S15:T15"/>
    <mergeCell ref="S16:T16"/>
    <mergeCell ref="KZ8:KZ9"/>
    <mergeCell ref="LA8:LA9"/>
    <mergeCell ref="LB8:LB9"/>
    <mergeCell ref="KE8:KE9"/>
    <mergeCell ref="KF8:KF9"/>
    <mergeCell ref="KG8:KG9"/>
    <mergeCell ref="JV8:JV9"/>
    <mergeCell ref="JW8:JW9"/>
    <mergeCell ref="JX8:JX9"/>
    <mergeCell ref="JY8:JY9"/>
    <mergeCell ref="JZ8:JZ9"/>
    <mergeCell ref="KA8:KA9"/>
    <mergeCell ref="JP8:JP9"/>
    <mergeCell ref="JQ8:JQ9"/>
    <mergeCell ref="JR8:JR9"/>
    <mergeCell ref="JS8:JS9"/>
    <mergeCell ref="JT8:JT9"/>
    <mergeCell ref="JU8:JU9"/>
    <mergeCell ref="LC8:LC9"/>
    <mergeCell ref="S9:T9"/>
    <mergeCell ref="S10:T10"/>
    <mergeCell ref="KT8:KT9"/>
    <mergeCell ref="KU8:KU9"/>
    <mergeCell ref="KV8:KV9"/>
    <mergeCell ref="KW8:KW9"/>
    <mergeCell ref="KX8:KX9"/>
    <mergeCell ref="KY8:KY9"/>
    <mergeCell ref="KN8:KN9"/>
    <mergeCell ref="KO8:KO9"/>
    <mergeCell ref="KP8:KP9"/>
    <mergeCell ref="KQ8:KQ9"/>
    <mergeCell ref="KR8:KR9"/>
    <mergeCell ref="KS8:KS9"/>
    <mergeCell ref="KH8:KH9"/>
    <mergeCell ref="KI8:KI9"/>
    <mergeCell ref="KJ8:KJ9"/>
    <mergeCell ref="KK8:KK9"/>
    <mergeCell ref="KL8:KL9"/>
    <mergeCell ref="KM8:KM9"/>
    <mergeCell ref="KB8:KB9"/>
    <mergeCell ref="KC8:KC9"/>
    <mergeCell ref="KD8:KD9"/>
    <mergeCell ref="JJ8:JJ9"/>
    <mergeCell ref="JK8:JK9"/>
    <mergeCell ref="JL8:JL9"/>
    <mergeCell ref="JM8:JM9"/>
    <mergeCell ref="JN8:JN9"/>
    <mergeCell ref="JO8:JO9"/>
    <mergeCell ref="JD8:JD9"/>
    <mergeCell ref="JE8:JE9"/>
    <mergeCell ref="JF8:JF9"/>
    <mergeCell ref="JG8:JG9"/>
    <mergeCell ref="JH8:JH9"/>
    <mergeCell ref="JI8:JI9"/>
    <mergeCell ref="MQ5:MQ9"/>
    <mergeCell ref="H6:H7"/>
    <mergeCell ref="M6:N7"/>
    <mergeCell ref="Q6:R6"/>
    <mergeCell ref="K8:L8"/>
    <mergeCell ref="HW8:HW9"/>
    <mergeCell ref="IB8:IB9"/>
    <mergeCell ref="IC8:IC9"/>
    <mergeCell ref="MK5:MK9"/>
    <mergeCell ref="ML5:ML9"/>
    <mergeCell ref="MM5:MM9"/>
    <mergeCell ref="MN5:MN9"/>
    <mergeCell ref="MO5:MO9"/>
    <mergeCell ref="MP5:MP9"/>
    <mergeCell ref="MB4:MB9"/>
    <mergeCell ref="LM4:LM9"/>
    <mergeCell ref="LN4:LN9"/>
    <mergeCell ref="LO4:LO9"/>
    <mergeCell ref="LD4:LD9"/>
    <mergeCell ref="LE4:LE9"/>
    <mergeCell ref="LF4:LF9"/>
    <mergeCell ref="LG4:LG9"/>
    <mergeCell ref="IV8:IV9"/>
    <mergeCell ref="IW8:IW9"/>
    <mergeCell ref="A5:A9"/>
    <mergeCell ref="K6:L7"/>
    <mergeCell ref="MH5:MH9"/>
    <mergeCell ref="MI5:MI9"/>
    <mergeCell ref="MJ5:MJ9"/>
    <mergeCell ref="ID8:ID9"/>
    <mergeCell ref="IE8:IE9"/>
    <mergeCell ref="IF8:IF9"/>
    <mergeCell ref="IG8:IG9"/>
    <mergeCell ref="LV4:LV9"/>
    <mergeCell ref="LW4:LW9"/>
    <mergeCell ref="LX4:LX9"/>
    <mergeCell ref="LY4:LY9"/>
    <mergeCell ref="LZ4:LZ9"/>
    <mergeCell ref="MA4:MA9"/>
    <mergeCell ref="LP4:LP9"/>
    <mergeCell ref="LQ4:LQ9"/>
    <mergeCell ref="LR4:LR9"/>
    <mergeCell ref="LS4:LS9"/>
    <mergeCell ref="LT4:LT9"/>
    <mergeCell ref="LU4:LU9"/>
    <mergeCell ref="LJ4:LJ9"/>
    <mergeCell ref="LK4:LK9"/>
    <mergeCell ref="LL4:LL9"/>
    <mergeCell ref="LH4:LH9"/>
    <mergeCell ref="LI4:LI9"/>
    <mergeCell ref="HQ4:HQ9"/>
    <mergeCell ref="HR4:HR9"/>
    <mergeCell ref="HS4:HS9"/>
    <mergeCell ref="HT4:HT9"/>
    <mergeCell ref="HU4:HU9"/>
    <mergeCell ref="HV4:HV9"/>
    <mergeCell ref="HK4:HK9"/>
    <mergeCell ref="HL4:HL9"/>
    <mergeCell ref="HM4:HM9"/>
    <mergeCell ref="HN4:HN9"/>
    <mergeCell ref="HO4:HO9"/>
    <mergeCell ref="HP4:HP9"/>
    <mergeCell ref="IX8:IX9"/>
    <mergeCell ref="IY8:IY9"/>
    <mergeCell ref="IZ8:IZ9"/>
    <mergeCell ref="JA8:JA9"/>
    <mergeCell ref="JB8:JB9"/>
    <mergeCell ref="JC8:JC9"/>
    <mergeCell ref="IH8:IH9"/>
    <mergeCell ref="II8:II9"/>
    <mergeCell ref="IJ8:IJ9"/>
    <mergeCell ref="IK8:IK9"/>
    <mergeCell ref="HE4:HE9"/>
    <mergeCell ref="HF4:HF9"/>
    <mergeCell ref="HG4:HG9"/>
    <mergeCell ref="HH4:HH9"/>
    <mergeCell ref="HI4:HI9"/>
    <mergeCell ref="HJ4:HJ9"/>
    <mergeCell ref="GY4:GY9"/>
    <mergeCell ref="GZ4:GZ9"/>
    <mergeCell ref="HA4:HA9"/>
    <mergeCell ref="HB4:HB9"/>
    <mergeCell ref="HC4:HC9"/>
    <mergeCell ref="HD4:HD9"/>
    <mergeCell ref="GS4:GS9"/>
    <mergeCell ref="GT4:GT9"/>
    <mergeCell ref="GU4:GU9"/>
    <mergeCell ref="GV4:GV9"/>
    <mergeCell ref="GW4:GW9"/>
    <mergeCell ref="GX4:GX9"/>
    <mergeCell ref="GM4:GM9"/>
    <mergeCell ref="GN4:GN9"/>
    <mergeCell ref="GO4:GO9"/>
    <mergeCell ref="GP4:GP9"/>
    <mergeCell ref="GQ4:GQ9"/>
    <mergeCell ref="GR4:GR9"/>
    <mergeCell ref="GG4:GG9"/>
    <mergeCell ref="GH4:GH9"/>
    <mergeCell ref="GI4:GI9"/>
    <mergeCell ref="GJ4:GJ9"/>
    <mergeCell ref="GK4:GK9"/>
    <mergeCell ref="GL4:GL9"/>
    <mergeCell ref="GA4:GA9"/>
    <mergeCell ref="GB4:GB9"/>
    <mergeCell ref="GC4:GC9"/>
    <mergeCell ref="GD4:GD9"/>
    <mergeCell ref="GE4:GE9"/>
    <mergeCell ref="GF4:GF9"/>
    <mergeCell ref="FU4:FU9"/>
    <mergeCell ref="FV4:FV9"/>
    <mergeCell ref="FW4:FW9"/>
    <mergeCell ref="FX4:FX9"/>
    <mergeCell ref="FY4:FY9"/>
    <mergeCell ref="FZ4:FZ9"/>
    <mergeCell ref="FO4:FO9"/>
    <mergeCell ref="FP4:FP9"/>
    <mergeCell ref="FQ4:FQ9"/>
    <mergeCell ref="FR4:FR9"/>
    <mergeCell ref="FS4:FS9"/>
    <mergeCell ref="FT4:FT9"/>
    <mergeCell ref="FI4:FI9"/>
    <mergeCell ref="FJ4:FJ9"/>
    <mergeCell ref="FK4:FK9"/>
    <mergeCell ref="FL4:FL9"/>
    <mergeCell ref="FM4:FM9"/>
    <mergeCell ref="FN4:FN9"/>
    <mergeCell ref="FC4:FC9"/>
    <mergeCell ref="FD4:FD9"/>
    <mergeCell ref="FE4:FE9"/>
    <mergeCell ref="FF4:FF9"/>
    <mergeCell ref="FG4:FG9"/>
    <mergeCell ref="FH4:FH9"/>
    <mergeCell ref="EW4:EW9"/>
    <mergeCell ref="EX4:EX9"/>
    <mergeCell ref="EY4:EY9"/>
    <mergeCell ref="EZ4:EZ9"/>
    <mergeCell ref="FA4:FA9"/>
    <mergeCell ref="FB4:FB9"/>
    <mergeCell ref="EQ4:EQ9"/>
    <mergeCell ref="ER4:ER9"/>
    <mergeCell ref="ES4:ES9"/>
    <mergeCell ref="ET4:ET9"/>
    <mergeCell ref="EU4:EU9"/>
    <mergeCell ref="EV4:EV9"/>
    <mergeCell ref="EK4:EK9"/>
    <mergeCell ref="EL4:EL9"/>
    <mergeCell ref="EM4:EM9"/>
    <mergeCell ref="EN4:EN9"/>
    <mergeCell ref="EO4:EO9"/>
    <mergeCell ref="EP4:EP9"/>
    <mergeCell ref="EE4:EE9"/>
    <mergeCell ref="EF4:EF9"/>
    <mergeCell ref="EG4:EG9"/>
    <mergeCell ref="EH4:EH9"/>
    <mergeCell ref="EI4:EI9"/>
    <mergeCell ref="EJ4:EJ9"/>
    <mergeCell ref="DY4:DY9"/>
    <mergeCell ref="DZ4:DZ9"/>
    <mergeCell ref="EA4:EA9"/>
    <mergeCell ref="EB4:EB9"/>
    <mergeCell ref="EC4:EC9"/>
    <mergeCell ref="ED4:ED9"/>
    <mergeCell ref="DS4:DS9"/>
    <mergeCell ref="DT4:DT9"/>
    <mergeCell ref="DU4:DU9"/>
    <mergeCell ref="DV4:DV9"/>
    <mergeCell ref="DW4:DW9"/>
    <mergeCell ref="DX4:DX9"/>
    <mergeCell ref="DM4:DM9"/>
    <mergeCell ref="DN4:DN9"/>
    <mergeCell ref="DO4:DO9"/>
    <mergeCell ref="DP4:DP9"/>
    <mergeCell ref="DQ4:DQ9"/>
    <mergeCell ref="DR4:DR9"/>
    <mergeCell ref="DG4:DG9"/>
    <mergeCell ref="DH4:DH9"/>
    <mergeCell ref="DI4:DI9"/>
    <mergeCell ref="DJ4:DJ9"/>
    <mergeCell ref="DK4:DK9"/>
    <mergeCell ref="DL4:DL9"/>
    <mergeCell ref="DA4:DA9"/>
    <mergeCell ref="DB4:DB9"/>
    <mergeCell ref="DC4:DC9"/>
    <mergeCell ref="DD4:DD9"/>
    <mergeCell ref="DE4:DE9"/>
    <mergeCell ref="DF4:DF9"/>
    <mergeCell ref="CU4:CU9"/>
    <mergeCell ref="CV4:CV9"/>
    <mergeCell ref="CW4:CW9"/>
    <mergeCell ref="CX4:CX9"/>
    <mergeCell ref="CY4:CY9"/>
    <mergeCell ref="CZ4:CZ9"/>
    <mergeCell ref="CO4:CO9"/>
    <mergeCell ref="CP4:CP9"/>
    <mergeCell ref="CQ4:CQ9"/>
    <mergeCell ref="CR4:CR9"/>
    <mergeCell ref="CS4:CS9"/>
    <mergeCell ref="CT4:CT9"/>
    <mergeCell ref="CI4:CI9"/>
    <mergeCell ref="CJ4:CJ9"/>
    <mergeCell ref="CK4:CK9"/>
    <mergeCell ref="CL4:CL9"/>
    <mergeCell ref="CM4:CM9"/>
    <mergeCell ref="CN4:CN9"/>
    <mergeCell ref="CC4:CC9"/>
    <mergeCell ref="CD4:CD9"/>
    <mergeCell ref="CE4:CE9"/>
    <mergeCell ref="CF4:CF9"/>
    <mergeCell ref="CG4:CG9"/>
    <mergeCell ref="CH4:CH9"/>
    <mergeCell ref="BW4:BW9"/>
    <mergeCell ref="BX4:BX9"/>
    <mergeCell ref="BY4:BY9"/>
    <mergeCell ref="BZ4:BZ9"/>
    <mergeCell ref="CA4:CA9"/>
    <mergeCell ref="CB4:CB9"/>
    <mergeCell ref="BC4:BC9"/>
    <mergeCell ref="BD4:BD9"/>
    <mergeCell ref="BQ4:BQ9"/>
    <mergeCell ref="BR4:BR9"/>
    <mergeCell ref="BS4:BS9"/>
    <mergeCell ref="BT4:BT9"/>
    <mergeCell ref="BU4:BU9"/>
    <mergeCell ref="BV4:BV9"/>
    <mergeCell ref="BK4:BK9"/>
    <mergeCell ref="BL4:BL9"/>
    <mergeCell ref="BM4:BM9"/>
    <mergeCell ref="BN4:BN9"/>
    <mergeCell ref="BO4:BO9"/>
    <mergeCell ref="BP4:BP9"/>
    <mergeCell ref="MG3:MG9"/>
    <mergeCell ref="P4:P9"/>
    <mergeCell ref="U4:U9"/>
    <mergeCell ref="V4:V9"/>
    <mergeCell ref="W4:W9"/>
    <mergeCell ref="X4:X9"/>
    <mergeCell ref="Y4:Y9"/>
    <mergeCell ref="Z4:Z9"/>
    <mergeCell ref="AA4:AA9"/>
    <mergeCell ref="AB4:AB9"/>
    <mergeCell ref="AS4:AS9"/>
    <mergeCell ref="AT4:AT9"/>
    <mergeCell ref="AU4:AU9"/>
    <mergeCell ref="AV4:AV9"/>
    <mergeCell ref="AW4:AW9"/>
    <mergeCell ref="AX4:AX9"/>
    <mergeCell ref="AM4:AM9"/>
    <mergeCell ref="AN4:AN9"/>
    <mergeCell ref="AO4:AO9"/>
    <mergeCell ref="AP4:AP9"/>
    <mergeCell ref="AQ4:AQ9"/>
    <mergeCell ref="AR4:AR9"/>
    <mergeCell ref="BE4:BE9"/>
    <mergeCell ref="BF4:BF9"/>
    <mergeCell ref="A1:P1"/>
    <mergeCell ref="S1:T1"/>
    <mergeCell ref="MC3:MC9"/>
    <mergeCell ref="MD3:MD9"/>
    <mergeCell ref="ME3:ME9"/>
    <mergeCell ref="MF3:MF9"/>
    <mergeCell ref="AC4:AC9"/>
    <mergeCell ref="AD4:AD9"/>
    <mergeCell ref="AE4:AE9"/>
    <mergeCell ref="AF4:AF9"/>
    <mergeCell ref="AG4:AG9"/>
    <mergeCell ref="AH4:AH9"/>
    <mergeCell ref="AI4:AI9"/>
    <mergeCell ref="AJ4:AJ9"/>
    <mergeCell ref="AK4:AK9"/>
    <mergeCell ref="AL4:AL9"/>
    <mergeCell ref="BG4:BG9"/>
    <mergeCell ref="BH4:BH9"/>
    <mergeCell ref="BI4:BI9"/>
    <mergeCell ref="BJ4:BJ9"/>
    <mergeCell ref="AY4:AY9"/>
    <mergeCell ref="AZ4:AZ9"/>
    <mergeCell ref="BA4:BA9"/>
    <mergeCell ref="BB4:BB9"/>
  </mergeCells>
  <conditionalFormatting sqref="H10">
    <cfRule type="expression" priority="18" stopIfTrue="1">
      <formula>AND($B10="PHA", $H10&gt;0)</formula>
    </cfRule>
  </conditionalFormatting>
  <conditionalFormatting sqref="T113 T68 T88 T97 T78:T79">
    <cfRule type="cellIs" dxfId="43" priority="19" stopIfTrue="1" operator="greaterThan">
      <formula>0</formula>
    </cfRule>
  </conditionalFormatting>
  <conditionalFormatting sqref="A10:A47">
    <cfRule type="cellIs" dxfId="42" priority="20" stopIfTrue="1" operator="equal">
      <formula>1</formula>
    </cfRule>
  </conditionalFormatting>
  <conditionalFormatting sqref="I10:I47">
    <cfRule type="expression" priority="17" stopIfTrue="1">
      <formula>AND($B10="PHA", $H10&gt;0)</formula>
    </cfRule>
  </conditionalFormatting>
  <conditionalFormatting sqref="P10:P47">
    <cfRule type="expression" dxfId="41" priority="15">
      <formula>AND($O$10="New Construction",$P$10="Yes")</formula>
    </cfRule>
  </conditionalFormatting>
  <conditionalFormatting sqref="J70:O76">
    <cfRule type="cellIs" dxfId="40" priority="14" stopIfTrue="1" operator="equal">
      <formula>0</formula>
    </cfRule>
  </conditionalFormatting>
  <conditionalFormatting sqref="J56:O67 J80:O97 J100:O139 J143:O155">
    <cfRule type="cellIs" dxfId="39" priority="13" operator="equal">
      <formula>0</formula>
    </cfRule>
  </conditionalFormatting>
  <conditionalFormatting sqref="B49:C49">
    <cfRule type="cellIs" dxfId="38" priority="9" operator="greaterThan">
      <formula>60.0000001</formula>
    </cfRule>
  </conditionalFormatting>
  <conditionalFormatting sqref="K53:N53">
    <cfRule type="containsText" dxfId="37" priority="8" operator="containsText" text="&lt;&lt; Select LIHTC Election &gt;&gt;">
      <formula>NOT(ISERROR(SEARCH("&lt;&lt; Select LIHTC Election &gt;&gt;",K53)))</formula>
    </cfRule>
  </conditionalFormatting>
  <conditionalFormatting sqref="T140">
    <cfRule type="cellIs" dxfId="36" priority="7" stopIfTrue="1" operator="greaterThan">
      <formula>0</formula>
    </cfRule>
  </conditionalFormatting>
  <conditionalFormatting sqref="J140:O140">
    <cfRule type="cellIs" dxfId="35" priority="6" operator="equal">
      <formula>0</formula>
    </cfRule>
  </conditionalFormatting>
  <conditionalFormatting sqref="K141:N141">
    <cfRule type="containsText" dxfId="34" priority="1" operator="containsText" text="&lt;&lt; Select LIHTC Election &gt;&gt;">
      <formula>NOT(ISERROR(SEARCH("&lt;&lt; Select LIHTC Election &gt;&gt;",K141)))</formula>
    </cfRule>
  </conditionalFormatting>
  <conditionalFormatting sqref="K98:N98">
    <cfRule type="containsText" dxfId="33" priority="2" operator="containsText" text="&lt;&lt; Select LIHTC Election &gt;&gt;">
      <formula>NOT(ISERROR(SEARCH("&lt;&lt; Select LIHTC Election &gt;&gt;",K98)))</formula>
    </cfRule>
  </conditionalFormatting>
  <dataValidations count="11">
    <dataValidation type="list" allowBlank="1" showInputMessage="1" showErrorMessage="1" sqref="B17:B47" xr:uid="{BC24C6AA-D67B-4BA7-8F75-C02DEF99B4CC}">
      <formula1>"20, 30, 40, 50, 60, 70, 80"</formula1>
    </dataValidation>
    <dataValidation type="list" allowBlank="1" showInputMessage="1" showErrorMessage="1" sqref="B10:B16" xr:uid="{3C96B212-1E93-4BCF-9EFD-6248E1ACD371}">
      <formula1>"Select Mkt/CS, Unrestricted, N/A-CS"</formula1>
    </dataValidation>
    <dataValidation type="list" allowBlank="1" showInputMessage="1" showErrorMessage="1" sqref="F6" xr:uid="{E57F6508-3B3E-41B1-96F2-D15736065B54}">
      <formula1>"&lt;Select&gt;,Yes, No"</formula1>
    </dataValidation>
    <dataValidation type="list" allowBlank="1" showInputMessage="1" showErrorMessage="1" errorTitle="Invalid Entry" error="Please select from the choices provided." promptTitle="Historic Designation" prompt="Indicate &quot;Yes&quot; if the unit(s) on this row will be included in that part of the project for which scoring points will be requested under Historic Preservation.  However, the Type of Activity selected on this row must not be &quot;New Construction&quot;." sqref="P10:P47" xr:uid="{F1685379-345B-47B9-8AF9-2E9E89C1F67E}">
      <formula1>"Yes, No"</formula1>
    </dataValidation>
    <dataValidation type="list" allowBlank="1" showInputMessage="1" showErrorMessage="1" errorTitle="Invalid Entry" error="Please select from the choices provided." sqref="O10:O47" xr:uid="{8E9E8705-BD17-4CE0-B2D8-4F963677BEE7}">
      <formula1>"New Construction, Rehabilitation, Acquisition/Rehab"</formula1>
    </dataValidation>
    <dataValidation type="list" allowBlank="1" showInputMessage="1" showErrorMessage="1" sqref="D10:D47" xr:uid="{F7809528-56CF-4BC0-B1EF-657C876BAE7E}">
      <formula1>"0, 1.0, 1.5, 2.0, 2.5, 3.0, 3.5, 4.0"</formula1>
    </dataValidation>
    <dataValidation type="list" allowBlank="1" showInputMessage="1" showErrorMessage="1" sqref="C10:C47" xr:uid="{07E8D7FF-3398-4110-9FC4-0BC34F2842C7}">
      <formula1>"Efficiency, 1, 2, 3, 4"</formula1>
    </dataValidation>
    <dataValidation type="list" allowBlank="1" showInputMessage="1" showErrorMessage="1" sqref="N10:N47" xr:uid="{677BFD75-87C1-426D-A48B-F25B9FCAAD30}">
      <formula1>"SF Detached, Mfd Home, Duplex, Townhome, 1-Story, 2-Story, 2-Story Walkup, 3+ Story"</formula1>
    </dataValidation>
    <dataValidation type="list" allowBlank="1" showErrorMessage="1" sqref="M10:M47" xr:uid="{686CD2CB-F00D-4F77-BB5F-4220390505CF}">
      <formula1>"No, Common Space, Residential"</formula1>
    </dataValidation>
    <dataValidation type="list" allowBlank="1" showInputMessage="1" showErrorMessage="1" sqref="J10:J47" xr:uid="{466B1797-ED59-4236-941B-0FB8C8325D1B}">
      <formula1>"HUD, PHA PBRA, USDA, Other Govt,RAD,  PHA Oper Sub"</formula1>
    </dataValidation>
    <dataValidation type="list" allowBlank="1" showInputMessage="1" showErrorMessage="1" sqref="G5" xr:uid="{6EE4E71D-962B-4104-A48E-9BEF692F020E}">
      <formula1>"&lt;Select&gt;,Fixed, Floating"</formula1>
    </dataValidation>
  </dataValidations>
  <printOptions horizontalCentered="1"/>
  <pageMargins left="0.25" right="0.25" top="0.5" bottom="0.5" header="0.25" footer="0.25"/>
  <pageSetup scale="90" fitToHeight="0" orientation="landscape" horizontalDpi="1200" verticalDpi="1200" r:id="rId1"/>
  <headerFooter alignWithMargins="0">
    <oddHeader>&amp;LGeorgia Department of Community Affairs&amp;C 2019 Pre-Application&amp;RHousing Finance and Development Division</oddHeader>
    <oddFooter>&amp;L&amp;G &amp;9&amp;F&amp;C&amp;9&amp;A&amp;R&amp;9&amp;P of &amp;N</oddFooter>
  </headerFooter>
  <rowBreaks count="3" manualBreakCount="3">
    <brk id="52" max="16383" man="1"/>
    <brk id="96" max="16383" man="1"/>
    <brk id="139" max="16383" man="1"/>
  </rowBreaks>
  <ignoredErrors>
    <ignoredError sqref="J66:N66"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3FBC-0424-4250-983E-8135D6E9E8A8}">
  <sheetPr>
    <pageSetUpPr fitToPage="1"/>
  </sheetPr>
  <dimension ref="A1:SI220"/>
  <sheetViews>
    <sheetView showGridLines="0" zoomScaleNormal="100" workbookViewId="0">
      <selection activeCell="G5" sqref="G5"/>
    </sheetView>
  </sheetViews>
  <sheetFormatPr defaultColWidth="8" defaultRowHeight="12.75" x14ac:dyDescent="0.2"/>
  <cols>
    <col min="1" max="1" width="2.5" style="379" customWidth="1"/>
    <col min="2" max="2" width="8.75" style="379" customWidth="1"/>
    <col min="3" max="3" width="6.625" style="379" customWidth="1"/>
    <col min="4" max="4" width="5.625" style="379" customWidth="1"/>
    <col min="5" max="5" width="6" style="379" customWidth="1"/>
    <col min="6" max="6" width="7.125" style="379" customWidth="1"/>
    <col min="7" max="9" width="8.625" style="379" customWidth="1"/>
    <col min="10" max="10" width="10.375" style="379" customWidth="1"/>
    <col min="11" max="11" width="8.875" style="379" customWidth="1"/>
    <col min="12" max="12" width="8.625" style="379" customWidth="1"/>
    <col min="13" max="14" width="9.625" style="379" customWidth="1"/>
    <col min="15" max="15" width="11.375" style="379" customWidth="1"/>
    <col min="16" max="16" width="13.5" style="379" customWidth="1"/>
    <col min="17" max="17" width="10.875" style="380" customWidth="1"/>
    <col min="18" max="18" width="8.625" style="380" customWidth="1"/>
    <col min="19" max="21" width="6.875" style="380" customWidth="1"/>
    <col min="22" max="22" width="51.75" style="380" customWidth="1"/>
    <col min="23" max="23" width="41.875" style="380" customWidth="1"/>
    <col min="24" max="137" width="8" style="383" customWidth="1"/>
    <col min="138" max="138" width="11" style="383" customWidth="1"/>
    <col min="139" max="139" width="7.125" style="383" customWidth="1"/>
    <col min="140" max="143" width="6.25" style="383" customWidth="1"/>
    <col min="144" max="144" width="7.125" style="383" customWidth="1"/>
    <col min="145" max="148" width="6.25" style="383" customWidth="1"/>
    <col min="149" max="158" width="8" style="383" customWidth="1"/>
    <col min="159" max="159" width="7.125" style="383" customWidth="1"/>
    <col min="160" max="163" width="6.25" style="383" customWidth="1"/>
    <col min="164" max="168" width="8" style="383" customWidth="1"/>
    <col min="169" max="169" width="7.125" style="383" customWidth="1"/>
    <col min="170" max="173" width="6.25" style="383" customWidth="1"/>
    <col min="174" max="253" width="8" style="383" customWidth="1"/>
    <col min="254" max="258" width="9.75" style="383" customWidth="1"/>
    <col min="259" max="273" width="8" style="383" customWidth="1"/>
    <col min="274" max="274" width="8.875" style="383" customWidth="1"/>
    <col min="275" max="278" width="8.75" style="383" customWidth="1"/>
    <col min="279" max="282" width="8" style="383" customWidth="1"/>
    <col min="283" max="283" width="8" style="405" customWidth="1"/>
    <col min="284" max="287" width="8" style="383" customWidth="1"/>
    <col min="288" max="298" width="8" style="405" customWidth="1"/>
    <col min="299" max="308" width="10.125" style="405" customWidth="1"/>
    <col min="309" max="329" width="8" style="405" customWidth="1"/>
    <col min="330" max="335" width="8" style="383" customWidth="1"/>
    <col min="336" max="336" width="8" style="444" customWidth="1"/>
    <col min="337" max="351" width="8" style="383" customWidth="1"/>
    <col min="352" max="353" width="8" style="444" customWidth="1"/>
    <col min="354" max="360" width="8.875" style="383" customWidth="1"/>
    <col min="361" max="363" width="8" style="383"/>
    <col min="364" max="364" width="9.125" style="383" customWidth="1"/>
    <col min="365" max="368" width="8.875" style="383" customWidth="1"/>
    <col min="369" max="503" width="8" style="379"/>
    <col min="504" max="16384" width="8" style="380"/>
  </cols>
  <sheetData>
    <row r="1" spans="1:503" s="373" customFormat="1" ht="14.1" customHeight="1" x14ac:dyDescent="0.2">
      <c r="A1" s="1173" t="str">
        <f>CONCATENATE("PROPOSED PRE-APP RENT SCHEDULE","  -  ",'Submission Summary'!P2," ",'Submission Summary'!C9,", ",'Submission Summary'!K10)</f>
        <v xml:space="preserve">PROPOSED PRE-APP RENT SCHEDULE  -  2022PA-0## , </v>
      </c>
      <c r="B1" s="1174"/>
      <c r="C1" s="1174"/>
      <c r="D1" s="1174"/>
      <c r="E1" s="1174"/>
      <c r="F1" s="1174"/>
      <c r="G1" s="1174"/>
      <c r="H1" s="1174"/>
      <c r="I1" s="1174"/>
      <c r="J1" s="1174"/>
      <c r="K1" s="1174"/>
      <c r="L1" s="1174"/>
      <c r="M1" s="1174"/>
      <c r="N1" s="1174"/>
      <c r="O1" s="1174"/>
      <c r="P1" s="1174"/>
      <c r="Q1" s="1175"/>
      <c r="T1" s="374" t="str">
        <f>A1</f>
        <v xml:space="preserve">PROPOSED PRE-APP RENT SCHEDULE  -  2022PA-0## , </v>
      </c>
      <c r="U1" s="374"/>
      <c r="V1" s="374"/>
      <c r="W1" s="374"/>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c r="EI1" s="375"/>
      <c r="EJ1" s="375"/>
      <c r="EK1" s="375"/>
      <c r="EL1" s="375"/>
      <c r="EM1" s="375"/>
      <c r="EN1" s="375"/>
      <c r="EO1" s="375"/>
      <c r="EP1" s="375"/>
      <c r="EQ1" s="375"/>
      <c r="ER1" s="375"/>
      <c r="ES1" s="375"/>
      <c r="ET1" s="375"/>
      <c r="EU1" s="375"/>
      <c r="EV1" s="375"/>
      <c r="EW1" s="375"/>
      <c r="EX1" s="375"/>
      <c r="EY1" s="375"/>
      <c r="EZ1" s="375"/>
      <c r="FA1" s="375"/>
      <c r="FB1" s="375"/>
      <c r="FC1" s="375"/>
      <c r="FD1" s="375"/>
      <c r="FE1" s="375"/>
      <c r="FF1" s="375"/>
      <c r="FG1" s="375"/>
      <c r="FH1" s="375"/>
      <c r="FI1" s="375"/>
      <c r="FJ1" s="375"/>
      <c r="FK1" s="375"/>
      <c r="FL1" s="375"/>
      <c r="FM1" s="375"/>
      <c r="FN1" s="375"/>
      <c r="FO1" s="375"/>
      <c r="FP1" s="375"/>
      <c r="FQ1" s="375"/>
      <c r="FR1" s="375"/>
      <c r="FS1" s="375"/>
      <c r="FT1" s="375"/>
      <c r="FU1" s="375"/>
      <c r="FV1" s="375"/>
      <c r="FW1" s="375"/>
      <c r="FX1" s="375"/>
      <c r="FY1" s="375"/>
      <c r="FZ1" s="375"/>
      <c r="GA1" s="375"/>
      <c r="GB1" s="375"/>
      <c r="GC1" s="375"/>
      <c r="GD1" s="375"/>
      <c r="GE1" s="375"/>
      <c r="GF1" s="375"/>
      <c r="GG1" s="375"/>
      <c r="GH1" s="375"/>
      <c r="GI1" s="375"/>
      <c r="GJ1" s="375"/>
      <c r="GK1" s="375"/>
      <c r="GL1" s="375"/>
      <c r="GM1" s="375"/>
      <c r="GN1" s="375"/>
      <c r="GO1" s="375"/>
      <c r="GP1" s="375"/>
      <c r="GQ1" s="375"/>
      <c r="GR1" s="375"/>
      <c r="GS1" s="375"/>
      <c r="GT1" s="375"/>
      <c r="GU1" s="375"/>
      <c r="GV1" s="375"/>
      <c r="GW1" s="375"/>
      <c r="GX1" s="375"/>
      <c r="GY1" s="375"/>
      <c r="GZ1" s="375"/>
      <c r="HA1" s="375"/>
      <c r="HB1" s="375"/>
      <c r="HC1" s="375"/>
      <c r="HD1" s="375"/>
      <c r="HE1" s="375"/>
      <c r="HF1" s="375"/>
      <c r="HG1" s="375"/>
      <c r="HH1" s="375"/>
      <c r="HI1" s="375"/>
      <c r="HJ1" s="375"/>
      <c r="HK1" s="375"/>
      <c r="HL1" s="375"/>
      <c r="HM1" s="375"/>
      <c r="HN1" s="375"/>
      <c r="HO1" s="375"/>
      <c r="HP1" s="375"/>
      <c r="HQ1" s="375"/>
      <c r="HR1" s="375"/>
      <c r="HS1" s="375"/>
      <c r="HT1" s="375"/>
      <c r="HU1" s="375"/>
      <c r="HV1" s="375"/>
      <c r="HW1" s="375"/>
      <c r="HX1" s="376"/>
      <c r="HY1" s="376"/>
      <c r="HZ1" s="376"/>
      <c r="IA1" s="376"/>
      <c r="IB1" s="376"/>
      <c r="IC1" s="376"/>
      <c r="ID1" s="376"/>
      <c r="IE1" s="376"/>
      <c r="IF1" s="376"/>
      <c r="IG1" s="376"/>
      <c r="IH1" s="376"/>
      <c r="II1" s="376"/>
      <c r="IJ1" s="376"/>
      <c r="IK1" s="376"/>
      <c r="IL1" s="376"/>
      <c r="IM1" s="376"/>
      <c r="IN1" s="376"/>
      <c r="IO1" s="376"/>
      <c r="IP1" s="376"/>
      <c r="IQ1" s="376"/>
      <c r="IR1" s="376"/>
      <c r="IS1" s="376"/>
      <c r="IT1" s="376"/>
      <c r="IU1" s="376"/>
      <c r="IV1" s="376"/>
      <c r="IW1" s="376"/>
      <c r="IX1" s="376"/>
      <c r="IY1" s="376"/>
      <c r="IZ1" s="376"/>
      <c r="JA1" s="376"/>
      <c r="JB1" s="376"/>
      <c r="JC1" s="376"/>
      <c r="JD1" s="376"/>
      <c r="JE1" s="376"/>
      <c r="JF1" s="376"/>
      <c r="JG1" s="376"/>
      <c r="JH1" s="376"/>
      <c r="JI1" s="376"/>
      <c r="JJ1" s="376"/>
      <c r="JK1" s="376"/>
      <c r="JL1" s="376"/>
      <c r="JM1" s="376"/>
      <c r="JN1" s="376"/>
      <c r="JO1" s="376"/>
      <c r="JP1" s="376"/>
      <c r="JQ1" s="376"/>
      <c r="JR1" s="376"/>
      <c r="JS1" s="376"/>
      <c r="JT1" s="376"/>
      <c r="JU1" s="376"/>
      <c r="JV1" s="376"/>
      <c r="JW1" s="376"/>
      <c r="JX1" s="376"/>
      <c r="JY1" s="376"/>
      <c r="JZ1" s="376"/>
      <c r="KA1" s="376"/>
      <c r="KB1" s="376"/>
      <c r="KC1" s="376"/>
      <c r="KD1" s="376"/>
      <c r="KE1" s="376"/>
      <c r="KF1" s="376"/>
      <c r="KG1" s="376"/>
      <c r="KH1" s="376"/>
      <c r="KI1" s="376"/>
      <c r="KJ1" s="376"/>
      <c r="KK1" s="376"/>
      <c r="KL1" s="376"/>
      <c r="KM1" s="376"/>
      <c r="KN1" s="376"/>
      <c r="KO1" s="376"/>
      <c r="KP1" s="375"/>
      <c r="KQ1" s="375"/>
      <c r="KR1" s="376"/>
      <c r="KS1" s="376"/>
      <c r="KT1" s="376"/>
      <c r="KU1" s="375"/>
      <c r="KV1" s="375"/>
      <c r="KW1" s="375"/>
      <c r="KX1" s="375"/>
      <c r="KY1" s="377"/>
      <c r="KZ1" s="375"/>
      <c r="LA1" s="375"/>
      <c r="LB1" s="375"/>
      <c r="LC1" s="375"/>
      <c r="LD1" s="377"/>
      <c r="LE1" s="375"/>
      <c r="LF1" s="375"/>
      <c r="LG1" s="375"/>
      <c r="LH1" s="375"/>
      <c r="LI1" s="377"/>
      <c r="LJ1" s="375"/>
      <c r="LK1" s="375"/>
      <c r="LL1" s="375"/>
      <c r="LM1" s="375"/>
      <c r="LN1" s="377"/>
      <c r="LO1" s="375"/>
      <c r="LP1" s="375"/>
      <c r="LQ1" s="375"/>
      <c r="LR1" s="375"/>
      <c r="LS1" s="375"/>
      <c r="LT1" s="375"/>
      <c r="LU1" s="375"/>
      <c r="LV1" s="375"/>
      <c r="LW1" s="375"/>
      <c r="LX1" s="375"/>
      <c r="LY1" s="375"/>
      <c r="LZ1" s="375"/>
      <c r="MA1" s="375"/>
      <c r="MB1" s="375"/>
      <c r="MC1" s="375"/>
      <c r="MD1" s="375"/>
      <c r="ME1" s="375"/>
      <c r="MF1" s="375"/>
      <c r="MG1" s="375"/>
      <c r="MH1" s="375"/>
      <c r="MI1" s="375"/>
      <c r="MJ1" s="375"/>
      <c r="MK1" s="375"/>
      <c r="ML1" s="375"/>
      <c r="MM1" s="375"/>
      <c r="MN1" s="375"/>
      <c r="MO1" s="375"/>
      <c r="MP1" s="375"/>
      <c r="MQ1" s="375"/>
      <c r="MR1" s="375"/>
      <c r="MS1" s="375"/>
      <c r="MT1" s="375"/>
      <c r="MU1" s="375"/>
      <c r="MV1" s="375"/>
      <c r="MW1" s="375"/>
      <c r="MX1" s="375"/>
      <c r="MY1" s="375"/>
      <c r="MZ1" s="375"/>
      <c r="NA1" s="375"/>
      <c r="NB1" s="375"/>
      <c r="NC1" s="375"/>
      <c r="ND1" s="375"/>
      <c r="NE1" s="378"/>
      <c r="NF1" s="378"/>
      <c r="NG1" s="378"/>
      <c r="NH1" s="378"/>
      <c r="NI1" s="378"/>
      <c r="NJ1" s="378"/>
      <c r="NK1" s="378"/>
      <c r="NL1" s="378"/>
      <c r="NM1" s="378"/>
      <c r="NN1" s="378"/>
      <c r="NO1" s="378"/>
      <c r="NP1" s="378"/>
      <c r="NQ1" s="378"/>
      <c r="NR1" s="378"/>
      <c r="NS1" s="378"/>
      <c r="NT1" s="378"/>
      <c r="NU1" s="378"/>
      <c r="NV1" s="378"/>
      <c r="NW1" s="378"/>
      <c r="NX1" s="378"/>
      <c r="NY1" s="378"/>
      <c r="NZ1" s="378"/>
      <c r="OA1" s="378"/>
      <c r="OB1" s="378"/>
      <c r="OC1" s="378"/>
      <c r="OD1" s="378"/>
      <c r="OE1" s="378"/>
      <c r="OF1" s="378"/>
      <c r="OG1" s="378"/>
      <c r="OH1" s="378"/>
      <c r="OI1" s="378"/>
      <c r="OJ1" s="378"/>
      <c r="OK1" s="378"/>
      <c r="OL1" s="378"/>
      <c r="OM1" s="378"/>
      <c r="ON1" s="378"/>
      <c r="OO1" s="378"/>
      <c r="OP1" s="378"/>
      <c r="OQ1" s="378"/>
      <c r="OR1" s="378"/>
      <c r="OS1" s="378"/>
      <c r="OT1" s="378"/>
      <c r="OU1" s="378"/>
      <c r="OV1" s="378"/>
      <c r="OW1" s="378"/>
      <c r="OX1" s="378"/>
      <c r="OY1" s="378"/>
      <c r="OZ1" s="378"/>
      <c r="PA1" s="378"/>
      <c r="PB1" s="378"/>
      <c r="PC1" s="378"/>
      <c r="PD1" s="378"/>
      <c r="PE1" s="378"/>
      <c r="PF1" s="378"/>
      <c r="PG1" s="378"/>
      <c r="PH1" s="378"/>
      <c r="PI1" s="378"/>
      <c r="PJ1" s="378"/>
      <c r="PK1" s="378"/>
      <c r="PL1" s="378"/>
      <c r="PM1" s="378"/>
      <c r="PN1" s="378"/>
      <c r="PO1" s="378"/>
      <c r="PP1" s="378"/>
      <c r="PQ1" s="378"/>
      <c r="PR1" s="378"/>
      <c r="PS1" s="378"/>
      <c r="PT1" s="378"/>
      <c r="PU1" s="378"/>
      <c r="PV1" s="378"/>
      <c r="PW1" s="378"/>
      <c r="PX1" s="378"/>
      <c r="PY1" s="378"/>
      <c r="PZ1" s="378"/>
      <c r="QA1" s="378"/>
      <c r="QB1" s="378"/>
      <c r="QC1" s="378"/>
      <c r="QD1" s="378"/>
      <c r="QE1" s="378"/>
      <c r="QF1" s="378"/>
      <c r="QG1" s="378"/>
      <c r="QH1" s="378"/>
      <c r="QI1" s="378"/>
      <c r="QJ1" s="378"/>
      <c r="QK1" s="378"/>
      <c r="QL1" s="378"/>
      <c r="QM1" s="378"/>
      <c r="QN1" s="378"/>
      <c r="QO1" s="378"/>
      <c r="QP1" s="378"/>
      <c r="QQ1" s="378"/>
      <c r="QR1" s="378"/>
      <c r="QS1" s="378"/>
      <c r="QT1" s="378"/>
      <c r="QU1" s="378"/>
      <c r="QV1" s="378"/>
      <c r="QW1" s="378"/>
      <c r="QX1" s="378"/>
      <c r="QY1" s="378"/>
      <c r="QZ1" s="378"/>
      <c r="RA1" s="378"/>
      <c r="RB1" s="378"/>
      <c r="RC1" s="378"/>
      <c r="RD1" s="378"/>
      <c r="RE1" s="378"/>
      <c r="RF1" s="378"/>
      <c r="RG1" s="378"/>
      <c r="RH1" s="378"/>
      <c r="RI1" s="378"/>
      <c r="RJ1" s="378"/>
      <c r="RK1" s="378"/>
      <c r="RL1" s="378"/>
      <c r="RM1" s="378"/>
      <c r="RN1" s="378"/>
      <c r="RO1" s="378"/>
      <c r="RP1" s="378"/>
      <c r="RQ1" s="378"/>
      <c r="RR1" s="378"/>
      <c r="RS1" s="378"/>
      <c r="RT1" s="378"/>
      <c r="RU1" s="378"/>
      <c r="RV1" s="378"/>
      <c r="RW1" s="378"/>
      <c r="RX1" s="378"/>
      <c r="RY1" s="378"/>
      <c r="RZ1" s="378"/>
      <c r="SA1" s="378"/>
      <c r="SB1" s="378"/>
      <c r="SC1" s="378"/>
      <c r="SD1" s="378"/>
      <c r="SE1" s="378"/>
      <c r="SF1" s="378"/>
      <c r="SG1" s="378"/>
      <c r="SH1" s="378"/>
      <c r="SI1" s="378"/>
    </row>
    <row r="2" spans="1:503" ht="6" customHeight="1" x14ac:dyDescent="0.2">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381"/>
      <c r="CB2" s="381"/>
      <c r="CC2" s="381"/>
      <c r="CD2" s="381"/>
      <c r="CE2" s="381"/>
      <c r="CF2" s="381"/>
      <c r="CG2" s="381"/>
      <c r="CH2" s="381"/>
      <c r="CI2" s="381"/>
      <c r="CJ2" s="381"/>
      <c r="CK2" s="381"/>
      <c r="CL2" s="381"/>
      <c r="CM2" s="381"/>
      <c r="CN2" s="381"/>
      <c r="CO2" s="381"/>
      <c r="CP2" s="381"/>
      <c r="CQ2" s="381"/>
      <c r="CR2" s="381"/>
      <c r="CS2" s="381"/>
      <c r="CT2" s="381"/>
      <c r="CU2" s="381"/>
      <c r="CV2" s="381"/>
      <c r="CW2" s="381"/>
      <c r="CX2" s="381"/>
      <c r="CY2" s="381"/>
      <c r="CZ2" s="381"/>
      <c r="DA2" s="381"/>
      <c r="DB2" s="381"/>
      <c r="DC2" s="381"/>
      <c r="DD2" s="381"/>
      <c r="DE2" s="381"/>
      <c r="DF2" s="381"/>
      <c r="DG2" s="381"/>
      <c r="DH2" s="381"/>
      <c r="DI2" s="381"/>
      <c r="DJ2" s="381"/>
      <c r="DK2" s="381"/>
      <c r="DL2" s="381"/>
      <c r="DM2" s="381"/>
      <c r="DN2" s="381"/>
      <c r="DO2" s="381"/>
      <c r="DP2" s="381"/>
      <c r="DQ2" s="381"/>
      <c r="DR2" s="381"/>
      <c r="DS2" s="381"/>
      <c r="DT2" s="381"/>
      <c r="DU2" s="381"/>
      <c r="DV2" s="381"/>
      <c r="DW2" s="381"/>
      <c r="DX2" s="381"/>
      <c r="DY2" s="381"/>
      <c r="DZ2" s="381"/>
      <c r="EA2" s="381"/>
      <c r="EB2" s="381"/>
      <c r="EC2" s="381"/>
      <c r="ED2" s="381"/>
      <c r="EE2" s="381"/>
      <c r="EF2" s="381"/>
      <c r="EG2" s="381"/>
      <c r="EH2" s="381"/>
      <c r="EI2" s="381"/>
      <c r="EJ2" s="381"/>
      <c r="EK2" s="381"/>
      <c r="EL2" s="381"/>
      <c r="EM2" s="381"/>
      <c r="EN2" s="381"/>
      <c r="EO2" s="381"/>
      <c r="EP2" s="381"/>
      <c r="EQ2" s="381"/>
      <c r="ER2" s="381"/>
      <c r="ES2" s="381"/>
      <c r="ET2" s="381"/>
      <c r="EU2" s="381"/>
      <c r="EV2" s="381"/>
      <c r="EW2" s="381"/>
      <c r="EX2" s="381"/>
      <c r="EY2" s="381"/>
      <c r="EZ2" s="381"/>
      <c r="FA2" s="381"/>
      <c r="FB2" s="381"/>
      <c r="FC2" s="381"/>
      <c r="FD2" s="381"/>
      <c r="FE2" s="381"/>
      <c r="FF2" s="381"/>
      <c r="FG2" s="381"/>
      <c r="FH2" s="381"/>
      <c r="FI2" s="381"/>
      <c r="FJ2" s="381"/>
      <c r="FK2" s="381"/>
      <c r="FL2" s="381"/>
      <c r="FM2" s="381"/>
      <c r="FN2" s="381"/>
      <c r="FO2" s="381"/>
      <c r="FP2" s="381"/>
      <c r="FQ2" s="381"/>
      <c r="FR2" s="381"/>
      <c r="FS2" s="381"/>
      <c r="FT2" s="381"/>
      <c r="FU2" s="381"/>
      <c r="FV2" s="381"/>
      <c r="FW2" s="381"/>
      <c r="FX2" s="381"/>
      <c r="FY2" s="381"/>
      <c r="FZ2" s="381"/>
      <c r="GA2" s="381"/>
      <c r="GB2" s="381"/>
      <c r="GC2" s="381"/>
      <c r="GD2" s="381"/>
      <c r="GE2" s="381"/>
      <c r="GF2" s="381"/>
      <c r="GG2" s="381"/>
      <c r="GH2" s="381"/>
      <c r="GI2" s="381"/>
      <c r="GJ2" s="381"/>
      <c r="GK2" s="381"/>
      <c r="GL2" s="381"/>
      <c r="GM2" s="381"/>
      <c r="GN2" s="381"/>
      <c r="GO2" s="381"/>
      <c r="GP2" s="381"/>
      <c r="GQ2" s="381"/>
      <c r="GR2" s="381"/>
      <c r="GS2" s="381"/>
      <c r="GT2" s="381"/>
      <c r="GU2" s="381"/>
      <c r="GV2" s="381"/>
      <c r="GW2" s="381"/>
      <c r="GX2" s="381"/>
      <c r="GY2" s="381"/>
      <c r="GZ2" s="381"/>
      <c r="HA2" s="381"/>
      <c r="HB2" s="381"/>
      <c r="HC2" s="381"/>
      <c r="HD2" s="381"/>
      <c r="HE2" s="381"/>
      <c r="HF2" s="381"/>
      <c r="HG2" s="381"/>
      <c r="HH2" s="381"/>
      <c r="HI2" s="381"/>
      <c r="HJ2" s="381"/>
      <c r="HK2" s="381"/>
      <c r="HL2" s="381"/>
      <c r="HM2" s="381"/>
      <c r="HN2" s="381"/>
      <c r="HO2" s="381"/>
      <c r="HP2" s="381"/>
      <c r="HQ2" s="381"/>
      <c r="HR2" s="381"/>
      <c r="HS2" s="381"/>
      <c r="HT2" s="381"/>
      <c r="HU2" s="381"/>
      <c r="HV2" s="381"/>
      <c r="HW2" s="381"/>
      <c r="HX2" s="381"/>
      <c r="HY2" s="381"/>
      <c r="HZ2" s="382"/>
      <c r="IA2" s="382"/>
      <c r="IB2" s="382"/>
      <c r="IC2" s="382"/>
      <c r="ID2" s="382"/>
      <c r="IE2" s="382"/>
      <c r="IF2" s="382"/>
      <c r="IG2" s="382"/>
      <c r="IH2" s="382"/>
      <c r="II2" s="382"/>
      <c r="IJ2" s="382"/>
      <c r="IK2" s="382"/>
      <c r="IL2" s="382"/>
      <c r="IM2" s="382"/>
      <c r="IN2" s="382"/>
      <c r="IO2" s="382"/>
      <c r="IP2" s="382"/>
      <c r="IQ2" s="382"/>
      <c r="IR2" s="382"/>
      <c r="IS2" s="382"/>
      <c r="IT2" s="382"/>
      <c r="IU2" s="382"/>
      <c r="IV2" s="382"/>
      <c r="IW2" s="382"/>
      <c r="IX2" s="382"/>
      <c r="IY2" s="382"/>
      <c r="IZ2" s="382"/>
      <c r="JA2" s="382"/>
      <c r="JB2" s="382"/>
      <c r="JC2" s="382"/>
      <c r="JD2" s="382"/>
      <c r="JE2" s="382"/>
      <c r="JF2" s="382"/>
      <c r="JG2" s="382"/>
      <c r="JH2" s="382"/>
      <c r="JI2" s="382"/>
      <c r="JJ2" s="382"/>
      <c r="JK2" s="382"/>
      <c r="JL2" s="382"/>
      <c r="JM2" s="382"/>
      <c r="JN2" s="382"/>
      <c r="JO2" s="382"/>
      <c r="JP2" s="382"/>
      <c r="JQ2" s="382"/>
      <c r="JR2" s="382"/>
      <c r="JS2" s="382"/>
      <c r="JT2" s="382"/>
      <c r="JU2" s="382"/>
      <c r="JV2" s="382"/>
      <c r="JW2" s="382"/>
      <c r="JX2" s="382"/>
      <c r="JY2" s="382"/>
      <c r="JZ2" s="382"/>
      <c r="KA2" s="382"/>
      <c r="KB2" s="382"/>
      <c r="KC2" s="382"/>
      <c r="KD2" s="382"/>
      <c r="KE2" s="382"/>
      <c r="KF2" s="382"/>
      <c r="KG2" s="382"/>
      <c r="KH2" s="382"/>
      <c r="KI2" s="382"/>
      <c r="KJ2" s="382"/>
      <c r="KK2" s="382"/>
      <c r="KL2" s="382"/>
      <c r="KM2" s="382"/>
      <c r="KN2" s="382"/>
      <c r="KO2" s="382"/>
      <c r="KP2" s="382"/>
      <c r="KQ2" s="382"/>
      <c r="KR2" s="382"/>
      <c r="KS2" s="382"/>
      <c r="KT2" s="382"/>
      <c r="KU2" s="382"/>
      <c r="KV2" s="382"/>
      <c r="KW2" s="381"/>
      <c r="KX2" s="381"/>
      <c r="KY2" s="381"/>
      <c r="KZ2" s="381"/>
      <c r="LA2" s="381"/>
      <c r="LB2" s="381"/>
      <c r="LC2" s="381"/>
      <c r="LD2" s="381"/>
      <c r="LE2" s="381"/>
      <c r="LF2" s="381"/>
      <c r="LG2" s="381"/>
      <c r="LH2" s="381"/>
      <c r="LI2" s="381"/>
      <c r="LJ2" s="381"/>
      <c r="LK2" s="381"/>
      <c r="LL2" s="381"/>
      <c r="LM2" s="381"/>
      <c r="LN2" s="381"/>
      <c r="LO2" s="381"/>
      <c r="LP2" s="381"/>
      <c r="LQ2" s="383"/>
      <c r="LV2" s="381"/>
      <c r="LW2" s="381"/>
      <c r="LX2" s="381"/>
      <c r="LY2" s="381"/>
      <c r="LZ2" s="381"/>
      <c r="MA2" s="381"/>
      <c r="MB2" s="381"/>
      <c r="MC2" s="381"/>
      <c r="MD2" s="381"/>
      <c r="ME2" s="381"/>
      <c r="MF2" s="381"/>
      <c r="MG2" s="381"/>
      <c r="MH2" s="381"/>
      <c r="MI2" s="381"/>
      <c r="MJ2" s="381"/>
      <c r="MK2" s="381"/>
      <c r="ML2" s="381"/>
      <c r="MM2" s="381"/>
      <c r="MN2" s="381"/>
      <c r="MO2" s="381"/>
    </row>
    <row r="3" spans="1:503" s="373" customFormat="1" ht="12.6" customHeight="1" x14ac:dyDescent="0.2">
      <c r="A3" s="384" t="s">
        <v>1</v>
      </c>
      <c r="B3" s="384" t="s">
        <v>488</v>
      </c>
      <c r="C3" s="378"/>
      <c r="D3" s="385" t="s">
        <v>489</v>
      </c>
      <c r="E3" s="385"/>
      <c r="F3" s="385"/>
      <c r="G3" s="385"/>
      <c r="H3" s="385"/>
      <c r="I3" s="385"/>
      <c r="J3" s="385"/>
      <c r="K3" s="386"/>
      <c r="L3" s="386"/>
      <c r="M3" s="386"/>
      <c r="O3" s="387" t="s">
        <v>353</v>
      </c>
      <c r="P3" s="1127"/>
      <c r="Q3" s="1128"/>
      <c r="T3" s="384" t="str">
        <f>B3</f>
        <v>RENT SCHEDULE</v>
      </c>
      <c r="U3" s="388"/>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389"/>
      <c r="DU3" s="389"/>
      <c r="DV3" s="389"/>
      <c r="DW3" s="389"/>
      <c r="DX3" s="389"/>
      <c r="DY3" s="389"/>
      <c r="DZ3" s="389"/>
      <c r="EA3" s="389"/>
      <c r="EB3" s="389"/>
      <c r="EC3" s="389"/>
      <c r="ED3" s="389"/>
      <c r="EE3" s="389"/>
      <c r="EF3" s="389"/>
      <c r="EG3" s="389"/>
      <c r="EH3" s="389"/>
      <c r="EI3" s="389"/>
      <c r="EJ3" s="389"/>
      <c r="EK3" s="389"/>
      <c r="EL3" s="389"/>
      <c r="EM3" s="389"/>
      <c r="EN3" s="389"/>
      <c r="EO3" s="389"/>
      <c r="EP3" s="389"/>
      <c r="EQ3" s="389"/>
      <c r="ER3" s="389"/>
      <c r="ES3" s="389"/>
      <c r="ET3" s="389"/>
      <c r="EU3" s="389"/>
      <c r="EV3" s="389"/>
      <c r="EW3" s="389"/>
      <c r="EX3" s="389"/>
      <c r="EY3" s="389"/>
      <c r="EZ3" s="389"/>
      <c r="FA3" s="389"/>
      <c r="FB3" s="389"/>
      <c r="FC3" s="389"/>
      <c r="FD3" s="389"/>
      <c r="FE3" s="389"/>
      <c r="FF3" s="389"/>
      <c r="FG3" s="389"/>
      <c r="FH3" s="389"/>
      <c r="FI3" s="389"/>
      <c r="FJ3" s="389"/>
      <c r="FK3" s="389"/>
      <c r="FL3" s="389"/>
      <c r="FM3" s="389"/>
      <c r="FN3" s="389"/>
      <c r="FO3" s="389"/>
      <c r="FP3" s="389"/>
      <c r="FQ3" s="389"/>
      <c r="FR3" s="389"/>
      <c r="FS3" s="389"/>
      <c r="FT3" s="389"/>
      <c r="FU3" s="389"/>
      <c r="FV3" s="389"/>
      <c r="FW3" s="389"/>
      <c r="FX3" s="389"/>
      <c r="FY3" s="389"/>
      <c r="FZ3" s="389"/>
      <c r="GA3" s="389"/>
      <c r="GB3" s="389"/>
      <c r="GC3" s="389"/>
      <c r="GD3" s="389"/>
      <c r="GE3" s="389"/>
      <c r="GF3" s="389"/>
      <c r="GG3" s="389"/>
      <c r="GH3" s="389"/>
      <c r="GI3" s="389"/>
      <c r="GJ3" s="389"/>
      <c r="GK3" s="389"/>
      <c r="GL3" s="389"/>
      <c r="GM3" s="389"/>
      <c r="GN3" s="389"/>
      <c r="GO3" s="389"/>
      <c r="GP3" s="389"/>
      <c r="GQ3" s="389"/>
      <c r="GR3" s="389"/>
      <c r="GS3" s="389"/>
      <c r="GT3" s="389"/>
      <c r="GU3" s="389"/>
      <c r="GV3" s="389"/>
      <c r="GW3" s="389"/>
      <c r="GX3" s="389"/>
      <c r="GY3" s="389"/>
      <c r="GZ3" s="389"/>
      <c r="HA3" s="389"/>
      <c r="HB3" s="389"/>
      <c r="HC3" s="389"/>
      <c r="HD3" s="389"/>
      <c r="HE3" s="389"/>
      <c r="HF3" s="389"/>
      <c r="HG3" s="389"/>
      <c r="HH3" s="389"/>
      <c r="HI3" s="389"/>
      <c r="HJ3" s="389"/>
      <c r="HK3" s="389"/>
      <c r="HL3" s="389"/>
      <c r="HM3" s="389"/>
      <c r="HN3" s="389"/>
      <c r="HO3" s="389"/>
      <c r="HP3" s="389"/>
      <c r="HQ3" s="389"/>
      <c r="HR3" s="389"/>
      <c r="HS3" s="389"/>
      <c r="HT3" s="389"/>
      <c r="HU3" s="389"/>
      <c r="HV3" s="389"/>
      <c r="HW3" s="389"/>
      <c r="HX3" s="389"/>
      <c r="HY3" s="389"/>
      <c r="HZ3" s="390"/>
      <c r="IA3" s="390"/>
      <c r="IB3" s="390"/>
      <c r="IC3" s="390"/>
      <c r="ID3" s="390"/>
      <c r="IE3" s="382" t="s">
        <v>104</v>
      </c>
      <c r="IF3" s="382" t="s">
        <v>105</v>
      </c>
      <c r="IG3" s="382" t="s">
        <v>106</v>
      </c>
      <c r="IH3" s="382" t="s">
        <v>107</v>
      </c>
      <c r="II3" s="382" t="s">
        <v>108</v>
      </c>
      <c r="IJ3" s="382" t="s">
        <v>104</v>
      </c>
      <c r="IK3" s="382" t="s">
        <v>105</v>
      </c>
      <c r="IL3" s="382" t="s">
        <v>106</v>
      </c>
      <c r="IM3" s="382" t="s">
        <v>107</v>
      </c>
      <c r="IN3" s="382" t="s">
        <v>108</v>
      </c>
      <c r="IO3" s="390"/>
      <c r="IP3" s="390"/>
      <c r="IQ3" s="390"/>
      <c r="IR3" s="390"/>
      <c r="IS3" s="390"/>
      <c r="IT3" s="390"/>
      <c r="IU3" s="390"/>
      <c r="IV3" s="390"/>
      <c r="IW3" s="390"/>
      <c r="IX3" s="390"/>
      <c r="IY3" s="382" t="s">
        <v>104</v>
      </c>
      <c r="IZ3" s="382" t="s">
        <v>105</v>
      </c>
      <c r="JA3" s="382" t="s">
        <v>106</v>
      </c>
      <c r="JB3" s="382" t="s">
        <v>107</v>
      </c>
      <c r="JC3" s="382" t="s">
        <v>108</v>
      </c>
      <c r="JD3" s="382" t="s">
        <v>104</v>
      </c>
      <c r="JE3" s="382" t="s">
        <v>105</v>
      </c>
      <c r="JF3" s="382" t="s">
        <v>106</v>
      </c>
      <c r="JG3" s="382" t="s">
        <v>107</v>
      </c>
      <c r="JH3" s="382" t="s">
        <v>108</v>
      </c>
      <c r="JI3" s="382" t="s">
        <v>104</v>
      </c>
      <c r="JJ3" s="382" t="s">
        <v>105</v>
      </c>
      <c r="JK3" s="382" t="s">
        <v>106</v>
      </c>
      <c r="JL3" s="382" t="s">
        <v>107</v>
      </c>
      <c r="JM3" s="382" t="s">
        <v>108</v>
      </c>
      <c r="JN3" s="382" t="s">
        <v>104</v>
      </c>
      <c r="JO3" s="382" t="s">
        <v>105</v>
      </c>
      <c r="JP3" s="382" t="s">
        <v>106</v>
      </c>
      <c r="JQ3" s="382" t="s">
        <v>107</v>
      </c>
      <c r="JR3" s="382" t="s">
        <v>108</v>
      </c>
      <c r="JS3" s="382" t="s">
        <v>104</v>
      </c>
      <c r="JT3" s="382" t="s">
        <v>105</v>
      </c>
      <c r="JU3" s="382" t="s">
        <v>106</v>
      </c>
      <c r="JV3" s="382" t="s">
        <v>107</v>
      </c>
      <c r="JW3" s="382" t="s">
        <v>108</v>
      </c>
      <c r="JX3" s="382" t="s">
        <v>104</v>
      </c>
      <c r="JY3" s="382" t="s">
        <v>105</v>
      </c>
      <c r="JZ3" s="382" t="s">
        <v>106</v>
      </c>
      <c r="KA3" s="382" t="s">
        <v>107</v>
      </c>
      <c r="KB3" s="382" t="s">
        <v>108</v>
      </c>
      <c r="KC3" s="382" t="s">
        <v>104</v>
      </c>
      <c r="KD3" s="382" t="s">
        <v>105</v>
      </c>
      <c r="KE3" s="382" t="s">
        <v>106</v>
      </c>
      <c r="KF3" s="382" t="s">
        <v>107</v>
      </c>
      <c r="KG3" s="382" t="s">
        <v>108</v>
      </c>
      <c r="KH3" s="382" t="s">
        <v>104</v>
      </c>
      <c r="KI3" s="382" t="s">
        <v>105</v>
      </c>
      <c r="KJ3" s="382" t="s">
        <v>106</v>
      </c>
      <c r="KK3" s="382" t="s">
        <v>107</v>
      </c>
      <c r="KL3" s="382" t="s">
        <v>108</v>
      </c>
      <c r="KM3" s="382" t="s">
        <v>104</v>
      </c>
      <c r="KN3" s="382" t="s">
        <v>105</v>
      </c>
      <c r="KO3" s="382" t="s">
        <v>106</v>
      </c>
      <c r="KP3" s="382" t="s">
        <v>107</v>
      </c>
      <c r="KQ3" s="382" t="s">
        <v>108</v>
      </c>
      <c r="KR3" s="382" t="s">
        <v>104</v>
      </c>
      <c r="KS3" s="382" t="s">
        <v>105</v>
      </c>
      <c r="KT3" s="382" t="s">
        <v>106</v>
      </c>
      <c r="KU3" s="382" t="s">
        <v>107</v>
      </c>
      <c r="KV3" s="382" t="s">
        <v>108</v>
      </c>
      <c r="KW3" s="382" t="s">
        <v>104</v>
      </c>
      <c r="KX3" s="382" t="s">
        <v>105</v>
      </c>
      <c r="KY3" s="382" t="s">
        <v>106</v>
      </c>
      <c r="KZ3" s="382" t="s">
        <v>107</v>
      </c>
      <c r="LA3" s="382" t="s">
        <v>108</v>
      </c>
      <c r="LB3" s="382" t="s">
        <v>104</v>
      </c>
      <c r="LC3" s="382" t="s">
        <v>105</v>
      </c>
      <c r="LD3" s="382" t="s">
        <v>106</v>
      </c>
      <c r="LE3" s="382" t="s">
        <v>107</v>
      </c>
      <c r="LF3" s="382" t="s">
        <v>108</v>
      </c>
      <c r="LG3" s="382" t="s">
        <v>104</v>
      </c>
      <c r="LH3" s="382" t="s">
        <v>105</v>
      </c>
      <c r="LI3" s="382" t="s">
        <v>106</v>
      </c>
      <c r="LJ3" s="382" t="s">
        <v>107</v>
      </c>
      <c r="LK3" s="382" t="s">
        <v>108</v>
      </c>
      <c r="LL3" s="382" t="s">
        <v>104</v>
      </c>
      <c r="LM3" s="382" t="s">
        <v>105</v>
      </c>
      <c r="LN3" s="382" t="s">
        <v>106</v>
      </c>
      <c r="LO3" s="382" t="s">
        <v>107</v>
      </c>
      <c r="LP3" s="382" t="s">
        <v>108</v>
      </c>
      <c r="LQ3" s="375"/>
      <c r="LR3" s="375"/>
      <c r="LS3" s="375"/>
      <c r="LT3" s="375"/>
      <c r="LU3" s="375"/>
      <c r="LV3" s="389"/>
      <c r="LW3" s="389"/>
      <c r="LX3" s="389"/>
      <c r="LY3" s="389"/>
      <c r="LZ3" s="389"/>
      <c r="MA3" s="389"/>
      <c r="MB3" s="389"/>
      <c r="MC3" s="389"/>
      <c r="MD3" s="389"/>
      <c r="ME3" s="389"/>
      <c r="MF3" s="389"/>
      <c r="MG3" s="389"/>
      <c r="MH3" s="389"/>
      <c r="MI3" s="389"/>
      <c r="MJ3" s="389"/>
      <c r="MK3" s="389"/>
      <c r="ML3" s="389"/>
      <c r="MM3" s="389"/>
      <c r="MN3" s="389"/>
      <c r="MO3" s="389"/>
      <c r="MP3" s="1129" t="s">
        <v>109</v>
      </c>
      <c r="MQ3" s="1129" t="s">
        <v>110</v>
      </c>
      <c r="MR3" s="1129" t="s">
        <v>111</v>
      </c>
      <c r="MS3" s="1129" t="s">
        <v>112</v>
      </c>
      <c r="MT3" s="1129" t="s">
        <v>113</v>
      </c>
      <c r="MU3" s="375"/>
      <c r="MV3" s="375"/>
      <c r="MW3" s="375"/>
      <c r="MX3" s="375"/>
      <c r="MY3" s="375"/>
      <c r="MZ3" s="375"/>
      <c r="NA3" s="375"/>
      <c r="NB3" s="375"/>
      <c r="NC3" s="375"/>
      <c r="ND3" s="375"/>
      <c r="NE3" s="378"/>
      <c r="NF3" s="378"/>
      <c r="NG3" s="378"/>
      <c r="NH3" s="378"/>
      <c r="NI3" s="378"/>
      <c r="NJ3" s="378"/>
      <c r="NK3" s="378"/>
      <c r="NL3" s="378"/>
      <c r="NM3" s="378"/>
      <c r="NN3" s="378"/>
      <c r="NO3" s="378"/>
      <c r="NP3" s="378"/>
      <c r="NQ3" s="378"/>
      <c r="NR3" s="378"/>
      <c r="NS3" s="378"/>
      <c r="NT3" s="378"/>
      <c r="NU3" s="378"/>
      <c r="NV3" s="378"/>
      <c r="NW3" s="378"/>
      <c r="NX3" s="378"/>
      <c r="NY3" s="378"/>
      <c r="NZ3" s="378"/>
      <c r="OA3" s="378"/>
      <c r="OB3" s="378"/>
      <c r="OC3" s="378"/>
      <c r="OD3" s="378"/>
      <c r="OE3" s="378"/>
      <c r="OF3" s="378"/>
      <c r="OG3" s="378"/>
      <c r="OH3" s="378"/>
      <c r="OI3" s="378"/>
      <c r="OJ3" s="378"/>
      <c r="OK3" s="378"/>
      <c r="OL3" s="378"/>
      <c r="OM3" s="378"/>
      <c r="ON3" s="378"/>
      <c r="OO3" s="378"/>
      <c r="OP3" s="378"/>
      <c r="OQ3" s="378"/>
      <c r="OR3" s="378"/>
      <c r="OS3" s="378"/>
      <c r="OT3" s="378"/>
      <c r="OU3" s="378"/>
      <c r="OV3" s="378"/>
      <c r="OW3" s="378"/>
      <c r="OX3" s="378"/>
      <c r="OY3" s="378"/>
      <c r="OZ3" s="378"/>
      <c r="PA3" s="378"/>
      <c r="PB3" s="378"/>
      <c r="PC3" s="378"/>
      <c r="PD3" s="378"/>
      <c r="PE3" s="378"/>
      <c r="PF3" s="378"/>
      <c r="PG3" s="378"/>
      <c r="PH3" s="378"/>
      <c r="PI3" s="378"/>
      <c r="PJ3" s="378"/>
      <c r="PK3" s="378"/>
      <c r="PL3" s="378"/>
      <c r="PM3" s="378"/>
      <c r="PN3" s="378"/>
      <c r="PO3" s="378"/>
      <c r="PP3" s="378"/>
      <c r="PQ3" s="378"/>
      <c r="PR3" s="378"/>
      <c r="PS3" s="378"/>
      <c r="PT3" s="378"/>
      <c r="PU3" s="378"/>
      <c r="PV3" s="378"/>
      <c r="PW3" s="378"/>
      <c r="PX3" s="378"/>
      <c r="PY3" s="378"/>
      <c r="PZ3" s="378"/>
      <c r="QA3" s="378"/>
      <c r="QB3" s="378"/>
      <c r="QC3" s="378"/>
      <c r="QD3" s="378"/>
      <c r="QE3" s="378"/>
      <c r="QF3" s="378"/>
      <c r="QG3" s="378"/>
      <c r="QH3" s="378"/>
      <c r="QI3" s="378"/>
      <c r="QJ3" s="378"/>
      <c r="QK3" s="378"/>
      <c r="QL3" s="378"/>
      <c r="QM3" s="378"/>
      <c r="QN3" s="378"/>
      <c r="QO3" s="378"/>
      <c r="QP3" s="378"/>
      <c r="QQ3" s="378"/>
      <c r="QR3" s="378"/>
      <c r="QS3" s="378"/>
      <c r="QT3" s="378"/>
      <c r="QU3" s="378"/>
      <c r="QV3" s="378"/>
      <c r="QW3" s="378"/>
      <c r="QX3" s="378"/>
      <c r="QY3" s="378"/>
      <c r="QZ3" s="378"/>
      <c r="RA3" s="378"/>
      <c r="RB3" s="378"/>
      <c r="RC3" s="378"/>
      <c r="RD3" s="378"/>
      <c r="RE3" s="378"/>
      <c r="RF3" s="378"/>
      <c r="RG3" s="378"/>
      <c r="RH3" s="378"/>
      <c r="RI3" s="378"/>
      <c r="RJ3" s="378"/>
      <c r="RK3" s="378"/>
      <c r="RL3" s="378"/>
      <c r="RM3" s="378"/>
      <c r="RN3" s="378"/>
      <c r="RO3" s="378"/>
      <c r="RP3" s="378"/>
      <c r="RQ3" s="378"/>
      <c r="RR3" s="378"/>
      <c r="RS3" s="378"/>
      <c r="RT3" s="378"/>
      <c r="RU3" s="378"/>
      <c r="RV3" s="378"/>
      <c r="RW3" s="378"/>
      <c r="RX3" s="378"/>
      <c r="RY3" s="378"/>
      <c r="RZ3" s="378"/>
      <c r="SA3" s="378"/>
      <c r="SB3" s="378"/>
      <c r="SC3" s="378"/>
      <c r="SD3" s="378"/>
      <c r="SE3" s="378"/>
      <c r="SF3" s="378"/>
      <c r="SG3" s="378"/>
      <c r="SH3" s="378"/>
      <c r="SI3" s="378"/>
    </row>
    <row r="4" spans="1:503" s="373" customFormat="1" ht="3" customHeight="1" thickBot="1" x14ac:dyDescent="0.25">
      <c r="B4" s="384"/>
      <c r="C4" s="378"/>
      <c r="D4" s="385"/>
      <c r="E4" s="385"/>
      <c r="F4" s="385"/>
      <c r="G4" s="385"/>
      <c r="H4" s="385"/>
      <c r="I4" s="385"/>
      <c r="J4" s="385"/>
      <c r="K4" s="378"/>
      <c r="L4" s="378"/>
      <c r="M4" s="378"/>
      <c r="N4" s="378"/>
      <c r="P4" s="391"/>
      <c r="Q4" s="1130" t="s">
        <v>114</v>
      </c>
      <c r="R4" s="541"/>
      <c r="S4" s="392"/>
      <c r="T4" s="392"/>
      <c r="U4" s="392"/>
      <c r="W4" s="393"/>
      <c r="X4" s="1126" t="s">
        <v>115</v>
      </c>
      <c r="Y4" s="1126" t="s">
        <v>116</v>
      </c>
      <c r="Z4" s="1126" t="s">
        <v>117</v>
      </c>
      <c r="AA4" s="1126" t="s">
        <v>118</v>
      </c>
      <c r="AB4" s="1126" t="s">
        <v>119</v>
      </c>
      <c r="AC4" s="1126" t="s">
        <v>120</v>
      </c>
      <c r="AD4" s="1126" t="s">
        <v>121</v>
      </c>
      <c r="AE4" s="1126" t="s">
        <v>122</v>
      </c>
      <c r="AF4" s="1126" t="s">
        <v>123</v>
      </c>
      <c r="AG4" s="1126" t="s">
        <v>124</v>
      </c>
      <c r="AH4" s="1126" t="s">
        <v>125</v>
      </c>
      <c r="AI4" s="1126" t="s">
        <v>126</v>
      </c>
      <c r="AJ4" s="1126" t="s">
        <v>127</v>
      </c>
      <c r="AK4" s="1126" t="s">
        <v>128</v>
      </c>
      <c r="AL4" s="1126" t="s">
        <v>129</v>
      </c>
      <c r="AM4" s="1126" t="s">
        <v>130</v>
      </c>
      <c r="AN4" s="1126" t="s">
        <v>131</v>
      </c>
      <c r="AO4" s="1126" t="s">
        <v>132</v>
      </c>
      <c r="AP4" s="1126" t="s">
        <v>133</v>
      </c>
      <c r="AQ4" s="1126" t="s">
        <v>134</v>
      </c>
      <c r="AR4" s="1126" t="s">
        <v>135</v>
      </c>
      <c r="AS4" s="1126" t="s">
        <v>136</v>
      </c>
      <c r="AT4" s="1126" t="s">
        <v>137</v>
      </c>
      <c r="AU4" s="1126" t="s">
        <v>138</v>
      </c>
      <c r="AV4" s="1126" t="s">
        <v>139</v>
      </c>
      <c r="AW4" s="1126" t="s">
        <v>140</v>
      </c>
      <c r="AX4" s="1126" t="s">
        <v>141</v>
      </c>
      <c r="AY4" s="1126" t="s">
        <v>142</v>
      </c>
      <c r="AZ4" s="1126" t="s">
        <v>143</v>
      </c>
      <c r="BA4" s="1126" t="s">
        <v>144</v>
      </c>
      <c r="BB4" s="1126" t="s">
        <v>145</v>
      </c>
      <c r="BC4" s="1126" t="s">
        <v>146</v>
      </c>
      <c r="BD4" s="1126" t="s">
        <v>147</v>
      </c>
      <c r="BE4" s="1126" t="s">
        <v>148</v>
      </c>
      <c r="BF4" s="1126" t="s">
        <v>149</v>
      </c>
      <c r="BG4" s="1126" t="s">
        <v>150</v>
      </c>
      <c r="BH4" s="1126" t="s">
        <v>151</v>
      </c>
      <c r="BI4" s="1126" t="s">
        <v>152</v>
      </c>
      <c r="BJ4" s="1126" t="s">
        <v>153</v>
      </c>
      <c r="BK4" s="1126" t="s">
        <v>154</v>
      </c>
      <c r="BL4" s="1126" t="s">
        <v>155</v>
      </c>
      <c r="BM4" s="1126" t="s">
        <v>156</v>
      </c>
      <c r="BN4" s="1126" t="s">
        <v>157</v>
      </c>
      <c r="BO4" s="1126" t="s">
        <v>158</v>
      </c>
      <c r="BP4" s="1126" t="s">
        <v>159</v>
      </c>
      <c r="BQ4" s="1126" t="s">
        <v>160</v>
      </c>
      <c r="BR4" s="1126" t="s">
        <v>161</v>
      </c>
      <c r="BS4" s="1126" t="s">
        <v>162</v>
      </c>
      <c r="BT4" s="1126" t="s">
        <v>163</v>
      </c>
      <c r="BU4" s="1126" t="s">
        <v>164</v>
      </c>
      <c r="BV4" s="1126" t="s">
        <v>165</v>
      </c>
      <c r="BW4" s="1126" t="s">
        <v>166</v>
      </c>
      <c r="BX4" s="1126" t="s">
        <v>167</v>
      </c>
      <c r="BY4" s="1126" t="s">
        <v>168</v>
      </c>
      <c r="BZ4" s="1126" t="s">
        <v>169</v>
      </c>
      <c r="CA4" s="1126" t="s">
        <v>170</v>
      </c>
      <c r="CB4" s="1126" t="s">
        <v>171</v>
      </c>
      <c r="CC4" s="1126" t="s">
        <v>172</v>
      </c>
      <c r="CD4" s="1126" t="s">
        <v>173</v>
      </c>
      <c r="CE4" s="1126" t="s">
        <v>174</v>
      </c>
      <c r="CF4" s="1126" t="s">
        <v>175</v>
      </c>
      <c r="CG4" s="1126" t="s">
        <v>176</v>
      </c>
      <c r="CH4" s="1126" t="s">
        <v>177</v>
      </c>
      <c r="CI4" s="1126" t="s">
        <v>178</v>
      </c>
      <c r="CJ4" s="1126" t="s">
        <v>179</v>
      </c>
      <c r="CK4" s="1126" t="s">
        <v>180</v>
      </c>
      <c r="CL4" s="1126" t="s">
        <v>181</v>
      </c>
      <c r="CM4" s="1126" t="s">
        <v>182</v>
      </c>
      <c r="CN4" s="1126" t="s">
        <v>183</v>
      </c>
      <c r="CO4" s="1126" t="s">
        <v>184</v>
      </c>
      <c r="CP4" s="1126" t="s">
        <v>185</v>
      </c>
      <c r="CQ4" s="1126" t="s">
        <v>186</v>
      </c>
      <c r="CR4" s="1126" t="s">
        <v>187</v>
      </c>
      <c r="CS4" s="1126" t="s">
        <v>188</v>
      </c>
      <c r="CT4" s="1126" t="s">
        <v>189</v>
      </c>
      <c r="CU4" s="1126" t="s">
        <v>190</v>
      </c>
      <c r="CV4" s="1126" t="s">
        <v>191</v>
      </c>
      <c r="CW4" s="1126" t="s">
        <v>192</v>
      </c>
      <c r="CX4" s="1126" t="s">
        <v>193</v>
      </c>
      <c r="CY4" s="1126" t="s">
        <v>194</v>
      </c>
      <c r="CZ4" s="1126" t="s">
        <v>195</v>
      </c>
      <c r="DA4" s="1126" t="s">
        <v>196</v>
      </c>
      <c r="DB4" s="1126" t="s">
        <v>197</v>
      </c>
      <c r="DC4" s="1126" t="s">
        <v>198</v>
      </c>
      <c r="DD4" s="1126" t="s">
        <v>199</v>
      </c>
      <c r="DE4" s="1126" t="s">
        <v>200</v>
      </c>
      <c r="DF4" s="1126" t="s">
        <v>201</v>
      </c>
      <c r="DG4" s="1126" t="s">
        <v>202</v>
      </c>
      <c r="DH4" s="1126" t="s">
        <v>203</v>
      </c>
      <c r="DI4" s="1126" t="s">
        <v>204</v>
      </c>
      <c r="DJ4" s="1126" t="s">
        <v>205</v>
      </c>
      <c r="DK4" s="1126" t="s">
        <v>206</v>
      </c>
      <c r="DL4" s="1126" t="s">
        <v>207</v>
      </c>
      <c r="DM4" s="1126" t="s">
        <v>208</v>
      </c>
      <c r="DN4" s="1126" t="s">
        <v>209</v>
      </c>
      <c r="DO4" s="1126" t="s">
        <v>210</v>
      </c>
      <c r="DP4" s="1126" t="s">
        <v>211</v>
      </c>
      <c r="DQ4" s="1126" t="s">
        <v>212</v>
      </c>
      <c r="DR4" s="1126" t="s">
        <v>213</v>
      </c>
      <c r="DS4" s="1126" t="s">
        <v>214</v>
      </c>
      <c r="DT4" s="1126" t="s">
        <v>215</v>
      </c>
      <c r="DU4" s="1126" t="s">
        <v>216</v>
      </c>
      <c r="DV4" s="1126" t="s">
        <v>217</v>
      </c>
      <c r="DW4" s="1126" t="s">
        <v>218</v>
      </c>
      <c r="DX4" s="1126" t="s">
        <v>219</v>
      </c>
      <c r="DY4" s="1126" t="s">
        <v>220</v>
      </c>
      <c r="DZ4" s="1126" t="s">
        <v>221</v>
      </c>
      <c r="EA4" s="1126" t="s">
        <v>222</v>
      </c>
      <c r="EB4" s="1126" t="s">
        <v>223</v>
      </c>
      <c r="EC4" s="1126" t="s">
        <v>224</v>
      </c>
      <c r="ED4" s="1126" t="s">
        <v>225</v>
      </c>
      <c r="EE4" s="1126" t="s">
        <v>226</v>
      </c>
      <c r="EF4" s="1126" t="s">
        <v>227</v>
      </c>
      <c r="EG4" s="1126" t="s">
        <v>228</v>
      </c>
      <c r="EH4" s="1126" t="s">
        <v>229</v>
      </c>
      <c r="EI4" s="1126" t="s">
        <v>230</v>
      </c>
      <c r="EJ4" s="1126" t="s">
        <v>231</v>
      </c>
      <c r="EK4" s="1126" t="s">
        <v>232</v>
      </c>
      <c r="EL4" s="1126" t="s">
        <v>233</v>
      </c>
      <c r="EM4" s="1126" t="s">
        <v>234</v>
      </c>
      <c r="EN4" s="1126" t="s">
        <v>235</v>
      </c>
      <c r="EO4" s="1126" t="s">
        <v>236</v>
      </c>
      <c r="EP4" s="1126" t="s">
        <v>237</v>
      </c>
      <c r="EQ4" s="1126" t="s">
        <v>238</v>
      </c>
      <c r="ER4" s="1126" t="s">
        <v>239</v>
      </c>
      <c r="ES4" s="1129" t="s">
        <v>240</v>
      </c>
      <c r="ET4" s="1129" t="s">
        <v>241</v>
      </c>
      <c r="EU4" s="1129" t="s">
        <v>242</v>
      </c>
      <c r="EV4" s="1129" t="s">
        <v>243</v>
      </c>
      <c r="EW4" s="1129" t="s">
        <v>244</v>
      </c>
      <c r="EX4" s="1129" t="s">
        <v>245</v>
      </c>
      <c r="EY4" s="1129" t="s">
        <v>246</v>
      </c>
      <c r="EZ4" s="1129" t="s">
        <v>247</v>
      </c>
      <c r="FA4" s="1129" t="s">
        <v>248</v>
      </c>
      <c r="FB4" s="1129" t="s">
        <v>249</v>
      </c>
      <c r="FC4" s="1126" t="s">
        <v>250</v>
      </c>
      <c r="FD4" s="1126" t="s">
        <v>251</v>
      </c>
      <c r="FE4" s="1126" t="s">
        <v>252</v>
      </c>
      <c r="FF4" s="1126" t="s">
        <v>253</v>
      </c>
      <c r="FG4" s="1126" t="s">
        <v>254</v>
      </c>
      <c r="FH4" s="1129" t="s">
        <v>255</v>
      </c>
      <c r="FI4" s="1129" t="s">
        <v>256</v>
      </c>
      <c r="FJ4" s="1129" t="s">
        <v>257</v>
      </c>
      <c r="FK4" s="1129" t="s">
        <v>258</v>
      </c>
      <c r="FL4" s="1129" t="s">
        <v>259</v>
      </c>
      <c r="FM4" s="1126" t="s">
        <v>260</v>
      </c>
      <c r="FN4" s="1126" t="s">
        <v>261</v>
      </c>
      <c r="FO4" s="1126" t="s">
        <v>262</v>
      </c>
      <c r="FP4" s="1126" t="s">
        <v>263</v>
      </c>
      <c r="FQ4" s="1126" t="s">
        <v>264</v>
      </c>
      <c r="FR4" s="1129" t="s">
        <v>265</v>
      </c>
      <c r="FS4" s="1129" t="s">
        <v>266</v>
      </c>
      <c r="FT4" s="1129" t="s">
        <v>267</v>
      </c>
      <c r="FU4" s="1129" t="s">
        <v>268</v>
      </c>
      <c r="FV4" s="1129" t="s">
        <v>269</v>
      </c>
      <c r="FW4" s="1129" t="s">
        <v>270</v>
      </c>
      <c r="FX4" s="1129" t="s">
        <v>271</v>
      </c>
      <c r="FY4" s="1129" t="s">
        <v>272</v>
      </c>
      <c r="FZ4" s="1129" t="s">
        <v>273</v>
      </c>
      <c r="GA4" s="1129" t="s">
        <v>274</v>
      </c>
      <c r="GB4" s="1129" t="s">
        <v>275</v>
      </c>
      <c r="GC4" s="1129" t="s">
        <v>276</v>
      </c>
      <c r="GD4" s="1129" t="s">
        <v>277</v>
      </c>
      <c r="GE4" s="1129" t="s">
        <v>278</v>
      </c>
      <c r="GF4" s="1129" t="s">
        <v>279</v>
      </c>
      <c r="GG4" s="1129" t="s">
        <v>280</v>
      </c>
      <c r="GH4" s="1129" t="s">
        <v>281</v>
      </c>
      <c r="GI4" s="1129" t="s">
        <v>282</v>
      </c>
      <c r="GJ4" s="1129" t="s">
        <v>283</v>
      </c>
      <c r="GK4" s="1129" t="s">
        <v>284</v>
      </c>
      <c r="GL4" s="1129" t="s">
        <v>285</v>
      </c>
      <c r="GM4" s="1129" t="s">
        <v>286</v>
      </c>
      <c r="GN4" s="1129" t="s">
        <v>287</v>
      </c>
      <c r="GO4" s="1129" t="s">
        <v>288</v>
      </c>
      <c r="GP4" s="1129" t="s">
        <v>289</v>
      </c>
      <c r="GQ4" s="1129" t="s">
        <v>290</v>
      </c>
      <c r="GR4" s="1129" t="s">
        <v>291</v>
      </c>
      <c r="GS4" s="1129" t="s">
        <v>292</v>
      </c>
      <c r="GT4" s="1129" t="s">
        <v>293</v>
      </c>
      <c r="GU4" s="1129" t="s">
        <v>294</v>
      </c>
      <c r="GV4" s="1129" t="s">
        <v>295</v>
      </c>
      <c r="GW4" s="1129" t="s">
        <v>296</v>
      </c>
      <c r="GX4" s="1129" t="s">
        <v>297</v>
      </c>
      <c r="GY4" s="1129" t="s">
        <v>298</v>
      </c>
      <c r="GZ4" s="1129" t="s">
        <v>299</v>
      </c>
      <c r="HA4" s="1129" t="s">
        <v>300</v>
      </c>
      <c r="HB4" s="1129" t="s">
        <v>301</v>
      </c>
      <c r="HC4" s="1129" t="s">
        <v>302</v>
      </c>
      <c r="HD4" s="1129" t="s">
        <v>303</v>
      </c>
      <c r="HE4" s="1129" t="s">
        <v>304</v>
      </c>
      <c r="HF4" s="1129" t="s">
        <v>305</v>
      </c>
      <c r="HG4" s="1129" t="s">
        <v>306</v>
      </c>
      <c r="HH4" s="1129" t="s">
        <v>307</v>
      </c>
      <c r="HI4" s="1129" t="s">
        <v>308</v>
      </c>
      <c r="HJ4" s="1129" t="s">
        <v>309</v>
      </c>
      <c r="HK4" s="1129" t="s">
        <v>310</v>
      </c>
      <c r="HL4" s="1129" t="s">
        <v>311</v>
      </c>
      <c r="HM4" s="1129" t="s">
        <v>312</v>
      </c>
      <c r="HN4" s="1129" t="s">
        <v>313</v>
      </c>
      <c r="HO4" s="1129" t="s">
        <v>314</v>
      </c>
      <c r="HP4" s="1129" t="s">
        <v>315</v>
      </c>
      <c r="HQ4" s="1129" t="s">
        <v>316</v>
      </c>
      <c r="HR4" s="1129" t="s">
        <v>317</v>
      </c>
      <c r="HS4" s="1129" t="s">
        <v>318</v>
      </c>
      <c r="HT4" s="1129" t="s">
        <v>319</v>
      </c>
      <c r="HU4" s="1129" t="s">
        <v>320</v>
      </c>
      <c r="HV4" s="1129" t="s">
        <v>321</v>
      </c>
      <c r="HW4" s="1129" t="s">
        <v>322</v>
      </c>
      <c r="HX4" s="1129" t="s">
        <v>323</v>
      </c>
      <c r="HY4" s="1129" t="s">
        <v>324</v>
      </c>
      <c r="HZ4" s="376"/>
      <c r="IA4" s="376"/>
      <c r="IB4" s="376"/>
      <c r="IC4" s="376"/>
      <c r="ID4" s="376"/>
      <c r="IE4" s="376"/>
      <c r="IF4" s="376"/>
      <c r="IG4" s="376"/>
      <c r="IH4" s="376"/>
      <c r="II4" s="376"/>
      <c r="IJ4" s="376"/>
      <c r="IK4" s="376"/>
      <c r="IL4" s="376"/>
      <c r="IM4" s="376"/>
      <c r="IN4" s="376"/>
      <c r="IO4" s="376"/>
      <c r="IP4" s="376"/>
      <c r="IQ4" s="376"/>
      <c r="IR4" s="376"/>
      <c r="IS4" s="376"/>
      <c r="IT4" s="376"/>
      <c r="IU4" s="376"/>
      <c r="IV4" s="376"/>
      <c r="IW4" s="376"/>
      <c r="IX4" s="376"/>
      <c r="IY4" s="376"/>
      <c r="IZ4" s="376"/>
      <c r="JA4" s="376"/>
      <c r="JB4" s="376"/>
      <c r="JC4" s="376"/>
      <c r="JD4" s="376"/>
      <c r="JE4" s="376"/>
      <c r="JF4" s="376"/>
      <c r="JG4" s="376"/>
      <c r="JH4" s="376"/>
      <c r="JI4" s="376"/>
      <c r="JJ4" s="376"/>
      <c r="JK4" s="376"/>
      <c r="JL4" s="376"/>
      <c r="JM4" s="376"/>
      <c r="JN4" s="376"/>
      <c r="JO4" s="376"/>
      <c r="JP4" s="376"/>
      <c r="JQ4" s="376"/>
      <c r="JR4" s="376"/>
      <c r="JS4" s="376"/>
      <c r="JT4" s="376"/>
      <c r="JU4" s="376"/>
      <c r="JV4" s="376"/>
      <c r="JW4" s="376"/>
      <c r="JX4" s="376"/>
      <c r="JY4" s="376"/>
      <c r="JZ4" s="376"/>
      <c r="KA4" s="376"/>
      <c r="KB4" s="376"/>
      <c r="KC4" s="376"/>
      <c r="KD4" s="376"/>
      <c r="KE4" s="376"/>
      <c r="KF4" s="376"/>
      <c r="KG4" s="376"/>
      <c r="KH4" s="376"/>
      <c r="KI4" s="376"/>
      <c r="KJ4" s="376"/>
      <c r="KK4" s="376"/>
      <c r="KL4" s="376"/>
      <c r="KM4" s="376"/>
      <c r="KN4" s="376"/>
      <c r="KO4" s="376"/>
      <c r="KP4" s="376"/>
      <c r="KQ4" s="376"/>
      <c r="KR4" s="376"/>
      <c r="KS4" s="376"/>
      <c r="KT4" s="376"/>
      <c r="KU4" s="376"/>
      <c r="KV4" s="376"/>
      <c r="KW4" s="375"/>
      <c r="KX4" s="375"/>
      <c r="KY4" s="375"/>
      <c r="KZ4" s="375"/>
      <c r="LA4" s="375"/>
      <c r="LB4" s="375"/>
      <c r="LC4" s="375"/>
      <c r="LD4" s="375"/>
      <c r="LE4" s="375"/>
      <c r="LF4" s="375"/>
      <c r="LG4" s="375"/>
      <c r="LH4" s="375"/>
      <c r="LI4" s="375"/>
      <c r="LJ4" s="375"/>
      <c r="LK4" s="375"/>
      <c r="LL4" s="375"/>
      <c r="LM4" s="375"/>
      <c r="LN4" s="375"/>
      <c r="LO4" s="375"/>
      <c r="LP4" s="375"/>
      <c r="LQ4" s="1129" t="s">
        <v>325</v>
      </c>
      <c r="LR4" s="1129" t="s">
        <v>326</v>
      </c>
      <c r="LS4" s="1129" t="s">
        <v>327</v>
      </c>
      <c r="LT4" s="1129" t="s">
        <v>328</v>
      </c>
      <c r="LU4" s="1129" t="s">
        <v>329</v>
      </c>
      <c r="LV4" s="1129" t="s">
        <v>330</v>
      </c>
      <c r="LW4" s="1129" t="s">
        <v>331</v>
      </c>
      <c r="LX4" s="1129" t="s">
        <v>332</v>
      </c>
      <c r="LY4" s="1129" t="s">
        <v>333</v>
      </c>
      <c r="LZ4" s="1129" t="s">
        <v>334</v>
      </c>
      <c r="MA4" s="1129" t="s">
        <v>335</v>
      </c>
      <c r="MB4" s="1129" t="s">
        <v>336</v>
      </c>
      <c r="MC4" s="1129" t="s">
        <v>337</v>
      </c>
      <c r="MD4" s="1129" t="s">
        <v>338</v>
      </c>
      <c r="ME4" s="1129" t="s">
        <v>339</v>
      </c>
      <c r="MF4" s="1129" t="s">
        <v>340</v>
      </c>
      <c r="MG4" s="1129" t="s">
        <v>341</v>
      </c>
      <c r="MH4" s="1129" t="s">
        <v>342</v>
      </c>
      <c r="MI4" s="1129" t="s">
        <v>343</v>
      </c>
      <c r="MJ4" s="1129" t="s">
        <v>344</v>
      </c>
      <c r="MK4" s="1129" t="s">
        <v>345</v>
      </c>
      <c r="ML4" s="1129" t="s">
        <v>346</v>
      </c>
      <c r="MM4" s="1129" t="s">
        <v>347</v>
      </c>
      <c r="MN4" s="1129" t="s">
        <v>348</v>
      </c>
      <c r="MO4" s="1129" t="s">
        <v>349</v>
      </c>
      <c r="MP4" s="1129"/>
      <c r="MQ4" s="1129"/>
      <c r="MR4" s="1129"/>
      <c r="MS4" s="1129"/>
      <c r="MT4" s="1129"/>
      <c r="MU4" s="375"/>
      <c r="MV4" s="375"/>
      <c r="MW4" s="375"/>
      <c r="MX4" s="375"/>
      <c r="MY4" s="375"/>
      <c r="MZ4" s="375"/>
      <c r="NA4" s="375"/>
      <c r="NB4" s="375"/>
      <c r="NC4" s="375"/>
      <c r="ND4" s="375"/>
      <c r="NE4" s="378"/>
      <c r="NF4" s="378"/>
      <c r="NG4" s="378"/>
      <c r="NH4" s="378"/>
      <c r="NI4" s="378"/>
      <c r="NJ4" s="378"/>
      <c r="NK4" s="378"/>
      <c r="NL4" s="378"/>
      <c r="NM4" s="378"/>
      <c r="NN4" s="378"/>
      <c r="NO4" s="378"/>
      <c r="NP4" s="378"/>
      <c r="NQ4" s="378"/>
      <c r="NR4" s="378"/>
      <c r="NS4" s="378"/>
      <c r="NT4" s="378"/>
      <c r="NU4" s="378"/>
      <c r="NV4" s="378"/>
      <c r="NW4" s="378"/>
      <c r="NX4" s="378"/>
      <c r="NY4" s="378"/>
      <c r="NZ4" s="378"/>
      <c r="OA4" s="378"/>
      <c r="OB4" s="378"/>
      <c r="OC4" s="378"/>
      <c r="OD4" s="378"/>
      <c r="OE4" s="378"/>
      <c r="OF4" s="378"/>
      <c r="OG4" s="378"/>
      <c r="OH4" s="378"/>
      <c r="OI4" s="378"/>
      <c r="OJ4" s="378"/>
      <c r="OK4" s="378"/>
      <c r="OL4" s="378"/>
      <c r="OM4" s="378"/>
      <c r="ON4" s="378"/>
      <c r="OO4" s="378"/>
      <c r="OP4" s="378"/>
      <c r="OQ4" s="378"/>
      <c r="OR4" s="378"/>
      <c r="OS4" s="378"/>
      <c r="OT4" s="378"/>
      <c r="OU4" s="378"/>
      <c r="OV4" s="378"/>
      <c r="OW4" s="378"/>
      <c r="OX4" s="378"/>
      <c r="OY4" s="378"/>
      <c r="OZ4" s="378"/>
      <c r="PA4" s="378"/>
      <c r="PB4" s="378"/>
      <c r="PC4" s="378"/>
      <c r="PD4" s="378"/>
      <c r="PE4" s="378"/>
      <c r="PF4" s="378"/>
      <c r="PG4" s="378"/>
      <c r="PH4" s="378"/>
      <c r="PI4" s="378"/>
      <c r="PJ4" s="378"/>
      <c r="PK4" s="378"/>
      <c r="PL4" s="378"/>
      <c r="PM4" s="378"/>
      <c r="PN4" s="378"/>
      <c r="PO4" s="378"/>
      <c r="PP4" s="378"/>
      <c r="PQ4" s="378"/>
      <c r="PR4" s="378"/>
      <c r="PS4" s="378"/>
      <c r="PT4" s="378"/>
      <c r="PU4" s="378"/>
      <c r="PV4" s="378"/>
      <c r="PW4" s="378"/>
      <c r="PX4" s="378"/>
      <c r="PY4" s="378"/>
      <c r="PZ4" s="378"/>
      <c r="QA4" s="378"/>
      <c r="QB4" s="378"/>
      <c r="QC4" s="378"/>
      <c r="QD4" s="378"/>
      <c r="QE4" s="378"/>
      <c r="QF4" s="378"/>
      <c r="QG4" s="378"/>
      <c r="QH4" s="378"/>
      <c r="QI4" s="378"/>
      <c r="QJ4" s="378"/>
      <c r="QK4" s="378"/>
      <c r="QL4" s="378"/>
      <c r="QM4" s="378"/>
      <c r="QN4" s="378"/>
      <c r="QO4" s="378"/>
      <c r="QP4" s="378"/>
      <c r="QQ4" s="378"/>
      <c r="QR4" s="378"/>
      <c r="QS4" s="378"/>
      <c r="QT4" s="378"/>
      <c r="QU4" s="378"/>
      <c r="QV4" s="378"/>
      <c r="QW4" s="378"/>
      <c r="QX4" s="378"/>
      <c r="QY4" s="378"/>
      <c r="QZ4" s="378"/>
      <c r="RA4" s="378"/>
      <c r="RB4" s="378"/>
      <c r="RC4" s="378"/>
      <c r="RD4" s="378"/>
      <c r="RE4" s="378"/>
      <c r="RF4" s="378"/>
      <c r="RG4" s="378"/>
      <c r="RH4" s="378"/>
      <c r="RI4" s="378"/>
      <c r="RJ4" s="378"/>
      <c r="RK4" s="378"/>
      <c r="RL4" s="378"/>
      <c r="RM4" s="378"/>
      <c r="RN4" s="378"/>
      <c r="RO4" s="378"/>
      <c r="RP4" s="378"/>
      <c r="RQ4" s="378"/>
      <c r="RR4" s="378"/>
      <c r="RS4" s="378"/>
      <c r="RT4" s="378"/>
      <c r="RU4" s="378"/>
      <c r="RV4" s="378"/>
      <c r="RW4" s="378"/>
      <c r="RX4" s="378"/>
      <c r="RY4" s="378"/>
      <c r="RZ4" s="378"/>
      <c r="SA4" s="378"/>
      <c r="SB4" s="378"/>
      <c r="SC4" s="378"/>
      <c r="SD4" s="378"/>
      <c r="SE4" s="378"/>
      <c r="SF4" s="378"/>
      <c r="SG4" s="378"/>
      <c r="SH4" s="378"/>
      <c r="SI4" s="378"/>
    </row>
    <row r="5" spans="1:503" s="373" customFormat="1" ht="12.6" customHeight="1" thickBot="1" x14ac:dyDescent="0.25">
      <c r="A5" s="1132" t="str">
        <f>IF(A48&gt;0,"Finish Row!","")</f>
        <v/>
      </c>
      <c r="B5" s="394" t="s">
        <v>490</v>
      </c>
      <c r="D5" s="385"/>
      <c r="E5" s="385"/>
      <c r="F5" s="385"/>
      <c r="G5" s="395" t="s">
        <v>351</v>
      </c>
      <c r="H5" s="1176" t="s">
        <v>491</v>
      </c>
      <c r="I5" s="1177"/>
      <c r="J5" s="1177"/>
      <c r="K5" s="396" t="s">
        <v>352</v>
      </c>
      <c r="L5" s="1133" t="s">
        <v>673</v>
      </c>
      <c r="M5" s="1134"/>
      <c r="O5" s="397" t="s">
        <v>492</v>
      </c>
      <c r="P5" s="398"/>
      <c r="Q5" s="1130"/>
      <c r="R5" s="541"/>
      <c r="S5" s="378"/>
      <c r="U5" s="378"/>
      <c r="X5" s="1126"/>
      <c r="Y5" s="1126"/>
      <c r="Z5" s="1126"/>
      <c r="AA5" s="1126"/>
      <c r="AB5" s="1126"/>
      <c r="AC5" s="1126"/>
      <c r="AD5" s="1126"/>
      <c r="AE5" s="1126"/>
      <c r="AF5" s="1126"/>
      <c r="AG5" s="1126"/>
      <c r="AH5" s="1126"/>
      <c r="AI5" s="1126"/>
      <c r="AJ5" s="1126"/>
      <c r="AK5" s="1126"/>
      <c r="AL5" s="1126"/>
      <c r="AM5" s="1126"/>
      <c r="AN5" s="1126"/>
      <c r="AO5" s="1126"/>
      <c r="AP5" s="1126"/>
      <c r="AQ5" s="1126"/>
      <c r="AR5" s="1126"/>
      <c r="AS5" s="1126"/>
      <c r="AT5" s="1126"/>
      <c r="AU5" s="1126"/>
      <c r="AV5" s="1126"/>
      <c r="AW5" s="1126"/>
      <c r="AX5" s="1126"/>
      <c r="AY5" s="1126"/>
      <c r="AZ5" s="1126"/>
      <c r="BA5" s="1126"/>
      <c r="BB5" s="1126"/>
      <c r="BC5" s="1126"/>
      <c r="BD5" s="1126"/>
      <c r="BE5" s="1126"/>
      <c r="BF5" s="1126"/>
      <c r="BG5" s="1126"/>
      <c r="BH5" s="1126"/>
      <c r="BI5" s="1126"/>
      <c r="BJ5" s="1126"/>
      <c r="BK5" s="1126"/>
      <c r="BL5" s="1126"/>
      <c r="BM5" s="1126"/>
      <c r="BN5" s="1126"/>
      <c r="BO5" s="1126"/>
      <c r="BP5" s="1126"/>
      <c r="BQ5" s="1126"/>
      <c r="BR5" s="1126"/>
      <c r="BS5" s="1126"/>
      <c r="BT5" s="1126"/>
      <c r="BU5" s="1126"/>
      <c r="BV5" s="1126"/>
      <c r="BW5" s="1126"/>
      <c r="BX5" s="1126"/>
      <c r="BY5" s="1126"/>
      <c r="BZ5" s="1126"/>
      <c r="CA5" s="1126"/>
      <c r="CB5" s="1126"/>
      <c r="CC5" s="1126"/>
      <c r="CD5" s="1126"/>
      <c r="CE5" s="1126"/>
      <c r="CF5" s="1126"/>
      <c r="CG5" s="1126"/>
      <c r="CH5" s="1126"/>
      <c r="CI5" s="1126"/>
      <c r="CJ5" s="1126"/>
      <c r="CK5" s="1126"/>
      <c r="CL5" s="1126"/>
      <c r="CM5" s="1126"/>
      <c r="CN5" s="1126"/>
      <c r="CO5" s="1126"/>
      <c r="CP5" s="1126"/>
      <c r="CQ5" s="1126"/>
      <c r="CR5" s="1126"/>
      <c r="CS5" s="1126"/>
      <c r="CT5" s="1126"/>
      <c r="CU5" s="1126"/>
      <c r="CV5" s="1126"/>
      <c r="CW5" s="1126"/>
      <c r="CX5" s="1126"/>
      <c r="CY5" s="1126"/>
      <c r="CZ5" s="1126"/>
      <c r="DA5" s="1126"/>
      <c r="DB5" s="1126"/>
      <c r="DC5" s="1126"/>
      <c r="DD5" s="1126"/>
      <c r="DE5" s="1126"/>
      <c r="DF5" s="1126"/>
      <c r="DG5" s="1126"/>
      <c r="DH5" s="1126"/>
      <c r="DI5" s="1126"/>
      <c r="DJ5" s="1126"/>
      <c r="DK5" s="1126"/>
      <c r="DL5" s="1126"/>
      <c r="DM5" s="1126"/>
      <c r="DN5" s="1126"/>
      <c r="DO5" s="1126"/>
      <c r="DP5" s="1126"/>
      <c r="DQ5" s="1126"/>
      <c r="DR5" s="1126"/>
      <c r="DS5" s="1126"/>
      <c r="DT5" s="1126"/>
      <c r="DU5" s="1126"/>
      <c r="DV5" s="1126"/>
      <c r="DW5" s="1126"/>
      <c r="DX5" s="1126"/>
      <c r="DY5" s="1126"/>
      <c r="DZ5" s="1126"/>
      <c r="EA5" s="1126"/>
      <c r="EB5" s="1126"/>
      <c r="EC5" s="1126"/>
      <c r="ED5" s="1126"/>
      <c r="EE5" s="1126"/>
      <c r="EF5" s="1126"/>
      <c r="EG5" s="1126"/>
      <c r="EH5" s="1126"/>
      <c r="EI5" s="1126"/>
      <c r="EJ5" s="1126"/>
      <c r="EK5" s="1126"/>
      <c r="EL5" s="1126"/>
      <c r="EM5" s="1126"/>
      <c r="EN5" s="1126"/>
      <c r="EO5" s="1126"/>
      <c r="EP5" s="1126"/>
      <c r="EQ5" s="1126"/>
      <c r="ER5" s="1126"/>
      <c r="ES5" s="1129"/>
      <c r="ET5" s="1129"/>
      <c r="EU5" s="1129"/>
      <c r="EV5" s="1129"/>
      <c r="EW5" s="1129"/>
      <c r="EX5" s="1129"/>
      <c r="EY5" s="1129"/>
      <c r="EZ5" s="1129"/>
      <c r="FA5" s="1129"/>
      <c r="FB5" s="1129"/>
      <c r="FC5" s="1126"/>
      <c r="FD5" s="1126"/>
      <c r="FE5" s="1126"/>
      <c r="FF5" s="1126"/>
      <c r="FG5" s="1126"/>
      <c r="FH5" s="1129"/>
      <c r="FI5" s="1129"/>
      <c r="FJ5" s="1129"/>
      <c r="FK5" s="1129"/>
      <c r="FL5" s="1129"/>
      <c r="FM5" s="1126"/>
      <c r="FN5" s="1126"/>
      <c r="FO5" s="1126"/>
      <c r="FP5" s="1126"/>
      <c r="FQ5" s="1126"/>
      <c r="FR5" s="1129"/>
      <c r="FS5" s="1129"/>
      <c r="FT5" s="1129"/>
      <c r="FU5" s="1129"/>
      <c r="FV5" s="1129"/>
      <c r="FW5" s="1129"/>
      <c r="FX5" s="1129"/>
      <c r="FY5" s="1129"/>
      <c r="FZ5" s="1129"/>
      <c r="GA5" s="1129"/>
      <c r="GB5" s="1129"/>
      <c r="GC5" s="1129"/>
      <c r="GD5" s="1129"/>
      <c r="GE5" s="1129"/>
      <c r="GF5" s="1129"/>
      <c r="GG5" s="1129"/>
      <c r="GH5" s="1129"/>
      <c r="GI5" s="1129"/>
      <c r="GJ5" s="1129"/>
      <c r="GK5" s="1129"/>
      <c r="GL5" s="1129"/>
      <c r="GM5" s="1129"/>
      <c r="GN5" s="1129"/>
      <c r="GO5" s="1129"/>
      <c r="GP5" s="1129"/>
      <c r="GQ5" s="1129"/>
      <c r="GR5" s="1129"/>
      <c r="GS5" s="1129"/>
      <c r="GT5" s="1129"/>
      <c r="GU5" s="1129"/>
      <c r="GV5" s="1129"/>
      <c r="GW5" s="1129"/>
      <c r="GX5" s="1129"/>
      <c r="GY5" s="1129"/>
      <c r="GZ5" s="1129"/>
      <c r="HA5" s="1129"/>
      <c r="HB5" s="1129"/>
      <c r="HC5" s="1129"/>
      <c r="HD5" s="1129"/>
      <c r="HE5" s="1129"/>
      <c r="HF5" s="1129"/>
      <c r="HG5" s="1129"/>
      <c r="HH5" s="1129"/>
      <c r="HI5" s="1129"/>
      <c r="HJ5" s="1129"/>
      <c r="HK5" s="1129"/>
      <c r="HL5" s="1129"/>
      <c r="HM5" s="1129"/>
      <c r="HN5" s="1129"/>
      <c r="HO5" s="1129"/>
      <c r="HP5" s="1129"/>
      <c r="HQ5" s="1129"/>
      <c r="HR5" s="1129"/>
      <c r="HS5" s="1129"/>
      <c r="HT5" s="1129"/>
      <c r="HU5" s="1129"/>
      <c r="HV5" s="1129"/>
      <c r="HW5" s="1129"/>
      <c r="HX5" s="1129"/>
      <c r="HY5" s="1129"/>
      <c r="HZ5" s="376"/>
      <c r="IA5" s="376"/>
      <c r="IB5" s="376"/>
      <c r="IC5" s="376"/>
      <c r="ID5" s="376"/>
      <c r="IE5" s="376"/>
      <c r="IF5" s="376"/>
      <c r="IG5" s="376"/>
      <c r="IH5" s="376"/>
      <c r="II5" s="376"/>
      <c r="IJ5" s="376"/>
      <c r="IK5" s="376"/>
      <c r="IL5" s="376"/>
      <c r="IM5" s="376"/>
      <c r="IN5" s="376"/>
      <c r="IO5" s="376"/>
      <c r="IP5" s="376"/>
      <c r="IQ5" s="376"/>
      <c r="IR5" s="376"/>
      <c r="IS5" s="376"/>
      <c r="IT5" s="376"/>
      <c r="IU5" s="376"/>
      <c r="IV5" s="376"/>
      <c r="IW5" s="376"/>
      <c r="IX5" s="376"/>
      <c r="IY5" s="376"/>
      <c r="IZ5" s="376"/>
      <c r="JA5" s="376"/>
      <c r="JB5" s="376"/>
      <c r="JC5" s="376"/>
      <c r="JD5" s="376"/>
      <c r="JE5" s="376"/>
      <c r="JF5" s="376"/>
      <c r="JG5" s="376"/>
      <c r="JH5" s="376"/>
      <c r="JI5" s="376"/>
      <c r="JJ5" s="376"/>
      <c r="JK5" s="376"/>
      <c r="JL5" s="376"/>
      <c r="JM5" s="376"/>
      <c r="JN5" s="376"/>
      <c r="JO5" s="376"/>
      <c r="JP5" s="376"/>
      <c r="JQ5" s="376"/>
      <c r="JR5" s="376"/>
      <c r="JS5" s="376"/>
      <c r="JT5" s="376"/>
      <c r="JU5" s="376"/>
      <c r="JV5" s="376"/>
      <c r="JW5" s="376"/>
      <c r="JX5" s="376"/>
      <c r="JY5" s="376"/>
      <c r="JZ5" s="376"/>
      <c r="KA5" s="376"/>
      <c r="KB5" s="376"/>
      <c r="KC5" s="376"/>
      <c r="KD5" s="376"/>
      <c r="KE5" s="376"/>
      <c r="KF5" s="376"/>
      <c r="KG5" s="376"/>
      <c r="KH5" s="376"/>
      <c r="KI5" s="376"/>
      <c r="KJ5" s="376"/>
      <c r="KK5" s="376"/>
      <c r="KL5" s="376"/>
      <c r="KM5" s="376"/>
      <c r="KN5" s="376"/>
      <c r="KO5" s="376"/>
      <c r="KP5" s="376"/>
      <c r="KQ5" s="376"/>
      <c r="KR5" s="376"/>
      <c r="KS5" s="376"/>
      <c r="KT5" s="376"/>
      <c r="KU5" s="376"/>
      <c r="KV5" s="376"/>
      <c r="KW5" s="375"/>
      <c r="KX5" s="375"/>
      <c r="KY5" s="375"/>
      <c r="KZ5" s="375"/>
      <c r="LA5" s="375"/>
      <c r="LB5" s="375"/>
      <c r="LC5" s="375"/>
      <c r="LD5" s="375"/>
      <c r="LE5" s="375"/>
      <c r="LF5" s="375"/>
      <c r="LG5" s="375"/>
      <c r="LH5" s="375"/>
      <c r="LI5" s="375"/>
      <c r="LJ5" s="375"/>
      <c r="LK5" s="375"/>
      <c r="LL5" s="375"/>
      <c r="LM5" s="375"/>
      <c r="LN5" s="375"/>
      <c r="LO5" s="375"/>
      <c r="LP5" s="375"/>
      <c r="LQ5" s="1129"/>
      <c r="LR5" s="1129"/>
      <c r="LS5" s="1129"/>
      <c r="LT5" s="1129"/>
      <c r="LU5" s="1129"/>
      <c r="LV5" s="1129"/>
      <c r="LW5" s="1129"/>
      <c r="LX5" s="1129"/>
      <c r="LY5" s="1129"/>
      <c r="LZ5" s="1129"/>
      <c r="MA5" s="1129"/>
      <c r="MB5" s="1129"/>
      <c r="MC5" s="1129"/>
      <c r="MD5" s="1129"/>
      <c r="ME5" s="1129"/>
      <c r="MF5" s="1129"/>
      <c r="MG5" s="1129"/>
      <c r="MH5" s="1129"/>
      <c r="MI5" s="1129"/>
      <c r="MJ5" s="1129"/>
      <c r="MK5" s="1129"/>
      <c r="ML5" s="1129"/>
      <c r="MM5" s="1129"/>
      <c r="MN5" s="1129"/>
      <c r="MO5" s="1129"/>
      <c r="MP5" s="1129"/>
      <c r="MQ5" s="1129"/>
      <c r="MR5" s="1129"/>
      <c r="MS5" s="1129"/>
      <c r="MT5" s="1129"/>
      <c r="MU5" s="1144" t="s">
        <v>355</v>
      </c>
      <c r="MV5" s="1144" t="s">
        <v>356</v>
      </c>
      <c r="MW5" s="1144" t="s">
        <v>357</v>
      </c>
      <c r="MX5" s="1144" t="s">
        <v>358</v>
      </c>
      <c r="MY5" s="1144" t="s">
        <v>359</v>
      </c>
      <c r="MZ5" s="1129" t="s">
        <v>360</v>
      </c>
      <c r="NA5" s="1129" t="s">
        <v>361</v>
      </c>
      <c r="NB5" s="1129" t="s">
        <v>362</v>
      </c>
      <c r="NC5" s="1129" t="s">
        <v>363</v>
      </c>
      <c r="ND5" s="1129" t="s">
        <v>364</v>
      </c>
      <c r="NE5" s="378"/>
      <c r="NF5" s="378"/>
      <c r="NG5" s="378"/>
      <c r="NH5" s="378"/>
      <c r="NI5" s="378"/>
      <c r="NJ5" s="378"/>
      <c r="NK5" s="378"/>
      <c r="NL5" s="378"/>
      <c r="NM5" s="378"/>
      <c r="NN5" s="378"/>
      <c r="NO5" s="378"/>
      <c r="NP5" s="378"/>
      <c r="NQ5" s="378"/>
      <c r="NR5" s="378"/>
      <c r="NS5" s="378"/>
      <c r="NT5" s="378"/>
      <c r="NU5" s="378"/>
      <c r="NV5" s="378"/>
      <c r="NW5" s="378"/>
      <c r="NX5" s="378"/>
      <c r="NY5" s="378"/>
      <c r="NZ5" s="378"/>
      <c r="OA5" s="378"/>
      <c r="OB5" s="378"/>
      <c r="OC5" s="378"/>
      <c r="OD5" s="378"/>
      <c r="OE5" s="378"/>
      <c r="OF5" s="378"/>
      <c r="OG5" s="378"/>
      <c r="OH5" s="378"/>
      <c r="OI5" s="378"/>
      <c r="OJ5" s="378"/>
      <c r="OK5" s="378"/>
      <c r="OL5" s="378"/>
      <c r="OM5" s="378"/>
      <c r="ON5" s="378"/>
      <c r="OO5" s="378"/>
      <c r="OP5" s="378"/>
      <c r="OQ5" s="378"/>
      <c r="OR5" s="378"/>
      <c r="OS5" s="378"/>
      <c r="OT5" s="378"/>
      <c r="OU5" s="378"/>
      <c r="OV5" s="378"/>
      <c r="OW5" s="378"/>
      <c r="OX5" s="378"/>
      <c r="OY5" s="378"/>
      <c r="OZ5" s="378"/>
      <c r="PA5" s="378"/>
      <c r="PB5" s="378"/>
      <c r="PC5" s="378"/>
      <c r="PD5" s="378"/>
      <c r="PE5" s="378"/>
      <c r="PF5" s="378"/>
      <c r="PG5" s="378"/>
      <c r="PH5" s="378"/>
      <c r="PI5" s="378"/>
      <c r="PJ5" s="378"/>
      <c r="PK5" s="378"/>
      <c r="PL5" s="378"/>
      <c r="PM5" s="378"/>
      <c r="PN5" s="378"/>
      <c r="PO5" s="378"/>
      <c r="PP5" s="378"/>
      <c r="PQ5" s="378"/>
      <c r="PR5" s="378"/>
      <c r="PS5" s="378"/>
      <c r="PT5" s="378"/>
      <c r="PU5" s="378"/>
      <c r="PV5" s="378"/>
      <c r="PW5" s="378"/>
      <c r="PX5" s="378"/>
      <c r="PY5" s="378"/>
      <c r="PZ5" s="378"/>
      <c r="QA5" s="378"/>
      <c r="QB5" s="378"/>
      <c r="QC5" s="378"/>
      <c r="QD5" s="378"/>
      <c r="QE5" s="378"/>
      <c r="QF5" s="378"/>
      <c r="QG5" s="378"/>
      <c r="QH5" s="378"/>
      <c r="QI5" s="378"/>
      <c r="QJ5" s="378"/>
      <c r="QK5" s="378"/>
      <c r="QL5" s="378"/>
      <c r="QM5" s="378"/>
      <c r="QN5" s="378"/>
      <c r="QO5" s="378"/>
      <c r="QP5" s="378"/>
      <c r="QQ5" s="378"/>
      <c r="QR5" s="378"/>
      <c r="QS5" s="378"/>
      <c r="QT5" s="378"/>
      <c r="QU5" s="378"/>
      <c r="QV5" s="378"/>
      <c r="QW5" s="378"/>
      <c r="QX5" s="378"/>
      <c r="QY5" s="378"/>
      <c r="QZ5" s="378"/>
      <c r="RA5" s="378"/>
      <c r="RB5" s="378"/>
      <c r="RC5" s="378"/>
      <c r="RD5" s="378"/>
      <c r="RE5" s="378"/>
      <c r="RF5" s="378"/>
      <c r="RG5" s="378"/>
      <c r="RH5" s="378"/>
      <c r="RI5" s="378"/>
      <c r="RJ5" s="378"/>
      <c r="RK5" s="378"/>
      <c r="RL5" s="378"/>
      <c r="RM5" s="378"/>
      <c r="RN5" s="378"/>
      <c r="RO5" s="378"/>
      <c r="RP5" s="378"/>
      <c r="RQ5" s="378"/>
      <c r="RR5" s="378"/>
      <c r="RS5" s="378"/>
      <c r="RT5" s="378"/>
      <c r="RU5" s="378"/>
      <c r="RV5" s="378"/>
      <c r="RW5" s="378"/>
      <c r="RX5" s="378"/>
      <c r="RY5" s="378"/>
      <c r="RZ5" s="378"/>
      <c r="SA5" s="378"/>
      <c r="SB5" s="378"/>
      <c r="SC5" s="378"/>
      <c r="SD5" s="378"/>
      <c r="SE5" s="378"/>
      <c r="SF5" s="378"/>
      <c r="SG5" s="378"/>
      <c r="SH5" s="378"/>
      <c r="SI5" s="378"/>
    </row>
    <row r="6" spans="1:503" s="373" customFormat="1" ht="12.6" customHeight="1" x14ac:dyDescent="0.2">
      <c r="A6" s="1132"/>
      <c r="B6" s="399" t="s">
        <v>493</v>
      </c>
      <c r="E6" s="384"/>
      <c r="G6" s="400" t="s">
        <v>351</v>
      </c>
      <c r="I6" s="1135" t="s">
        <v>494</v>
      </c>
      <c r="J6" s="396" t="s">
        <v>379</v>
      </c>
      <c r="K6" s="396" t="s">
        <v>368</v>
      </c>
      <c r="L6" s="1134"/>
      <c r="M6" s="1134"/>
      <c r="O6" s="401" t="s">
        <v>495</v>
      </c>
      <c r="P6" s="553"/>
      <c r="Q6" s="1130"/>
      <c r="R6" s="1137" t="s">
        <v>370</v>
      </c>
      <c r="S6" s="1137"/>
      <c r="X6" s="1126"/>
      <c r="Y6" s="1126"/>
      <c r="Z6" s="1126"/>
      <c r="AA6" s="1126"/>
      <c r="AB6" s="1126"/>
      <c r="AC6" s="1126"/>
      <c r="AD6" s="1126"/>
      <c r="AE6" s="1126"/>
      <c r="AF6" s="1126"/>
      <c r="AG6" s="1126"/>
      <c r="AH6" s="1126"/>
      <c r="AI6" s="1126"/>
      <c r="AJ6" s="1126"/>
      <c r="AK6" s="1126"/>
      <c r="AL6" s="1126"/>
      <c r="AM6" s="1126"/>
      <c r="AN6" s="1126"/>
      <c r="AO6" s="1126"/>
      <c r="AP6" s="1126"/>
      <c r="AQ6" s="1126"/>
      <c r="AR6" s="1126"/>
      <c r="AS6" s="1126"/>
      <c r="AT6" s="1126"/>
      <c r="AU6" s="1126"/>
      <c r="AV6" s="1126"/>
      <c r="AW6" s="1126"/>
      <c r="AX6" s="1126"/>
      <c r="AY6" s="1126"/>
      <c r="AZ6" s="1126"/>
      <c r="BA6" s="1126"/>
      <c r="BB6" s="1126"/>
      <c r="BC6" s="1126"/>
      <c r="BD6" s="1126"/>
      <c r="BE6" s="1126"/>
      <c r="BF6" s="1126"/>
      <c r="BG6" s="1126"/>
      <c r="BH6" s="1126"/>
      <c r="BI6" s="1126"/>
      <c r="BJ6" s="1126"/>
      <c r="BK6" s="1126"/>
      <c r="BL6" s="1126"/>
      <c r="BM6" s="1126"/>
      <c r="BN6" s="1126"/>
      <c r="BO6" s="1126"/>
      <c r="BP6" s="1126"/>
      <c r="BQ6" s="1126"/>
      <c r="BR6" s="1126"/>
      <c r="BS6" s="1126"/>
      <c r="BT6" s="1126"/>
      <c r="BU6" s="1126"/>
      <c r="BV6" s="1126"/>
      <c r="BW6" s="1126"/>
      <c r="BX6" s="1126"/>
      <c r="BY6" s="1126"/>
      <c r="BZ6" s="1126"/>
      <c r="CA6" s="1126"/>
      <c r="CB6" s="1126"/>
      <c r="CC6" s="1126"/>
      <c r="CD6" s="1126"/>
      <c r="CE6" s="1126"/>
      <c r="CF6" s="1126"/>
      <c r="CG6" s="1126"/>
      <c r="CH6" s="1126"/>
      <c r="CI6" s="1126"/>
      <c r="CJ6" s="1126"/>
      <c r="CK6" s="1126"/>
      <c r="CL6" s="1126"/>
      <c r="CM6" s="1126"/>
      <c r="CN6" s="1126"/>
      <c r="CO6" s="1126"/>
      <c r="CP6" s="1126"/>
      <c r="CQ6" s="1126"/>
      <c r="CR6" s="1126"/>
      <c r="CS6" s="1126"/>
      <c r="CT6" s="1126"/>
      <c r="CU6" s="1126"/>
      <c r="CV6" s="1126"/>
      <c r="CW6" s="1126"/>
      <c r="CX6" s="1126"/>
      <c r="CY6" s="1126"/>
      <c r="CZ6" s="1126"/>
      <c r="DA6" s="1126"/>
      <c r="DB6" s="1126"/>
      <c r="DC6" s="1126"/>
      <c r="DD6" s="1126"/>
      <c r="DE6" s="1126"/>
      <c r="DF6" s="1126"/>
      <c r="DG6" s="1126"/>
      <c r="DH6" s="1126"/>
      <c r="DI6" s="1126"/>
      <c r="DJ6" s="1126"/>
      <c r="DK6" s="1126"/>
      <c r="DL6" s="1126"/>
      <c r="DM6" s="1126"/>
      <c r="DN6" s="1126"/>
      <c r="DO6" s="1126"/>
      <c r="DP6" s="1126"/>
      <c r="DQ6" s="1126"/>
      <c r="DR6" s="1126"/>
      <c r="DS6" s="1126"/>
      <c r="DT6" s="1126"/>
      <c r="DU6" s="1126"/>
      <c r="DV6" s="1126"/>
      <c r="DW6" s="1126"/>
      <c r="DX6" s="1126"/>
      <c r="DY6" s="1126"/>
      <c r="DZ6" s="1126"/>
      <c r="EA6" s="1126"/>
      <c r="EB6" s="1126"/>
      <c r="EC6" s="1126"/>
      <c r="ED6" s="1126"/>
      <c r="EE6" s="1126"/>
      <c r="EF6" s="1126"/>
      <c r="EG6" s="1126"/>
      <c r="EH6" s="1126"/>
      <c r="EI6" s="1126"/>
      <c r="EJ6" s="1126"/>
      <c r="EK6" s="1126"/>
      <c r="EL6" s="1126"/>
      <c r="EM6" s="1126"/>
      <c r="EN6" s="1126"/>
      <c r="EO6" s="1126"/>
      <c r="EP6" s="1126"/>
      <c r="EQ6" s="1126"/>
      <c r="ER6" s="1126"/>
      <c r="ES6" s="1129"/>
      <c r="ET6" s="1129"/>
      <c r="EU6" s="1129"/>
      <c r="EV6" s="1129"/>
      <c r="EW6" s="1129"/>
      <c r="EX6" s="1129"/>
      <c r="EY6" s="1129"/>
      <c r="EZ6" s="1129"/>
      <c r="FA6" s="1129"/>
      <c r="FB6" s="1129"/>
      <c r="FC6" s="1126"/>
      <c r="FD6" s="1126"/>
      <c r="FE6" s="1126"/>
      <c r="FF6" s="1126"/>
      <c r="FG6" s="1126"/>
      <c r="FH6" s="1129"/>
      <c r="FI6" s="1129"/>
      <c r="FJ6" s="1129"/>
      <c r="FK6" s="1129"/>
      <c r="FL6" s="1129"/>
      <c r="FM6" s="1126"/>
      <c r="FN6" s="1126"/>
      <c r="FO6" s="1126"/>
      <c r="FP6" s="1126"/>
      <c r="FQ6" s="1126"/>
      <c r="FR6" s="1129"/>
      <c r="FS6" s="1129"/>
      <c r="FT6" s="1129"/>
      <c r="FU6" s="1129"/>
      <c r="FV6" s="1129"/>
      <c r="FW6" s="1129"/>
      <c r="FX6" s="1129"/>
      <c r="FY6" s="1129"/>
      <c r="FZ6" s="1129"/>
      <c r="GA6" s="1129"/>
      <c r="GB6" s="1129"/>
      <c r="GC6" s="1129"/>
      <c r="GD6" s="1129"/>
      <c r="GE6" s="1129"/>
      <c r="GF6" s="1129"/>
      <c r="GG6" s="1129"/>
      <c r="GH6" s="1129"/>
      <c r="GI6" s="1129"/>
      <c r="GJ6" s="1129"/>
      <c r="GK6" s="1129"/>
      <c r="GL6" s="1129"/>
      <c r="GM6" s="1129"/>
      <c r="GN6" s="1129"/>
      <c r="GO6" s="1129"/>
      <c r="GP6" s="1129"/>
      <c r="GQ6" s="1129"/>
      <c r="GR6" s="1129"/>
      <c r="GS6" s="1129"/>
      <c r="GT6" s="1129"/>
      <c r="GU6" s="1129"/>
      <c r="GV6" s="1129"/>
      <c r="GW6" s="1129"/>
      <c r="GX6" s="1129"/>
      <c r="GY6" s="1129"/>
      <c r="GZ6" s="1129"/>
      <c r="HA6" s="1129"/>
      <c r="HB6" s="1129"/>
      <c r="HC6" s="1129"/>
      <c r="HD6" s="1129"/>
      <c r="HE6" s="1129"/>
      <c r="HF6" s="1129"/>
      <c r="HG6" s="1129"/>
      <c r="HH6" s="1129"/>
      <c r="HI6" s="1129"/>
      <c r="HJ6" s="1129"/>
      <c r="HK6" s="1129"/>
      <c r="HL6" s="1129"/>
      <c r="HM6" s="1129"/>
      <c r="HN6" s="1129"/>
      <c r="HO6" s="1129"/>
      <c r="HP6" s="1129"/>
      <c r="HQ6" s="1129"/>
      <c r="HR6" s="1129"/>
      <c r="HS6" s="1129"/>
      <c r="HT6" s="1129"/>
      <c r="HU6" s="1129"/>
      <c r="HV6" s="1129"/>
      <c r="HW6" s="1129"/>
      <c r="HX6" s="1129"/>
      <c r="HY6" s="1129"/>
      <c r="HZ6" s="376"/>
      <c r="IA6" s="376"/>
      <c r="IB6" s="376"/>
      <c r="IC6" s="376"/>
      <c r="ID6" s="376"/>
      <c r="IE6" s="376"/>
      <c r="IF6" s="376"/>
      <c r="IG6" s="376"/>
      <c r="IH6" s="376"/>
      <c r="II6" s="376"/>
      <c r="IJ6" s="376"/>
      <c r="IK6" s="376"/>
      <c r="IL6" s="376"/>
      <c r="IM6" s="376"/>
      <c r="IN6" s="376"/>
      <c r="IO6" s="376"/>
      <c r="IP6" s="376"/>
      <c r="IQ6" s="376"/>
      <c r="IR6" s="376"/>
      <c r="IS6" s="376"/>
      <c r="IT6" s="376"/>
      <c r="IU6" s="376"/>
      <c r="IV6" s="376"/>
      <c r="IW6" s="376"/>
      <c r="IX6" s="376"/>
      <c r="IY6" s="376"/>
      <c r="IZ6" s="376"/>
      <c r="JA6" s="376"/>
      <c r="JB6" s="376"/>
      <c r="JC6" s="376"/>
      <c r="JD6" s="376"/>
      <c r="JE6" s="376"/>
      <c r="JF6" s="376"/>
      <c r="JG6" s="376"/>
      <c r="JH6" s="376"/>
      <c r="JI6" s="376"/>
      <c r="JJ6" s="376"/>
      <c r="JK6" s="376"/>
      <c r="JL6" s="376"/>
      <c r="JM6" s="376"/>
      <c r="JN6" s="376"/>
      <c r="JO6" s="376"/>
      <c r="JP6" s="376"/>
      <c r="JQ6" s="376"/>
      <c r="JR6" s="376"/>
      <c r="JS6" s="376"/>
      <c r="JT6" s="376"/>
      <c r="JU6" s="376"/>
      <c r="JV6" s="376"/>
      <c r="JW6" s="376"/>
      <c r="JX6" s="376"/>
      <c r="JY6" s="376"/>
      <c r="JZ6" s="376"/>
      <c r="KA6" s="376"/>
      <c r="KB6" s="376"/>
      <c r="KC6" s="376"/>
      <c r="KD6" s="376"/>
      <c r="KE6" s="376"/>
      <c r="KF6" s="376"/>
      <c r="KG6" s="376"/>
      <c r="KH6" s="376"/>
      <c r="KI6" s="376"/>
      <c r="KJ6" s="376"/>
      <c r="KK6" s="376"/>
      <c r="KL6" s="376"/>
      <c r="KM6" s="376"/>
      <c r="KN6" s="376"/>
      <c r="KO6" s="376"/>
      <c r="KP6" s="376"/>
      <c r="KQ6" s="376"/>
      <c r="KR6" s="376"/>
      <c r="KS6" s="376"/>
      <c r="KT6" s="376"/>
      <c r="KU6" s="376"/>
      <c r="KV6" s="376"/>
      <c r="KW6" s="375"/>
      <c r="KX6" s="375"/>
      <c r="KY6" s="375"/>
      <c r="KZ6" s="375"/>
      <c r="LA6" s="375"/>
      <c r="LB6" s="375"/>
      <c r="LC6" s="375"/>
      <c r="LD6" s="375"/>
      <c r="LE6" s="375"/>
      <c r="LF6" s="375"/>
      <c r="LG6" s="375"/>
      <c r="LH6" s="375"/>
      <c r="LI6" s="375"/>
      <c r="LJ6" s="375"/>
      <c r="LK6" s="375"/>
      <c r="LL6" s="375"/>
      <c r="LM6" s="375"/>
      <c r="LN6" s="375"/>
      <c r="LO6" s="375"/>
      <c r="LP6" s="375"/>
      <c r="LQ6" s="1129"/>
      <c r="LR6" s="1129"/>
      <c r="LS6" s="1129"/>
      <c r="LT6" s="1129"/>
      <c r="LU6" s="1129"/>
      <c r="LV6" s="1129"/>
      <c r="LW6" s="1129"/>
      <c r="LX6" s="1129"/>
      <c r="LY6" s="1129"/>
      <c r="LZ6" s="1129"/>
      <c r="MA6" s="1129"/>
      <c r="MB6" s="1129"/>
      <c r="MC6" s="1129"/>
      <c r="MD6" s="1129"/>
      <c r="ME6" s="1129"/>
      <c r="MF6" s="1129"/>
      <c r="MG6" s="1129"/>
      <c r="MH6" s="1129"/>
      <c r="MI6" s="1129"/>
      <c r="MJ6" s="1129"/>
      <c r="MK6" s="1129"/>
      <c r="ML6" s="1129"/>
      <c r="MM6" s="1129"/>
      <c r="MN6" s="1129"/>
      <c r="MO6" s="1129"/>
      <c r="MP6" s="1129"/>
      <c r="MQ6" s="1129"/>
      <c r="MR6" s="1129"/>
      <c r="MS6" s="1129"/>
      <c r="MT6" s="1129"/>
      <c r="MU6" s="1144"/>
      <c r="MV6" s="1144"/>
      <c r="MW6" s="1144"/>
      <c r="MX6" s="1144"/>
      <c r="MY6" s="1144"/>
      <c r="MZ6" s="1129"/>
      <c r="NA6" s="1129"/>
      <c r="NB6" s="1129"/>
      <c r="NC6" s="1129"/>
      <c r="ND6" s="1129"/>
      <c r="NE6" s="378"/>
      <c r="NF6" s="378"/>
      <c r="NG6" s="378"/>
      <c r="NH6" s="378"/>
      <c r="NI6" s="378"/>
      <c r="NJ6" s="378"/>
      <c r="NK6" s="378"/>
      <c r="NL6" s="378"/>
      <c r="NM6" s="378"/>
      <c r="NN6" s="378"/>
      <c r="NO6" s="378"/>
      <c r="NP6" s="378"/>
      <c r="NQ6" s="378"/>
      <c r="NR6" s="378"/>
      <c r="NS6" s="378"/>
      <c r="NT6" s="378"/>
      <c r="NU6" s="378"/>
      <c r="NV6" s="378"/>
      <c r="NW6" s="378"/>
      <c r="NX6" s="378"/>
      <c r="NY6" s="378"/>
      <c r="NZ6" s="378"/>
      <c r="OA6" s="378"/>
      <c r="OB6" s="378"/>
      <c r="OC6" s="378"/>
      <c r="OD6" s="378"/>
      <c r="OE6" s="378"/>
      <c r="OF6" s="378"/>
      <c r="OG6" s="378"/>
      <c r="OH6" s="378"/>
      <c r="OI6" s="378"/>
      <c r="OJ6" s="378"/>
      <c r="OK6" s="378"/>
      <c r="OL6" s="378"/>
      <c r="OM6" s="378"/>
      <c r="ON6" s="378"/>
      <c r="OO6" s="378"/>
      <c r="OP6" s="378"/>
      <c r="OQ6" s="378"/>
      <c r="OR6" s="378"/>
      <c r="OS6" s="378"/>
      <c r="OT6" s="378"/>
      <c r="OU6" s="378"/>
      <c r="OV6" s="378"/>
      <c r="OW6" s="378"/>
      <c r="OX6" s="378"/>
      <c r="OY6" s="378"/>
      <c r="OZ6" s="378"/>
      <c r="PA6" s="378"/>
      <c r="PB6" s="378"/>
      <c r="PC6" s="378"/>
      <c r="PD6" s="378"/>
      <c r="PE6" s="378"/>
      <c r="PF6" s="378"/>
      <c r="PG6" s="378"/>
      <c r="PH6" s="378"/>
      <c r="PI6" s="378"/>
      <c r="PJ6" s="378"/>
      <c r="PK6" s="378"/>
      <c r="PL6" s="378"/>
      <c r="PM6" s="378"/>
      <c r="PN6" s="378"/>
      <c r="PO6" s="378"/>
      <c r="PP6" s="378"/>
      <c r="PQ6" s="378"/>
      <c r="PR6" s="378"/>
      <c r="PS6" s="378"/>
      <c r="PT6" s="378"/>
      <c r="PU6" s="378"/>
      <c r="PV6" s="378"/>
      <c r="PW6" s="378"/>
      <c r="PX6" s="378"/>
      <c r="PY6" s="378"/>
      <c r="PZ6" s="378"/>
      <c r="QA6" s="378"/>
      <c r="QB6" s="378"/>
      <c r="QC6" s="378"/>
      <c r="QD6" s="378"/>
      <c r="QE6" s="378"/>
      <c r="QF6" s="378"/>
      <c r="QG6" s="378"/>
      <c r="QH6" s="378"/>
      <c r="QI6" s="378"/>
      <c r="QJ6" s="378"/>
      <c r="QK6" s="378"/>
      <c r="QL6" s="378"/>
      <c r="QM6" s="378"/>
      <c r="QN6" s="378"/>
      <c r="QO6" s="378"/>
      <c r="QP6" s="378"/>
      <c r="QQ6" s="378"/>
      <c r="QR6" s="378"/>
      <c r="QS6" s="378"/>
      <c r="QT6" s="378"/>
      <c r="QU6" s="378"/>
      <c r="QV6" s="378"/>
      <c r="QW6" s="378"/>
      <c r="QX6" s="378"/>
      <c r="QY6" s="378"/>
      <c r="QZ6" s="378"/>
      <c r="RA6" s="378"/>
      <c r="RB6" s="378"/>
      <c r="RC6" s="378"/>
      <c r="RD6" s="378"/>
      <c r="RE6" s="378"/>
      <c r="RF6" s="378"/>
      <c r="RG6" s="378"/>
      <c r="RH6" s="378"/>
      <c r="RI6" s="378"/>
      <c r="RJ6" s="378"/>
      <c r="RK6" s="378"/>
      <c r="RL6" s="378"/>
      <c r="RM6" s="378"/>
      <c r="RN6" s="378"/>
      <c r="RO6" s="378"/>
      <c r="RP6" s="378"/>
      <c r="RQ6" s="378"/>
      <c r="RR6" s="378"/>
      <c r="RS6" s="378"/>
      <c r="RT6" s="378"/>
      <c r="RU6" s="378"/>
      <c r="RV6" s="378"/>
      <c r="RW6" s="378"/>
      <c r="RX6" s="378"/>
      <c r="RY6" s="378"/>
      <c r="RZ6" s="378"/>
      <c r="SA6" s="378"/>
      <c r="SB6" s="378"/>
      <c r="SC6" s="378"/>
      <c r="SD6" s="378"/>
      <c r="SE6" s="378"/>
      <c r="SF6" s="378"/>
      <c r="SG6" s="378"/>
      <c r="SH6" s="378"/>
      <c r="SI6" s="378"/>
    </row>
    <row r="7" spans="1:503" s="373" customFormat="1" ht="12.6" customHeight="1" x14ac:dyDescent="0.2">
      <c r="A7" s="1132"/>
      <c r="B7" s="539" t="s">
        <v>84</v>
      </c>
      <c r="C7" s="378"/>
      <c r="E7" s="378"/>
      <c r="F7" s="378"/>
      <c r="I7" s="1135"/>
      <c r="J7" s="396" t="s">
        <v>409</v>
      </c>
      <c r="K7" s="396" t="s">
        <v>372</v>
      </c>
      <c r="L7" s="402"/>
      <c r="M7" s="402"/>
      <c r="N7" s="554" t="s">
        <v>496</v>
      </c>
      <c r="O7" s="1172"/>
      <c r="P7" s="1172"/>
      <c r="Q7" s="1130"/>
      <c r="R7" s="403"/>
      <c r="S7" s="404" t="s">
        <v>373</v>
      </c>
      <c r="T7" s="392"/>
      <c r="W7" s="393"/>
      <c r="X7" s="1126"/>
      <c r="Y7" s="1126"/>
      <c r="Z7" s="1126"/>
      <c r="AA7" s="1126"/>
      <c r="AB7" s="1126"/>
      <c r="AC7" s="1126"/>
      <c r="AD7" s="1126"/>
      <c r="AE7" s="1126"/>
      <c r="AF7" s="1126"/>
      <c r="AG7" s="1126"/>
      <c r="AH7" s="1126"/>
      <c r="AI7" s="1126"/>
      <c r="AJ7" s="1126"/>
      <c r="AK7" s="1126"/>
      <c r="AL7" s="1126"/>
      <c r="AM7" s="1126"/>
      <c r="AN7" s="1126"/>
      <c r="AO7" s="1126"/>
      <c r="AP7" s="1126"/>
      <c r="AQ7" s="1126"/>
      <c r="AR7" s="1126"/>
      <c r="AS7" s="1126"/>
      <c r="AT7" s="1126"/>
      <c r="AU7" s="1126"/>
      <c r="AV7" s="1126"/>
      <c r="AW7" s="1126"/>
      <c r="AX7" s="1126"/>
      <c r="AY7" s="1126"/>
      <c r="AZ7" s="1126"/>
      <c r="BA7" s="1126"/>
      <c r="BB7" s="1126"/>
      <c r="BC7" s="1126"/>
      <c r="BD7" s="1126"/>
      <c r="BE7" s="1126"/>
      <c r="BF7" s="1126"/>
      <c r="BG7" s="1126"/>
      <c r="BH7" s="1126"/>
      <c r="BI7" s="1126"/>
      <c r="BJ7" s="1126"/>
      <c r="BK7" s="1126"/>
      <c r="BL7" s="1126"/>
      <c r="BM7" s="1126"/>
      <c r="BN7" s="1126"/>
      <c r="BO7" s="1126"/>
      <c r="BP7" s="1126"/>
      <c r="BQ7" s="1126"/>
      <c r="BR7" s="1126"/>
      <c r="BS7" s="1126"/>
      <c r="BT7" s="1126"/>
      <c r="BU7" s="1126"/>
      <c r="BV7" s="1126"/>
      <c r="BW7" s="1126"/>
      <c r="BX7" s="1126"/>
      <c r="BY7" s="1126"/>
      <c r="BZ7" s="1126"/>
      <c r="CA7" s="1126"/>
      <c r="CB7" s="1126"/>
      <c r="CC7" s="1126"/>
      <c r="CD7" s="1126"/>
      <c r="CE7" s="1126"/>
      <c r="CF7" s="1126"/>
      <c r="CG7" s="1126"/>
      <c r="CH7" s="1126"/>
      <c r="CI7" s="1126"/>
      <c r="CJ7" s="1126"/>
      <c r="CK7" s="1126"/>
      <c r="CL7" s="1126"/>
      <c r="CM7" s="1126"/>
      <c r="CN7" s="1126"/>
      <c r="CO7" s="1126"/>
      <c r="CP7" s="1126"/>
      <c r="CQ7" s="1126"/>
      <c r="CR7" s="1126"/>
      <c r="CS7" s="1126"/>
      <c r="CT7" s="1126"/>
      <c r="CU7" s="1126"/>
      <c r="CV7" s="1126"/>
      <c r="CW7" s="1126"/>
      <c r="CX7" s="1126"/>
      <c r="CY7" s="1126"/>
      <c r="CZ7" s="1126"/>
      <c r="DA7" s="1126"/>
      <c r="DB7" s="1126"/>
      <c r="DC7" s="1126"/>
      <c r="DD7" s="1126"/>
      <c r="DE7" s="1126"/>
      <c r="DF7" s="1126"/>
      <c r="DG7" s="1126"/>
      <c r="DH7" s="1126"/>
      <c r="DI7" s="1126"/>
      <c r="DJ7" s="1126"/>
      <c r="DK7" s="1126"/>
      <c r="DL7" s="1126"/>
      <c r="DM7" s="1126"/>
      <c r="DN7" s="1126"/>
      <c r="DO7" s="1126"/>
      <c r="DP7" s="1126"/>
      <c r="DQ7" s="1126"/>
      <c r="DR7" s="1126"/>
      <c r="DS7" s="1126"/>
      <c r="DT7" s="1126"/>
      <c r="DU7" s="1126"/>
      <c r="DV7" s="1126"/>
      <c r="DW7" s="1126"/>
      <c r="DX7" s="1126"/>
      <c r="DY7" s="1126"/>
      <c r="DZ7" s="1126"/>
      <c r="EA7" s="1126"/>
      <c r="EB7" s="1126"/>
      <c r="EC7" s="1126"/>
      <c r="ED7" s="1126"/>
      <c r="EE7" s="1126"/>
      <c r="EF7" s="1126"/>
      <c r="EG7" s="1126"/>
      <c r="EH7" s="1126"/>
      <c r="EI7" s="1126"/>
      <c r="EJ7" s="1126"/>
      <c r="EK7" s="1126"/>
      <c r="EL7" s="1126"/>
      <c r="EM7" s="1126"/>
      <c r="EN7" s="1126"/>
      <c r="EO7" s="1126"/>
      <c r="EP7" s="1126"/>
      <c r="EQ7" s="1126"/>
      <c r="ER7" s="1126"/>
      <c r="ES7" s="1129"/>
      <c r="ET7" s="1129"/>
      <c r="EU7" s="1129"/>
      <c r="EV7" s="1129"/>
      <c r="EW7" s="1129"/>
      <c r="EX7" s="1129"/>
      <c r="EY7" s="1129"/>
      <c r="EZ7" s="1129"/>
      <c r="FA7" s="1129"/>
      <c r="FB7" s="1129"/>
      <c r="FC7" s="1126"/>
      <c r="FD7" s="1126"/>
      <c r="FE7" s="1126"/>
      <c r="FF7" s="1126"/>
      <c r="FG7" s="1126"/>
      <c r="FH7" s="1129"/>
      <c r="FI7" s="1129"/>
      <c r="FJ7" s="1129"/>
      <c r="FK7" s="1129"/>
      <c r="FL7" s="1129"/>
      <c r="FM7" s="1126"/>
      <c r="FN7" s="1126"/>
      <c r="FO7" s="1126"/>
      <c r="FP7" s="1126"/>
      <c r="FQ7" s="1126"/>
      <c r="FR7" s="1129"/>
      <c r="FS7" s="1129"/>
      <c r="FT7" s="1129"/>
      <c r="FU7" s="1129"/>
      <c r="FV7" s="1129"/>
      <c r="FW7" s="1129"/>
      <c r="FX7" s="1129"/>
      <c r="FY7" s="1129"/>
      <c r="FZ7" s="1129"/>
      <c r="GA7" s="1129"/>
      <c r="GB7" s="1129"/>
      <c r="GC7" s="1129"/>
      <c r="GD7" s="1129"/>
      <c r="GE7" s="1129"/>
      <c r="GF7" s="1129"/>
      <c r="GG7" s="1129"/>
      <c r="GH7" s="1129"/>
      <c r="GI7" s="1129"/>
      <c r="GJ7" s="1129"/>
      <c r="GK7" s="1129"/>
      <c r="GL7" s="1129"/>
      <c r="GM7" s="1129"/>
      <c r="GN7" s="1129"/>
      <c r="GO7" s="1129"/>
      <c r="GP7" s="1129"/>
      <c r="GQ7" s="1129"/>
      <c r="GR7" s="1129"/>
      <c r="GS7" s="1129"/>
      <c r="GT7" s="1129"/>
      <c r="GU7" s="1129"/>
      <c r="GV7" s="1129"/>
      <c r="GW7" s="1129"/>
      <c r="GX7" s="1129"/>
      <c r="GY7" s="1129"/>
      <c r="GZ7" s="1129"/>
      <c r="HA7" s="1129"/>
      <c r="HB7" s="1129"/>
      <c r="HC7" s="1129"/>
      <c r="HD7" s="1129"/>
      <c r="HE7" s="1129"/>
      <c r="HF7" s="1129"/>
      <c r="HG7" s="1129"/>
      <c r="HH7" s="1129"/>
      <c r="HI7" s="1129"/>
      <c r="HJ7" s="1129"/>
      <c r="HK7" s="1129"/>
      <c r="HL7" s="1129"/>
      <c r="HM7" s="1129"/>
      <c r="HN7" s="1129"/>
      <c r="HO7" s="1129"/>
      <c r="HP7" s="1129"/>
      <c r="HQ7" s="1129"/>
      <c r="HR7" s="1129"/>
      <c r="HS7" s="1129"/>
      <c r="HT7" s="1129"/>
      <c r="HU7" s="1129"/>
      <c r="HV7" s="1129"/>
      <c r="HW7" s="1129"/>
      <c r="HX7" s="1129"/>
      <c r="HY7" s="1129"/>
      <c r="HZ7" s="376"/>
      <c r="IA7" s="376"/>
      <c r="IB7" s="376"/>
      <c r="IC7" s="376"/>
      <c r="ID7" s="376"/>
      <c r="IE7" s="376"/>
      <c r="IF7" s="376"/>
      <c r="IG7" s="376"/>
      <c r="IH7" s="376"/>
      <c r="II7" s="376"/>
      <c r="IJ7" s="376"/>
      <c r="IK7" s="376"/>
      <c r="IL7" s="376"/>
      <c r="IM7" s="376"/>
      <c r="IN7" s="376"/>
      <c r="IO7" s="376"/>
      <c r="IP7" s="376"/>
      <c r="IQ7" s="376"/>
      <c r="IR7" s="376"/>
      <c r="IS7" s="376"/>
      <c r="IT7" s="376"/>
      <c r="IU7" s="376"/>
      <c r="IV7" s="376"/>
      <c r="IW7" s="376"/>
      <c r="IX7" s="376"/>
      <c r="IY7" s="405" t="s">
        <v>390</v>
      </c>
      <c r="IZ7" s="405" t="s">
        <v>105</v>
      </c>
      <c r="JA7" s="405" t="s">
        <v>106</v>
      </c>
      <c r="JB7" s="405" t="s">
        <v>107</v>
      </c>
      <c r="JC7" s="405" t="s">
        <v>108</v>
      </c>
      <c r="JD7" s="405" t="s">
        <v>390</v>
      </c>
      <c r="JE7" s="405" t="s">
        <v>105</v>
      </c>
      <c r="JF7" s="405" t="s">
        <v>106</v>
      </c>
      <c r="JG7" s="405" t="s">
        <v>107</v>
      </c>
      <c r="JH7" s="405" t="s">
        <v>108</v>
      </c>
      <c r="JI7" s="405" t="s">
        <v>390</v>
      </c>
      <c r="JJ7" s="405" t="s">
        <v>105</v>
      </c>
      <c r="JK7" s="405" t="s">
        <v>106</v>
      </c>
      <c r="JL7" s="405" t="s">
        <v>107</v>
      </c>
      <c r="JM7" s="405" t="s">
        <v>108</v>
      </c>
      <c r="JN7" s="405" t="s">
        <v>390</v>
      </c>
      <c r="JO7" s="405" t="s">
        <v>105</v>
      </c>
      <c r="JP7" s="405" t="s">
        <v>106</v>
      </c>
      <c r="JQ7" s="405" t="s">
        <v>107</v>
      </c>
      <c r="JR7" s="405" t="s">
        <v>108</v>
      </c>
      <c r="JS7" s="405" t="s">
        <v>390</v>
      </c>
      <c r="JT7" s="405" t="s">
        <v>105</v>
      </c>
      <c r="JU7" s="405" t="s">
        <v>106</v>
      </c>
      <c r="JV7" s="405" t="s">
        <v>107</v>
      </c>
      <c r="JW7" s="405" t="s">
        <v>108</v>
      </c>
      <c r="JX7" s="405" t="s">
        <v>390</v>
      </c>
      <c r="JY7" s="405" t="s">
        <v>105</v>
      </c>
      <c r="JZ7" s="405" t="s">
        <v>106</v>
      </c>
      <c r="KA7" s="405" t="s">
        <v>107</v>
      </c>
      <c r="KB7" s="405" t="s">
        <v>108</v>
      </c>
      <c r="KC7" s="405" t="s">
        <v>390</v>
      </c>
      <c r="KD7" s="405" t="s">
        <v>105</v>
      </c>
      <c r="KE7" s="405" t="s">
        <v>106</v>
      </c>
      <c r="KF7" s="405" t="s">
        <v>107</v>
      </c>
      <c r="KG7" s="405" t="s">
        <v>108</v>
      </c>
      <c r="KH7" s="405" t="s">
        <v>390</v>
      </c>
      <c r="KI7" s="405" t="s">
        <v>105</v>
      </c>
      <c r="KJ7" s="405" t="s">
        <v>106</v>
      </c>
      <c r="KK7" s="405" t="s">
        <v>107</v>
      </c>
      <c r="KL7" s="405" t="s">
        <v>108</v>
      </c>
      <c r="KM7" s="405" t="s">
        <v>390</v>
      </c>
      <c r="KN7" s="405" t="s">
        <v>105</v>
      </c>
      <c r="KO7" s="405" t="s">
        <v>106</v>
      </c>
      <c r="KP7" s="405" t="s">
        <v>107</v>
      </c>
      <c r="KQ7" s="405" t="s">
        <v>108</v>
      </c>
      <c r="KR7" s="405" t="s">
        <v>390</v>
      </c>
      <c r="KS7" s="405" t="s">
        <v>105</v>
      </c>
      <c r="KT7" s="405" t="s">
        <v>106</v>
      </c>
      <c r="KU7" s="405" t="s">
        <v>107</v>
      </c>
      <c r="KV7" s="405" t="s">
        <v>108</v>
      </c>
      <c r="KW7" s="405" t="s">
        <v>390</v>
      </c>
      <c r="KX7" s="405" t="s">
        <v>105</v>
      </c>
      <c r="KY7" s="405" t="s">
        <v>106</v>
      </c>
      <c r="KZ7" s="405" t="s">
        <v>107</v>
      </c>
      <c r="LA7" s="405" t="s">
        <v>108</v>
      </c>
      <c r="LB7" s="405" t="s">
        <v>390</v>
      </c>
      <c r="LC7" s="405" t="s">
        <v>105</v>
      </c>
      <c r="LD7" s="405" t="s">
        <v>106</v>
      </c>
      <c r="LE7" s="405" t="s">
        <v>107</v>
      </c>
      <c r="LF7" s="405" t="s">
        <v>108</v>
      </c>
      <c r="LG7" s="405" t="s">
        <v>390</v>
      </c>
      <c r="LH7" s="405" t="s">
        <v>105</v>
      </c>
      <c r="LI7" s="405" t="s">
        <v>106</v>
      </c>
      <c r="LJ7" s="405" t="s">
        <v>107</v>
      </c>
      <c r="LK7" s="405" t="s">
        <v>108</v>
      </c>
      <c r="LL7" s="405" t="s">
        <v>390</v>
      </c>
      <c r="LM7" s="405" t="s">
        <v>105</v>
      </c>
      <c r="LN7" s="405" t="s">
        <v>106</v>
      </c>
      <c r="LO7" s="405" t="s">
        <v>107</v>
      </c>
      <c r="LP7" s="405" t="s">
        <v>108</v>
      </c>
      <c r="LQ7" s="1129"/>
      <c r="LR7" s="1129"/>
      <c r="LS7" s="1129"/>
      <c r="LT7" s="1129"/>
      <c r="LU7" s="1129"/>
      <c r="LV7" s="1129"/>
      <c r="LW7" s="1129"/>
      <c r="LX7" s="1129"/>
      <c r="LY7" s="1129"/>
      <c r="LZ7" s="1129"/>
      <c r="MA7" s="1129"/>
      <c r="MB7" s="1129"/>
      <c r="MC7" s="1129"/>
      <c r="MD7" s="1129"/>
      <c r="ME7" s="1129"/>
      <c r="MF7" s="1129"/>
      <c r="MG7" s="1129"/>
      <c r="MH7" s="1129"/>
      <c r="MI7" s="1129"/>
      <c r="MJ7" s="1129"/>
      <c r="MK7" s="1129"/>
      <c r="ML7" s="1129"/>
      <c r="MM7" s="1129"/>
      <c r="MN7" s="1129"/>
      <c r="MO7" s="1129"/>
      <c r="MP7" s="1129"/>
      <c r="MQ7" s="1129"/>
      <c r="MR7" s="1129"/>
      <c r="MS7" s="1129"/>
      <c r="MT7" s="1129"/>
      <c r="MU7" s="1144"/>
      <c r="MV7" s="1144"/>
      <c r="MW7" s="1144"/>
      <c r="MX7" s="1144"/>
      <c r="MY7" s="1144"/>
      <c r="MZ7" s="1129"/>
      <c r="NA7" s="1129"/>
      <c r="NB7" s="1129"/>
      <c r="NC7" s="1129"/>
      <c r="ND7" s="1129"/>
      <c r="NE7" s="378"/>
      <c r="NF7" s="378"/>
      <c r="NG7" s="378"/>
      <c r="NH7" s="378"/>
      <c r="NI7" s="378"/>
      <c r="NJ7" s="378"/>
      <c r="NK7" s="378"/>
      <c r="NL7" s="378"/>
      <c r="NM7" s="378"/>
      <c r="NN7" s="378"/>
      <c r="NO7" s="378"/>
      <c r="NP7" s="378"/>
      <c r="NQ7" s="378"/>
      <c r="NR7" s="378"/>
      <c r="NS7" s="378"/>
      <c r="NT7" s="378"/>
      <c r="NU7" s="378"/>
      <c r="NV7" s="378"/>
      <c r="NW7" s="378"/>
      <c r="NX7" s="378"/>
      <c r="NY7" s="378"/>
      <c r="NZ7" s="378"/>
      <c r="OA7" s="378"/>
      <c r="OB7" s="378"/>
      <c r="OC7" s="378"/>
      <c r="OD7" s="378"/>
      <c r="OE7" s="378"/>
      <c r="OF7" s="378"/>
      <c r="OG7" s="378"/>
      <c r="OH7" s="378"/>
      <c r="OI7" s="378"/>
      <c r="OJ7" s="378"/>
      <c r="OK7" s="378"/>
      <c r="OL7" s="378"/>
      <c r="OM7" s="378"/>
      <c r="ON7" s="378"/>
      <c r="OO7" s="378"/>
      <c r="OP7" s="378"/>
      <c r="OQ7" s="378"/>
      <c r="OR7" s="378"/>
      <c r="OS7" s="378"/>
      <c r="OT7" s="378"/>
      <c r="OU7" s="378"/>
      <c r="OV7" s="378"/>
      <c r="OW7" s="378"/>
      <c r="OX7" s="378"/>
      <c r="OY7" s="378"/>
      <c r="OZ7" s="378"/>
      <c r="PA7" s="378"/>
      <c r="PB7" s="378"/>
      <c r="PC7" s="378"/>
      <c r="PD7" s="378"/>
      <c r="PE7" s="378"/>
      <c r="PF7" s="378"/>
      <c r="PG7" s="378"/>
      <c r="PH7" s="378"/>
      <c r="PI7" s="378"/>
      <c r="PJ7" s="378"/>
      <c r="PK7" s="378"/>
      <c r="PL7" s="378"/>
      <c r="PM7" s="378"/>
      <c r="PN7" s="378"/>
      <c r="PO7" s="378"/>
      <c r="PP7" s="378"/>
      <c r="PQ7" s="378"/>
      <c r="PR7" s="378"/>
      <c r="PS7" s="378"/>
      <c r="PT7" s="378"/>
      <c r="PU7" s="378"/>
      <c r="PV7" s="378"/>
      <c r="PW7" s="378"/>
      <c r="PX7" s="378"/>
      <c r="PY7" s="378"/>
      <c r="PZ7" s="378"/>
      <c r="QA7" s="378"/>
      <c r="QB7" s="378"/>
      <c r="QC7" s="378"/>
      <c r="QD7" s="378"/>
      <c r="QE7" s="378"/>
      <c r="QF7" s="378"/>
      <c r="QG7" s="378"/>
      <c r="QH7" s="378"/>
      <c r="QI7" s="378"/>
      <c r="QJ7" s="378"/>
      <c r="QK7" s="378"/>
      <c r="QL7" s="378"/>
      <c r="QM7" s="378"/>
      <c r="QN7" s="378"/>
      <c r="QO7" s="378"/>
      <c r="QP7" s="378"/>
      <c r="QQ7" s="378"/>
      <c r="QR7" s="378"/>
      <c r="QS7" s="378"/>
      <c r="QT7" s="378"/>
      <c r="QU7" s="378"/>
      <c r="QV7" s="378"/>
      <c r="QW7" s="378"/>
      <c r="QX7" s="378"/>
      <c r="QY7" s="378"/>
      <c r="QZ7" s="378"/>
      <c r="RA7" s="378"/>
      <c r="RB7" s="378"/>
      <c r="RC7" s="378"/>
      <c r="RD7" s="378"/>
      <c r="RE7" s="378"/>
      <c r="RF7" s="378"/>
      <c r="RG7" s="378"/>
      <c r="RH7" s="378"/>
      <c r="RI7" s="378"/>
      <c r="RJ7" s="378"/>
      <c r="RK7" s="378"/>
      <c r="RL7" s="378"/>
      <c r="RM7" s="378"/>
      <c r="RN7" s="378"/>
      <c r="RO7" s="378"/>
      <c r="RP7" s="378"/>
      <c r="RQ7" s="378"/>
      <c r="RR7" s="378"/>
      <c r="RS7" s="378"/>
      <c r="RT7" s="378"/>
      <c r="RU7" s="378"/>
      <c r="RV7" s="378"/>
      <c r="RW7" s="378"/>
      <c r="RX7" s="378"/>
      <c r="RY7" s="378"/>
      <c r="RZ7" s="378"/>
      <c r="SA7" s="378"/>
      <c r="SB7" s="378"/>
      <c r="SC7" s="378"/>
      <c r="SD7" s="378"/>
      <c r="SE7" s="378"/>
      <c r="SF7" s="378"/>
      <c r="SG7" s="378"/>
      <c r="SH7" s="378"/>
      <c r="SI7" s="378"/>
    </row>
    <row r="8" spans="1:503" s="408" customFormat="1" ht="11.25" customHeight="1" x14ac:dyDescent="0.2">
      <c r="A8" s="1132"/>
      <c r="B8" s="406" t="s">
        <v>374</v>
      </c>
      <c r="C8" s="396" t="s">
        <v>375</v>
      </c>
      <c r="D8" s="396" t="s">
        <v>376</v>
      </c>
      <c r="E8" s="396" t="s">
        <v>377</v>
      </c>
      <c r="F8" s="396" t="s">
        <v>377</v>
      </c>
      <c r="G8" s="1135" t="s">
        <v>497</v>
      </c>
      <c r="H8" s="541" t="s">
        <v>367</v>
      </c>
      <c r="I8" s="1135"/>
      <c r="J8" s="1138" t="s">
        <v>498</v>
      </c>
      <c r="K8" s="396" t="s">
        <v>380</v>
      </c>
      <c r="L8" s="1140" t="s">
        <v>381</v>
      </c>
      <c r="M8" s="1141"/>
      <c r="N8" s="396" t="s">
        <v>382</v>
      </c>
      <c r="O8" s="396" t="s">
        <v>499</v>
      </c>
      <c r="P8" s="1142" t="s">
        <v>500</v>
      </c>
      <c r="Q8" s="1130"/>
      <c r="R8" s="396" t="s">
        <v>385</v>
      </c>
      <c r="S8" s="396" t="s">
        <v>386</v>
      </c>
      <c r="T8" s="407"/>
      <c r="W8" s="409"/>
      <c r="X8" s="1126"/>
      <c r="Y8" s="1126"/>
      <c r="Z8" s="1126"/>
      <c r="AA8" s="1126"/>
      <c r="AB8" s="1126"/>
      <c r="AC8" s="1126"/>
      <c r="AD8" s="1126"/>
      <c r="AE8" s="1126"/>
      <c r="AF8" s="1126"/>
      <c r="AG8" s="1126"/>
      <c r="AH8" s="1126"/>
      <c r="AI8" s="1126"/>
      <c r="AJ8" s="1126"/>
      <c r="AK8" s="1126"/>
      <c r="AL8" s="1126"/>
      <c r="AM8" s="1126"/>
      <c r="AN8" s="1126"/>
      <c r="AO8" s="1126"/>
      <c r="AP8" s="1126"/>
      <c r="AQ8" s="1126"/>
      <c r="AR8" s="1126"/>
      <c r="AS8" s="1126"/>
      <c r="AT8" s="1126"/>
      <c r="AU8" s="1126"/>
      <c r="AV8" s="1126"/>
      <c r="AW8" s="1126"/>
      <c r="AX8" s="1126"/>
      <c r="AY8" s="1126"/>
      <c r="AZ8" s="1126"/>
      <c r="BA8" s="1126"/>
      <c r="BB8" s="1126"/>
      <c r="BC8" s="1126"/>
      <c r="BD8" s="1126"/>
      <c r="BE8" s="1126"/>
      <c r="BF8" s="1126"/>
      <c r="BG8" s="1126"/>
      <c r="BH8" s="1126"/>
      <c r="BI8" s="1126"/>
      <c r="BJ8" s="1126"/>
      <c r="BK8" s="1126"/>
      <c r="BL8" s="1126"/>
      <c r="BM8" s="1126"/>
      <c r="BN8" s="1126"/>
      <c r="BO8" s="1126"/>
      <c r="BP8" s="1126"/>
      <c r="BQ8" s="1126"/>
      <c r="BR8" s="1126"/>
      <c r="BS8" s="1126"/>
      <c r="BT8" s="1126"/>
      <c r="BU8" s="1126"/>
      <c r="BV8" s="1126"/>
      <c r="BW8" s="1126"/>
      <c r="BX8" s="1126"/>
      <c r="BY8" s="1126"/>
      <c r="BZ8" s="1126"/>
      <c r="CA8" s="1126"/>
      <c r="CB8" s="1126"/>
      <c r="CC8" s="1126"/>
      <c r="CD8" s="1126"/>
      <c r="CE8" s="1126"/>
      <c r="CF8" s="1126"/>
      <c r="CG8" s="1126"/>
      <c r="CH8" s="1126"/>
      <c r="CI8" s="1126"/>
      <c r="CJ8" s="1126"/>
      <c r="CK8" s="1126"/>
      <c r="CL8" s="1126"/>
      <c r="CM8" s="1126"/>
      <c r="CN8" s="1126"/>
      <c r="CO8" s="1126"/>
      <c r="CP8" s="1126"/>
      <c r="CQ8" s="1126"/>
      <c r="CR8" s="1126"/>
      <c r="CS8" s="1126"/>
      <c r="CT8" s="1126"/>
      <c r="CU8" s="1126"/>
      <c r="CV8" s="1126"/>
      <c r="CW8" s="1126"/>
      <c r="CX8" s="1126"/>
      <c r="CY8" s="1126"/>
      <c r="CZ8" s="1126"/>
      <c r="DA8" s="1126"/>
      <c r="DB8" s="1126"/>
      <c r="DC8" s="1126"/>
      <c r="DD8" s="1126"/>
      <c r="DE8" s="1126"/>
      <c r="DF8" s="1126"/>
      <c r="DG8" s="1126"/>
      <c r="DH8" s="1126"/>
      <c r="DI8" s="1126"/>
      <c r="DJ8" s="1126"/>
      <c r="DK8" s="1126"/>
      <c r="DL8" s="1126"/>
      <c r="DM8" s="1126"/>
      <c r="DN8" s="1126"/>
      <c r="DO8" s="1126"/>
      <c r="DP8" s="1126"/>
      <c r="DQ8" s="1126"/>
      <c r="DR8" s="1126"/>
      <c r="DS8" s="1126"/>
      <c r="DT8" s="1126"/>
      <c r="DU8" s="1126"/>
      <c r="DV8" s="1126"/>
      <c r="DW8" s="1126"/>
      <c r="DX8" s="1126"/>
      <c r="DY8" s="1126"/>
      <c r="DZ8" s="1126"/>
      <c r="EA8" s="1126"/>
      <c r="EB8" s="1126"/>
      <c r="EC8" s="1126"/>
      <c r="ED8" s="1126"/>
      <c r="EE8" s="1126"/>
      <c r="EF8" s="1126"/>
      <c r="EG8" s="1126"/>
      <c r="EH8" s="1126"/>
      <c r="EI8" s="1126"/>
      <c r="EJ8" s="1126"/>
      <c r="EK8" s="1126"/>
      <c r="EL8" s="1126"/>
      <c r="EM8" s="1126"/>
      <c r="EN8" s="1126"/>
      <c r="EO8" s="1126"/>
      <c r="EP8" s="1126"/>
      <c r="EQ8" s="1126"/>
      <c r="ER8" s="1126"/>
      <c r="ES8" s="1129"/>
      <c r="ET8" s="1129"/>
      <c r="EU8" s="1129"/>
      <c r="EV8" s="1129"/>
      <c r="EW8" s="1129"/>
      <c r="EX8" s="1129"/>
      <c r="EY8" s="1129"/>
      <c r="EZ8" s="1129"/>
      <c r="FA8" s="1129"/>
      <c r="FB8" s="1129"/>
      <c r="FC8" s="1126"/>
      <c r="FD8" s="1126"/>
      <c r="FE8" s="1126"/>
      <c r="FF8" s="1126"/>
      <c r="FG8" s="1126"/>
      <c r="FH8" s="1129"/>
      <c r="FI8" s="1129"/>
      <c r="FJ8" s="1129"/>
      <c r="FK8" s="1129"/>
      <c r="FL8" s="1129"/>
      <c r="FM8" s="1126"/>
      <c r="FN8" s="1126"/>
      <c r="FO8" s="1126"/>
      <c r="FP8" s="1126"/>
      <c r="FQ8" s="1126"/>
      <c r="FR8" s="1129"/>
      <c r="FS8" s="1129"/>
      <c r="FT8" s="1129"/>
      <c r="FU8" s="1129"/>
      <c r="FV8" s="1129"/>
      <c r="FW8" s="1129"/>
      <c r="FX8" s="1129"/>
      <c r="FY8" s="1129"/>
      <c r="FZ8" s="1129"/>
      <c r="GA8" s="1129"/>
      <c r="GB8" s="1129"/>
      <c r="GC8" s="1129"/>
      <c r="GD8" s="1129"/>
      <c r="GE8" s="1129"/>
      <c r="GF8" s="1129"/>
      <c r="GG8" s="1129"/>
      <c r="GH8" s="1129"/>
      <c r="GI8" s="1129"/>
      <c r="GJ8" s="1129"/>
      <c r="GK8" s="1129"/>
      <c r="GL8" s="1129"/>
      <c r="GM8" s="1129"/>
      <c r="GN8" s="1129"/>
      <c r="GO8" s="1129"/>
      <c r="GP8" s="1129"/>
      <c r="GQ8" s="1129"/>
      <c r="GR8" s="1129"/>
      <c r="GS8" s="1129"/>
      <c r="GT8" s="1129"/>
      <c r="GU8" s="1129"/>
      <c r="GV8" s="1129"/>
      <c r="GW8" s="1129"/>
      <c r="GX8" s="1129"/>
      <c r="GY8" s="1129"/>
      <c r="GZ8" s="1129"/>
      <c r="HA8" s="1129"/>
      <c r="HB8" s="1129"/>
      <c r="HC8" s="1129"/>
      <c r="HD8" s="1129"/>
      <c r="HE8" s="1129"/>
      <c r="HF8" s="1129"/>
      <c r="HG8" s="1129"/>
      <c r="HH8" s="1129"/>
      <c r="HI8" s="1129"/>
      <c r="HJ8" s="1129"/>
      <c r="HK8" s="1129"/>
      <c r="HL8" s="1129"/>
      <c r="HM8" s="1129"/>
      <c r="HN8" s="1129"/>
      <c r="HO8" s="1129"/>
      <c r="HP8" s="1129"/>
      <c r="HQ8" s="1129"/>
      <c r="HR8" s="1129"/>
      <c r="HS8" s="1129"/>
      <c r="HT8" s="1129"/>
      <c r="HU8" s="1129"/>
      <c r="HV8" s="1129"/>
      <c r="HW8" s="1129"/>
      <c r="HX8" s="1129"/>
      <c r="HY8" s="1129"/>
      <c r="HZ8" s="1129" t="s">
        <v>387</v>
      </c>
      <c r="IA8" s="405" t="s">
        <v>105</v>
      </c>
      <c r="IB8" s="405" t="s">
        <v>106</v>
      </c>
      <c r="IC8" s="405" t="s">
        <v>107</v>
      </c>
      <c r="ID8" s="405" t="s">
        <v>108</v>
      </c>
      <c r="IE8" s="1129" t="s">
        <v>388</v>
      </c>
      <c r="IF8" s="1129" t="s">
        <v>388</v>
      </c>
      <c r="IG8" s="1129" t="s">
        <v>388</v>
      </c>
      <c r="IH8" s="1129" t="s">
        <v>388</v>
      </c>
      <c r="II8" s="1129" t="s">
        <v>388</v>
      </c>
      <c r="IJ8" s="1129" t="s">
        <v>389</v>
      </c>
      <c r="IK8" s="1129" t="s">
        <v>389</v>
      </c>
      <c r="IL8" s="1129" t="s">
        <v>389</v>
      </c>
      <c r="IM8" s="1129" t="s">
        <v>389</v>
      </c>
      <c r="IN8" s="1129" t="s">
        <v>389</v>
      </c>
      <c r="IO8" s="405" t="s">
        <v>390</v>
      </c>
      <c r="IP8" s="405" t="s">
        <v>105</v>
      </c>
      <c r="IQ8" s="405" t="s">
        <v>106</v>
      </c>
      <c r="IR8" s="405" t="s">
        <v>107</v>
      </c>
      <c r="IS8" s="405" t="s">
        <v>108</v>
      </c>
      <c r="IT8" s="405" t="s">
        <v>390</v>
      </c>
      <c r="IU8" s="405" t="s">
        <v>105</v>
      </c>
      <c r="IV8" s="405" t="s">
        <v>106</v>
      </c>
      <c r="IW8" s="405" t="s">
        <v>107</v>
      </c>
      <c r="IX8" s="405" t="s">
        <v>108</v>
      </c>
      <c r="IY8" s="1129" t="s">
        <v>391</v>
      </c>
      <c r="IZ8" s="1129" t="s">
        <v>391</v>
      </c>
      <c r="JA8" s="1129" t="s">
        <v>391</v>
      </c>
      <c r="JB8" s="1129" t="s">
        <v>391</v>
      </c>
      <c r="JC8" s="1129" t="s">
        <v>391</v>
      </c>
      <c r="JD8" s="1129" t="s">
        <v>392</v>
      </c>
      <c r="JE8" s="1129" t="s">
        <v>392</v>
      </c>
      <c r="JF8" s="1129" t="s">
        <v>392</v>
      </c>
      <c r="JG8" s="1129" t="s">
        <v>392</v>
      </c>
      <c r="JH8" s="1129" t="s">
        <v>392</v>
      </c>
      <c r="JI8" s="1129" t="s">
        <v>393</v>
      </c>
      <c r="JJ8" s="1129" t="s">
        <v>393</v>
      </c>
      <c r="JK8" s="1129" t="s">
        <v>393</v>
      </c>
      <c r="JL8" s="1129" t="s">
        <v>393</v>
      </c>
      <c r="JM8" s="1129" t="s">
        <v>393</v>
      </c>
      <c r="JN8" s="1129" t="s">
        <v>394</v>
      </c>
      <c r="JO8" s="1129" t="s">
        <v>394</v>
      </c>
      <c r="JP8" s="1129" t="s">
        <v>394</v>
      </c>
      <c r="JQ8" s="1129" t="s">
        <v>394</v>
      </c>
      <c r="JR8" s="1129" t="s">
        <v>394</v>
      </c>
      <c r="JS8" s="1129" t="s">
        <v>395</v>
      </c>
      <c r="JT8" s="1129" t="s">
        <v>395</v>
      </c>
      <c r="JU8" s="1129" t="s">
        <v>395</v>
      </c>
      <c r="JV8" s="1129" t="s">
        <v>395</v>
      </c>
      <c r="JW8" s="1129" t="s">
        <v>395</v>
      </c>
      <c r="JX8" s="1129" t="s">
        <v>396</v>
      </c>
      <c r="JY8" s="1129" t="s">
        <v>396</v>
      </c>
      <c r="JZ8" s="1129" t="s">
        <v>396</v>
      </c>
      <c r="KA8" s="1129" t="s">
        <v>396</v>
      </c>
      <c r="KB8" s="1129" t="s">
        <v>396</v>
      </c>
      <c r="KC8" s="1129" t="s">
        <v>397</v>
      </c>
      <c r="KD8" s="1129" t="s">
        <v>397</v>
      </c>
      <c r="KE8" s="1129" t="s">
        <v>397</v>
      </c>
      <c r="KF8" s="1129" t="s">
        <v>397</v>
      </c>
      <c r="KG8" s="1129" t="s">
        <v>397</v>
      </c>
      <c r="KH8" s="1129" t="s">
        <v>398</v>
      </c>
      <c r="KI8" s="1129" t="s">
        <v>398</v>
      </c>
      <c r="KJ8" s="1129" t="s">
        <v>398</v>
      </c>
      <c r="KK8" s="1129" t="s">
        <v>398</v>
      </c>
      <c r="KL8" s="1129" t="s">
        <v>398</v>
      </c>
      <c r="KM8" s="1129" t="s">
        <v>399</v>
      </c>
      <c r="KN8" s="1129" t="s">
        <v>399</v>
      </c>
      <c r="KO8" s="1129" t="s">
        <v>399</v>
      </c>
      <c r="KP8" s="1129" t="s">
        <v>399</v>
      </c>
      <c r="KQ8" s="1129" t="s">
        <v>399</v>
      </c>
      <c r="KR8" s="1129" t="s">
        <v>400</v>
      </c>
      <c r="KS8" s="1129" t="s">
        <v>400</v>
      </c>
      <c r="KT8" s="1129" t="s">
        <v>400</v>
      </c>
      <c r="KU8" s="1129" t="s">
        <v>400</v>
      </c>
      <c r="KV8" s="1129" t="s">
        <v>400</v>
      </c>
      <c r="KW8" s="1129" t="s">
        <v>401</v>
      </c>
      <c r="KX8" s="1129" t="s">
        <v>401</v>
      </c>
      <c r="KY8" s="1129" t="s">
        <v>401</v>
      </c>
      <c r="KZ8" s="1129" t="s">
        <v>401</v>
      </c>
      <c r="LA8" s="1129" t="s">
        <v>401</v>
      </c>
      <c r="LB8" s="1129" t="s">
        <v>402</v>
      </c>
      <c r="LC8" s="1129" t="s">
        <v>402</v>
      </c>
      <c r="LD8" s="1129" t="s">
        <v>402</v>
      </c>
      <c r="LE8" s="1129" t="s">
        <v>402</v>
      </c>
      <c r="LF8" s="1129" t="s">
        <v>402</v>
      </c>
      <c r="LG8" s="1129" t="s">
        <v>501</v>
      </c>
      <c r="LH8" s="1129" t="s">
        <v>501</v>
      </c>
      <c r="LI8" s="1129" t="s">
        <v>501</v>
      </c>
      <c r="LJ8" s="1129" t="s">
        <v>501</v>
      </c>
      <c r="LK8" s="1129" t="s">
        <v>501</v>
      </c>
      <c r="LL8" s="1129" t="s">
        <v>502</v>
      </c>
      <c r="LM8" s="1129" t="s">
        <v>502</v>
      </c>
      <c r="LN8" s="1129" t="s">
        <v>502</v>
      </c>
      <c r="LO8" s="1129" t="s">
        <v>502</v>
      </c>
      <c r="LP8" s="1129" t="s">
        <v>502</v>
      </c>
      <c r="LQ8" s="1129"/>
      <c r="LR8" s="1129"/>
      <c r="LS8" s="1129"/>
      <c r="LT8" s="1129"/>
      <c r="LU8" s="1129"/>
      <c r="LV8" s="1129"/>
      <c r="LW8" s="1129"/>
      <c r="LX8" s="1129"/>
      <c r="LY8" s="1129"/>
      <c r="LZ8" s="1129"/>
      <c r="MA8" s="1129"/>
      <c r="MB8" s="1129"/>
      <c r="MC8" s="1129"/>
      <c r="MD8" s="1129"/>
      <c r="ME8" s="1129"/>
      <c r="MF8" s="1129"/>
      <c r="MG8" s="1129"/>
      <c r="MH8" s="1129"/>
      <c r="MI8" s="1129"/>
      <c r="MJ8" s="1129"/>
      <c r="MK8" s="1129"/>
      <c r="ML8" s="1129"/>
      <c r="MM8" s="1129"/>
      <c r="MN8" s="1129"/>
      <c r="MO8" s="1129"/>
      <c r="MP8" s="1129"/>
      <c r="MQ8" s="1129"/>
      <c r="MR8" s="1129"/>
      <c r="MS8" s="1129"/>
      <c r="MT8" s="1129"/>
      <c r="MU8" s="1144"/>
      <c r="MV8" s="1144"/>
      <c r="MW8" s="1144"/>
      <c r="MX8" s="1144"/>
      <c r="MY8" s="1144"/>
      <c r="MZ8" s="1129"/>
      <c r="NA8" s="1129"/>
      <c r="NB8" s="1129"/>
      <c r="NC8" s="1129"/>
      <c r="ND8" s="1129"/>
      <c r="NE8" s="410"/>
      <c r="NF8" s="410"/>
      <c r="NG8" s="410"/>
      <c r="NH8" s="410"/>
      <c r="NI8" s="410"/>
      <c r="NJ8" s="410"/>
      <c r="NK8" s="410"/>
      <c r="NL8" s="410"/>
      <c r="NM8" s="410"/>
      <c r="NN8" s="410"/>
      <c r="NO8" s="410"/>
      <c r="NP8" s="410"/>
      <c r="NQ8" s="410"/>
      <c r="NR8" s="410"/>
      <c r="NS8" s="410"/>
      <c r="NT8" s="410"/>
      <c r="NU8" s="410"/>
      <c r="NV8" s="410"/>
      <c r="NW8" s="410"/>
      <c r="NX8" s="410"/>
      <c r="NY8" s="410"/>
      <c r="NZ8" s="410"/>
      <c r="OA8" s="410"/>
      <c r="OB8" s="410"/>
      <c r="OC8" s="410"/>
      <c r="OD8" s="410"/>
      <c r="OE8" s="410"/>
      <c r="OF8" s="410"/>
      <c r="OG8" s="410"/>
      <c r="OH8" s="410"/>
      <c r="OI8" s="410"/>
      <c r="OJ8" s="410"/>
      <c r="OK8" s="410"/>
      <c r="OL8" s="410"/>
      <c r="OM8" s="410"/>
      <c r="ON8" s="410"/>
      <c r="OO8" s="410"/>
      <c r="OP8" s="410"/>
      <c r="OQ8" s="410"/>
      <c r="OR8" s="410"/>
      <c r="OS8" s="410"/>
      <c r="OT8" s="410"/>
      <c r="OU8" s="410"/>
      <c r="OV8" s="410"/>
      <c r="OW8" s="410"/>
      <c r="OX8" s="410"/>
      <c r="OY8" s="410"/>
      <c r="OZ8" s="410"/>
      <c r="PA8" s="410"/>
      <c r="PB8" s="410"/>
      <c r="PC8" s="410"/>
      <c r="PD8" s="410"/>
      <c r="PE8" s="410"/>
      <c r="PF8" s="410"/>
      <c r="PG8" s="410"/>
      <c r="PH8" s="410"/>
      <c r="PI8" s="410"/>
      <c r="PJ8" s="410"/>
      <c r="PK8" s="410"/>
      <c r="PL8" s="410"/>
      <c r="PM8" s="410"/>
      <c r="PN8" s="410"/>
      <c r="PO8" s="410"/>
      <c r="PP8" s="410"/>
      <c r="PQ8" s="410"/>
      <c r="PR8" s="410"/>
      <c r="PS8" s="410"/>
      <c r="PT8" s="410"/>
      <c r="PU8" s="410"/>
      <c r="PV8" s="410"/>
      <c r="PW8" s="410"/>
      <c r="PX8" s="410"/>
      <c r="PY8" s="410"/>
      <c r="PZ8" s="410"/>
      <c r="QA8" s="410"/>
      <c r="QB8" s="410"/>
      <c r="QC8" s="410"/>
      <c r="QD8" s="410"/>
      <c r="QE8" s="410"/>
      <c r="QF8" s="410"/>
      <c r="QG8" s="410"/>
      <c r="QH8" s="410"/>
      <c r="QI8" s="410"/>
      <c r="QJ8" s="410"/>
      <c r="QK8" s="410"/>
      <c r="QL8" s="410"/>
      <c r="QM8" s="410"/>
      <c r="QN8" s="410"/>
      <c r="QO8" s="410"/>
      <c r="QP8" s="410"/>
      <c r="QQ8" s="410"/>
      <c r="QR8" s="410"/>
      <c r="QS8" s="410"/>
      <c r="QT8" s="410"/>
      <c r="QU8" s="410"/>
      <c r="QV8" s="410"/>
      <c r="QW8" s="410"/>
      <c r="QX8" s="410"/>
      <c r="QY8" s="410"/>
      <c r="QZ8" s="410"/>
      <c r="RA8" s="410"/>
      <c r="RB8" s="410"/>
      <c r="RC8" s="410"/>
      <c r="RD8" s="410"/>
      <c r="RE8" s="410"/>
      <c r="RF8" s="410"/>
      <c r="RG8" s="410"/>
      <c r="RH8" s="410"/>
      <c r="RI8" s="410"/>
      <c r="RJ8" s="410"/>
      <c r="RK8" s="410"/>
      <c r="RL8" s="410"/>
      <c r="RM8" s="410"/>
      <c r="RN8" s="410"/>
      <c r="RO8" s="410"/>
      <c r="RP8" s="410"/>
      <c r="RQ8" s="410"/>
      <c r="RR8" s="410"/>
      <c r="RS8" s="410"/>
      <c r="RT8" s="410"/>
      <c r="RU8" s="410"/>
      <c r="RV8" s="410"/>
      <c r="RW8" s="410"/>
      <c r="RX8" s="410"/>
      <c r="RY8" s="410"/>
      <c r="RZ8" s="410"/>
      <c r="SA8" s="410"/>
      <c r="SB8" s="410"/>
      <c r="SC8" s="410"/>
      <c r="SD8" s="410"/>
      <c r="SE8" s="410"/>
      <c r="SF8" s="410"/>
      <c r="SG8" s="410"/>
      <c r="SH8" s="410"/>
      <c r="SI8" s="410"/>
    </row>
    <row r="9" spans="1:503" s="408" customFormat="1" ht="11.25" customHeight="1" x14ac:dyDescent="0.2">
      <c r="A9" s="1132"/>
      <c r="B9" s="411" t="s">
        <v>503</v>
      </c>
      <c r="C9" s="396" t="s">
        <v>404</v>
      </c>
      <c r="D9" s="396" t="s">
        <v>405</v>
      </c>
      <c r="E9" s="396" t="s">
        <v>406</v>
      </c>
      <c r="F9" s="396" t="s">
        <v>407</v>
      </c>
      <c r="G9" s="1136"/>
      <c r="H9" s="396" t="s">
        <v>504</v>
      </c>
      <c r="I9" s="1136"/>
      <c r="J9" s="1139"/>
      <c r="K9" s="412" t="s">
        <v>410</v>
      </c>
      <c r="L9" s="396" t="s">
        <v>411</v>
      </c>
      <c r="M9" s="396" t="s">
        <v>88</v>
      </c>
      <c r="N9" s="396" t="s">
        <v>377</v>
      </c>
      <c r="O9" s="396" t="s">
        <v>412</v>
      </c>
      <c r="P9" s="1143"/>
      <c r="Q9" s="1131"/>
      <c r="R9" s="396" t="s">
        <v>378</v>
      </c>
      <c r="S9" s="396" t="s">
        <v>414</v>
      </c>
      <c r="T9" s="413" t="s">
        <v>415</v>
      </c>
      <c r="W9" s="413"/>
      <c r="X9" s="1126"/>
      <c r="Y9" s="1126"/>
      <c r="Z9" s="1126"/>
      <c r="AA9" s="1126"/>
      <c r="AB9" s="1126"/>
      <c r="AC9" s="1126"/>
      <c r="AD9" s="1126"/>
      <c r="AE9" s="1126"/>
      <c r="AF9" s="1126"/>
      <c r="AG9" s="1126"/>
      <c r="AH9" s="1126"/>
      <c r="AI9" s="1126"/>
      <c r="AJ9" s="1126"/>
      <c r="AK9" s="1126"/>
      <c r="AL9" s="1126"/>
      <c r="AM9" s="1126"/>
      <c r="AN9" s="1126"/>
      <c r="AO9" s="1126"/>
      <c r="AP9" s="1126"/>
      <c r="AQ9" s="1126"/>
      <c r="AR9" s="1126"/>
      <c r="AS9" s="1126"/>
      <c r="AT9" s="1126"/>
      <c r="AU9" s="1126"/>
      <c r="AV9" s="1126"/>
      <c r="AW9" s="1126"/>
      <c r="AX9" s="1126"/>
      <c r="AY9" s="1126"/>
      <c r="AZ9" s="1126"/>
      <c r="BA9" s="1126"/>
      <c r="BB9" s="1126"/>
      <c r="BC9" s="1126"/>
      <c r="BD9" s="1126"/>
      <c r="BE9" s="1126"/>
      <c r="BF9" s="1126"/>
      <c r="BG9" s="1126"/>
      <c r="BH9" s="1126"/>
      <c r="BI9" s="1126"/>
      <c r="BJ9" s="1126"/>
      <c r="BK9" s="1126"/>
      <c r="BL9" s="1126"/>
      <c r="BM9" s="1126"/>
      <c r="BN9" s="1126"/>
      <c r="BO9" s="1126"/>
      <c r="BP9" s="1126"/>
      <c r="BQ9" s="1126"/>
      <c r="BR9" s="1126"/>
      <c r="BS9" s="1126"/>
      <c r="BT9" s="1126"/>
      <c r="BU9" s="1126"/>
      <c r="BV9" s="1126"/>
      <c r="BW9" s="1126"/>
      <c r="BX9" s="1126"/>
      <c r="BY9" s="1126"/>
      <c r="BZ9" s="1126"/>
      <c r="CA9" s="1126"/>
      <c r="CB9" s="1126"/>
      <c r="CC9" s="1126"/>
      <c r="CD9" s="1126"/>
      <c r="CE9" s="1126"/>
      <c r="CF9" s="1126"/>
      <c r="CG9" s="1126"/>
      <c r="CH9" s="1126"/>
      <c r="CI9" s="1126"/>
      <c r="CJ9" s="1126"/>
      <c r="CK9" s="1126"/>
      <c r="CL9" s="1126"/>
      <c r="CM9" s="1126"/>
      <c r="CN9" s="1126"/>
      <c r="CO9" s="1126"/>
      <c r="CP9" s="1126"/>
      <c r="CQ9" s="1126"/>
      <c r="CR9" s="1126"/>
      <c r="CS9" s="1126"/>
      <c r="CT9" s="1126"/>
      <c r="CU9" s="1126"/>
      <c r="CV9" s="1126"/>
      <c r="CW9" s="1126"/>
      <c r="CX9" s="1126"/>
      <c r="CY9" s="1126"/>
      <c r="CZ9" s="1126"/>
      <c r="DA9" s="1126"/>
      <c r="DB9" s="1126"/>
      <c r="DC9" s="1126"/>
      <c r="DD9" s="1126"/>
      <c r="DE9" s="1126"/>
      <c r="DF9" s="1126"/>
      <c r="DG9" s="1126"/>
      <c r="DH9" s="1126"/>
      <c r="DI9" s="1126"/>
      <c r="DJ9" s="1126"/>
      <c r="DK9" s="1126"/>
      <c r="DL9" s="1126"/>
      <c r="DM9" s="1126"/>
      <c r="DN9" s="1126"/>
      <c r="DO9" s="1126"/>
      <c r="DP9" s="1126"/>
      <c r="DQ9" s="1126"/>
      <c r="DR9" s="1126"/>
      <c r="DS9" s="1126"/>
      <c r="DT9" s="1126"/>
      <c r="DU9" s="1126"/>
      <c r="DV9" s="1126"/>
      <c r="DW9" s="1126"/>
      <c r="DX9" s="1126"/>
      <c r="DY9" s="1126"/>
      <c r="DZ9" s="1126"/>
      <c r="EA9" s="1126"/>
      <c r="EB9" s="1126"/>
      <c r="EC9" s="1126"/>
      <c r="ED9" s="1126"/>
      <c r="EE9" s="1126"/>
      <c r="EF9" s="1126"/>
      <c r="EG9" s="1126"/>
      <c r="EH9" s="1126"/>
      <c r="EI9" s="1126"/>
      <c r="EJ9" s="1126"/>
      <c r="EK9" s="1126"/>
      <c r="EL9" s="1126"/>
      <c r="EM9" s="1126"/>
      <c r="EN9" s="1126"/>
      <c r="EO9" s="1126"/>
      <c r="EP9" s="1126"/>
      <c r="EQ9" s="1126"/>
      <c r="ER9" s="1126"/>
      <c r="ES9" s="1129"/>
      <c r="ET9" s="1129"/>
      <c r="EU9" s="1129"/>
      <c r="EV9" s="1129"/>
      <c r="EW9" s="1129"/>
      <c r="EX9" s="1129"/>
      <c r="EY9" s="1129"/>
      <c r="EZ9" s="1129"/>
      <c r="FA9" s="1129"/>
      <c r="FB9" s="1129"/>
      <c r="FC9" s="1126"/>
      <c r="FD9" s="1126"/>
      <c r="FE9" s="1126"/>
      <c r="FF9" s="1126"/>
      <c r="FG9" s="1126"/>
      <c r="FH9" s="1129"/>
      <c r="FI9" s="1129"/>
      <c r="FJ9" s="1129"/>
      <c r="FK9" s="1129"/>
      <c r="FL9" s="1129"/>
      <c r="FM9" s="1126"/>
      <c r="FN9" s="1126"/>
      <c r="FO9" s="1126"/>
      <c r="FP9" s="1126"/>
      <c r="FQ9" s="1126"/>
      <c r="FR9" s="1129"/>
      <c r="FS9" s="1129"/>
      <c r="FT9" s="1129"/>
      <c r="FU9" s="1129"/>
      <c r="FV9" s="1129"/>
      <c r="FW9" s="1129"/>
      <c r="FX9" s="1129"/>
      <c r="FY9" s="1129"/>
      <c r="FZ9" s="1129"/>
      <c r="GA9" s="1129"/>
      <c r="GB9" s="1129"/>
      <c r="GC9" s="1129"/>
      <c r="GD9" s="1129"/>
      <c r="GE9" s="1129"/>
      <c r="GF9" s="1129"/>
      <c r="GG9" s="1129"/>
      <c r="GH9" s="1129"/>
      <c r="GI9" s="1129"/>
      <c r="GJ9" s="1129"/>
      <c r="GK9" s="1129"/>
      <c r="GL9" s="1129"/>
      <c r="GM9" s="1129"/>
      <c r="GN9" s="1129"/>
      <c r="GO9" s="1129"/>
      <c r="GP9" s="1129"/>
      <c r="GQ9" s="1129"/>
      <c r="GR9" s="1129"/>
      <c r="GS9" s="1129"/>
      <c r="GT9" s="1129"/>
      <c r="GU9" s="1129"/>
      <c r="GV9" s="1129"/>
      <c r="GW9" s="1129"/>
      <c r="GX9" s="1129"/>
      <c r="GY9" s="1129"/>
      <c r="GZ9" s="1129"/>
      <c r="HA9" s="1129"/>
      <c r="HB9" s="1129"/>
      <c r="HC9" s="1129"/>
      <c r="HD9" s="1129"/>
      <c r="HE9" s="1129"/>
      <c r="HF9" s="1129"/>
      <c r="HG9" s="1129"/>
      <c r="HH9" s="1129"/>
      <c r="HI9" s="1129"/>
      <c r="HJ9" s="1129"/>
      <c r="HK9" s="1129"/>
      <c r="HL9" s="1129"/>
      <c r="HM9" s="1129"/>
      <c r="HN9" s="1129"/>
      <c r="HO9" s="1129"/>
      <c r="HP9" s="1129"/>
      <c r="HQ9" s="1129"/>
      <c r="HR9" s="1129"/>
      <c r="HS9" s="1129"/>
      <c r="HT9" s="1129"/>
      <c r="HU9" s="1129"/>
      <c r="HV9" s="1129"/>
      <c r="HW9" s="1129"/>
      <c r="HX9" s="1129"/>
      <c r="HY9" s="1129"/>
      <c r="HZ9" s="1129"/>
      <c r="IA9" s="405" t="s">
        <v>416</v>
      </c>
      <c r="IB9" s="405" t="s">
        <v>416</v>
      </c>
      <c r="IC9" s="405" t="s">
        <v>416</v>
      </c>
      <c r="ID9" s="405" t="s">
        <v>416</v>
      </c>
      <c r="IE9" s="1129"/>
      <c r="IF9" s="1129"/>
      <c r="IG9" s="1129"/>
      <c r="IH9" s="1129"/>
      <c r="II9" s="1129"/>
      <c r="IJ9" s="1129"/>
      <c r="IK9" s="1129"/>
      <c r="IL9" s="1129"/>
      <c r="IM9" s="1129"/>
      <c r="IN9" s="1129"/>
      <c r="IO9" s="405" t="s">
        <v>417</v>
      </c>
      <c r="IP9" s="405" t="s">
        <v>417</v>
      </c>
      <c r="IQ9" s="405" t="s">
        <v>417</v>
      </c>
      <c r="IR9" s="405" t="s">
        <v>417</v>
      </c>
      <c r="IS9" s="405" t="s">
        <v>417</v>
      </c>
      <c r="IT9" s="405" t="s">
        <v>418</v>
      </c>
      <c r="IU9" s="405" t="s">
        <v>418</v>
      </c>
      <c r="IV9" s="405" t="s">
        <v>418</v>
      </c>
      <c r="IW9" s="405" t="s">
        <v>418</v>
      </c>
      <c r="IX9" s="405" t="s">
        <v>418</v>
      </c>
      <c r="IY9" s="1129"/>
      <c r="IZ9" s="1129"/>
      <c r="JA9" s="1129"/>
      <c r="JB9" s="1129"/>
      <c r="JC9" s="1129"/>
      <c r="JD9" s="1129"/>
      <c r="JE9" s="1129"/>
      <c r="JF9" s="1129"/>
      <c r="JG9" s="1129"/>
      <c r="JH9" s="1129"/>
      <c r="JI9" s="1129"/>
      <c r="JJ9" s="1129"/>
      <c r="JK9" s="1129"/>
      <c r="JL9" s="1129"/>
      <c r="JM9" s="1129"/>
      <c r="JN9" s="1129"/>
      <c r="JO9" s="1129"/>
      <c r="JP9" s="1129"/>
      <c r="JQ9" s="1129"/>
      <c r="JR9" s="1129"/>
      <c r="JS9" s="1129"/>
      <c r="JT9" s="1129"/>
      <c r="JU9" s="1129"/>
      <c r="JV9" s="1129"/>
      <c r="JW9" s="1129"/>
      <c r="JX9" s="1129"/>
      <c r="JY9" s="1129"/>
      <c r="JZ9" s="1129"/>
      <c r="KA9" s="1129"/>
      <c r="KB9" s="1129"/>
      <c r="KC9" s="1129"/>
      <c r="KD9" s="1129"/>
      <c r="KE9" s="1129"/>
      <c r="KF9" s="1129"/>
      <c r="KG9" s="1129"/>
      <c r="KH9" s="1129"/>
      <c r="KI9" s="1129"/>
      <c r="KJ9" s="1129"/>
      <c r="KK9" s="1129"/>
      <c r="KL9" s="1129"/>
      <c r="KM9" s="1129"/>
      <c r="KN9" s="1129"/>
      <c r="KO9" s="1129"/>
      <c r="KP9" s="1129"/>
      <c r="KQ9" s="1129"/>
      <c r="KR9" s="1129"/>
      <c r="KS9" s="1129"/>
      <c r="KT9" s="1129"/>
      <c r="KU9" s="1129"/>
      <c r="KV9" s="1129"/>
      <c r="KW9" s="1129"/>
      <c r="KX9" s="1129"/>
      <c r="KY9" s="1129"/>
      <c r="KZ9" s="1129"/>
      <c r="LA9" s="1129"/>
      <c r="LB9" s="1129"/>
      <c r="LC9" s="1129"/>
      <c r="LD9" s="1129"/>
      <c r="LE9" s="1129"/>
      <c r="LF9" s="1129"/>
      <c r="LG9" s="1129"/>
      <c r="LH9" s="1129"/>
      <c r="LI9" s="1129"/>
      <c r="LJ9" s="1129"/>
      <c r="LK9" s="1129"/>
      <c r="LL9" s="1129"/>
      <c r="LM9" s="1129"/>
      <c r="LN9" s="1129"/>
      <c r="LO9" s="1129"/>
      <c r="LP9" s="1129"/>
      <c r="LQ9" s="1129"/>
      <c r="LR9" s="1129"/>
      <c r="LS9" s="1129"/>
      <c r="LT9" s="1129"/>
      <c r="LU9" s="1129"/>
      <c r="LV9" s="1129"/>
      <c r="LW9" s="1129"/>
      <c r="LX9" s="1129"/>
      <c r="LY9" s="1129"/>
      <c r="LZ9" s="1129"/>
      <c r="MA9" s="1129"/>
      <c r="MB9" s="1129"/>
      <c r="MC9" s="1129"/>
      <c r="MD9" s="1129"/>
      <c r="ME9" s="1129"/>
      <c r="MF9" s="1129"/>
      <c r="MG9" s="1129"/>
      <c r="MH9" s="1129"/>
      <c r="MI9" s="1129"/>
      <c r="MJ9" s="1129"/>
      <c r="MK9" s="1129"/>
      <c r="ML9" s="1129"/>
      <c r="MM9" s="1129"/>
      <c r="MN9" s="1129"/>
      <c r="MO9" s="1129"/>
      <c r="MP9" s="1129"/>
      <c r="MQ9" s="1129"/>
      <c r="MR9" s="1129"/>
      <c r="MS9" s="1129"/>
      <c r="MT9" s="1129"/>
      <c r="MU9" s="1144"/>
      <c r="MV9" s="1144"/>
      <c r="MW9" s="1144"/>
      <c r="MX9" s="1144"/>
      <c r="MY9" s="1144"/>
      <c r="MZ9" s="1129"/>
      <c r="NA9" s="1129"/>
      <c r="NB9" s="1129"/>
      <c r="NC9" s="1129"/>
      <c r="ND9" s="1129"/>
      <c r="NE9" s="410"/>
      <c r="NF9" s="410"/>
      <c r="NG9" s="410"/>
      <c r="NH9" s="410"/>
      <c r="NI9" s="410"/>
      <c r="NJ9" s="410"/>
      <c r="NK9" s="410"/>
      <c r="NL9" s="410"/>
      <c r="NM9" s="410"/>
      <c r="NN9" s="410"/>
      <c r="NO9" s="410"/>
      <c r="NP9" s="410"/>
      <c r="NQ9" s="410"/>
      <c r="NR9" s="410"/>
      <c r="NS9" s="410"/>
      <c r="NT9" s="410"/>
      <c r="NU9" s="410"/>
      <c r="NV9" s="410"/>
      <c r="NW9" s="410"/>
      <c r="NX9" s="410"/>
      <c r="NY9" s="410"/>
      <c r="NZ9" s="410"/>
      <c r="OA9" s="410"/>
      <c r="OB9" s="410"/>
      <c r="OC9" s="410"/>
      <c r="OD9" s="410"/>
      <c r="OE9" s="410"/>
      <c r="OF9" s="410"/>
      <c r="OG9" s="410"/>
      <c r="OH9" s="410"/>
      <c r="OI9" s="410"/>
      <c r="OJ9" s="410"/>
      <c r="OK9" s="410"/>
      <c r="OL9" s="410"/>
      <c r="OM9" s="410"/>
      <c r="ON9" s="410"/>
      <c r="OO9" s="410"/>
      <c r="OP9" s="410"/>
      <c r="OQ9" s="410"/>
      <c r="OR9" s="410"/>
      <c r="OS9" s="410"/>
      <c r="OT9" s="410"/>
      <c r="OU9" s="410"/>
      <c r="OV9" s="410"/>
      <c r="OW9" s="410"/>
      <c r="OX9" s="410"/>
      <c r="OY9" s="410"/>
      <c r="OZ9" s="410"/>
      <c r="PA9" s="410"/>
      <c r="PB9" s="410"/>
      <c r="PC9" s="410"/>
      <c r="PD9" s="410"/>
      <c r="PE9" s="410"/>
      <c r="PF9" s="410"/>
      <c r="PG9" s="410"/>
      <c r="PH9" s="410"/>
      <c r="PI9" s="410"/>
      <c r="PJ9" s="410"/>
      <c r="PK9" s="410"/>
      <c r="PL9" s="410"/>
      <c r="PM9" s="410"/>
      <c r="PN9" s="410"/>
      <c r="PO9" s="410"/>
      <c r="PP9" s="410"/>
      <c r="PQ9" s="410"/>
      <c r="PR9" s="410"/>
      <c r="PS9" s="410"/>
      <c r="PT9" s="410"/>
      <c r="PU9" s="410"/>
      <c r="PV9" s="410"/>
      <c r="PW9" s="410"/>
      <c r="PX9" s="410"/>
      <c r="PY9" s="410"/>
      <c r="PZ9" s="410"/>
      <c r="QA9" s="410"/>
      <c r="QB9" s="410"/>
      <c r="QC9" s="410"/>
      <c r="QD9" s="410"/>
      <c r="QE9" s="410"/>
      <c r="QF9" s="410"/>
      <c r="QG9" s="410"/>
      <c r="QH9" s="410"/>
      <c r="QI9" s="410"/>
      <c r="QJ9" s="410"/>
      <c r="QK9" s="410"/>
      <c r="QL9" s="410"/>
      <c r="QM9" s="410"/>
      <c r="QN9" s="410"/>
      <c r="QO9" s="410"/>
      <c r="QP9" s="410"/>
      <c r="QQ9" s="410"/>
      <c r="QR9" s="410"/>
      <c r="QS9" s="410"/>
      <c r="QT9" s="410"/>
      <c r="QU9" s="410"/>
      <c r="QV9" s="410"/>
      <c r="QW9" s="410"/>
      <c r="QX9" s="410"/>
      <c r="QY9" s="410"/>
      <c r="QZ9" s="410"/>
      <c r="RA9" s="410"/>
      <c r="RB9" s="410"/>
      <c r="RC9" s="410"/>
      <c r="RD9" s="410"/>
      <c r="RE9" s="410"/>
      <c r="RF9" s="410"/>
      <c r="RG9" s="410"/>
      <c r="RH9" s="410"/>
      <c r="RI9" s="410"/>
      <c r="RJ9" s="410"/>
      <c r="RK9" s="410"/>
      <c r="RL9" s="410"/>
      <c r="RM9" s="410"/>
      <c r="RN9" s="410"/>
      <c r="RO9" s="410"/>
      <c r="RP9" s="410"/>
      <c r="RQ9" s="410"/>
      <c r="RR9" s="410"/>
      <c r="RS9" s="410"/>
      <c r="RT9" s="410"/>
      <c r="RU9" s="410"/>
      <c r="RV9" s="410"/>
      <c r="RW9" s="410"/>
      <c r="RX9" s="410"/>
      <c r="RY9" s="410"/>
      <c r="RZ9" s="410"/>
      <c r="SA9" s="410"/>
      <c r="SB9" s="410"/>
      <c r="SC9" s="410"/>
      <c r="SD9" s="410"/>
      <c r="SE9" s="410"/>
      <c r="SF9" s="410"/>
      <c r="SG9" s="410"/>
      <c r="SH9" s="410"/>
      <c r="SI9" s="410"/>
    </row>
    <row r="10" spans="1:503" ht="13.9" customHeight="1" x14ac:dyDescent="0.2">
      <c r="A10" s="414" t="str">
        <f>IF(AND(E10&gt;0,OR(B10="",C10="",D10="",F10="",G10="", H10="",I10="",N10="",O10="",P10="",Q10="")),1,"")</f>
        <v/>
      </c>
      <c r="B10" s="99" t="s">
        <v>419</v>
      </c>
      <c r="C10" s="100"/>
      <c r="D10" s="101"/>
      <c r="E10" s="102"/>
      <c r="F10" s="102"/>
      <c r="G10" s="102"/>
      <c r="H10" s="102"/>
      <c r="I10" s="102"/>
      <c r="J10" s="351"/>
      <c r="K10" s="103"/>
      <c r="L10" s="104">
        <f t="shared" ref="L10:L47" si="0">MAX(0,H10-I10-J10)</f>
        <v>0</v>
      </c>
      <c r="M10" s="104">
        <f t="shared" ref="M10:M47" si="1">MAX(0,E10*L10)</f>
        <v>0</v>
      </c>
      <c r="N10" s="415"/>
      <c r="O10" s="415"/>
      <c r="P10" s="415"/>
      <c r="Q10" s="416"/>
      <c r="R10" s="417"/>
      <c r="S10" s="418"/>
      <c r="T10" s="1145"/>
      <c r="U10" s="1146"/>
      <c r="V10" s="1146"/>
      <c r="W10" s="1147"/>
      <c r="X10" s="383" t="str">
        <f t="shared" ref="X10:X47" si="2">IF(AND(C10="Efficiency",B10=80,NOT(N10="Common Space")),E10,"")</f>
        <v/>
      </c>
      <c r="Y10" s="383" t="str">
        <f t="shared" ref="Y10:Y47" si="3">IF(AND(C10=1,B10=80,NOT(N10="Common Space")),E10,"")</f>
        <v/>
      </c>
      <c r="Z10" s="383" t="str">
        <f t="shared" ref="Z10:Z47" si="4">IF(AND(C10=2,B10=80,NOT(N10="Common Space")),E10,"")</f>
        <v/>
      </c>
      <c r="AA10" s="383" t="str">
        <f t="shared" ref="AA10:AA47" si="5">IF(AND(C10=3,B10=80,NOT(N10="Common Space")),E10,"")</f>
        <v/>
      </c>
      <c r="AB10" s="383" t="str">
        <f t="shared" ref="AB10:AB47" si="6">IF(AND(C10=4,B10=80,NOT(N10="Common Space")),E10,"")</f>
        <v/>
      </c>
      <c r="AC10" s="383" t="str">
        <f t="shared" ref="AC10:AC47" si="7">IF(AND(C10="Efficiency",B10=70,NOT(N10="Common Space")),E10,"")</f>
        <v/>
      </c>
      <c r="AD10" s="383" t="str">
        <f t="shared" ref="AD10:AD47" si="8">IF(AND(C10=1,B10=70,NOT(N10="Common Space")),E10,"")</f>
        <v/>
      </c>
      <c r="AE10" s="383" t="str">
        <f t="shared" ref="AE10:AE47" si="9">IF(AND(C10=2,B10=70,NOT(N10="Common Space")),E10,"")</f>
        <v/>
      </c>
      <c r="AF10" s="383" t="str">
        <f t="shared" ref="AF10:AF47" si="10">IF(AND(C10=3,B10=70,NOT(N10="Common Space")),E10,"")</f>
        <v/>
      </c>
      <c r="AG10" s="383" t="str">
        <f t="shared" ref="AG10:AG47" si="11">IF(AND(C10=4,B10=70,NOT(N10="Common Space")),E10,"")</f>
        <v/>
      </c>
      <c r="AH10" s="383" t="str">
        <f t="shared" ref="AH10:AH47" si="12">IF(AND(C10="Efficiency",B10=60,NOT(N10="Common Space")),E10,"")</f>
        <v/>
      </c>
      <c r="AI10" s="383" t="str">
        <f t="shared" ref="AI10:AI47" si="13">IF(AND(C10=1,B10=60,NOT(N10="Common Space")),E10,"")</f>
        <v/>
      </c>
      <c r="AJ10" s="383" t="str">
        <f t="shared" ref="AJ10:AJ47" si="14">IF(AND(C10=2,B10=60,NOT(N10="Common Space")),E10,"")</f>
        <v/>
      </c>
      <c r="AK10" s="383" t="str">
        <f t="shared" ref="AK10:AK47" si="15">IF(AND(C10=3,B10=60,NOT(N10="Common Space")),E10,"")</f>
        <v/>
      </c>
      <c r="AL10" s="383" t="str">
        <f t="shared" ref="AL10:AL47" si="16">IF(AND(C10=4,B10=60,NOT(N10="Common Space")),E10,"")</f>
        <v/>
      </c>
      <c r="AM10" s="383" t="str">
        <f t="shared" ref="AM10:AM47" si="17">IF(AND(C10="Efficiency",B10=50,NOT(N10="Common Space")),E10,"")</f>
        <v/>
      </c>
      <c r="AN10" s="383" t="str">
        <f t="shared" ref="AN10:AN47" si="18">IF(AND(C10=1,B10=50,NOT(N10="Common Space")),E10,"")</f>
        <v/>
      </c>
      <c r="AO10" s="383" t="str">
        <f t="shared" ref="AO10:AO47" si="19">IF(AND(C10=2,B10=50,NOT(N10="Common Space")),E10,"")</f>
        <v/>
      </c>
      <c r="AP10" s="383" t="str">
        <f t="shared" ref="AP10:AP47" si="20">IF(AND(C10=3,B10=50,NOT(N10="Common Space")),E10,"")</f>
        <v/>
      </c>
      <c r="AQ10" s="383" t="str">
        <f t="shared" ref="AQ10:AQ47" si="21">IF(AND(C10=4,B10=50,NOT(N10="Common Space")),E10,"")</f>
        <v/>
      </c>
      <c r="AR10" s="383" t="str">
        <f t="shared" ref="AR10:AR47" si="22">IF(AND(C10="Efficiency",B10=40,NOT(N10="Common Space")),E10,"")</f>
        <v/>
      </c>
      <c r="AS10" s="383" t="str">
        <f t="shared" ref="AS10:AS47" si="23">IF(AND(C10=1,B10=40,NOT(N10="Common Space")),E10,"")</f>
        <v/>
      </c>
      <c r="AT10" s="383" t="str">
        <f t="shared" ref="AT10:AT47" si="24">IF(AND(C10=2,B10=40,NOT(N10="Common Space")),E10,"")</f>
        <v/>
      </c>
      <c r="AU10" s="383" t="str">
        <f t="shared" ref="AU10:AU47" si="25">IF(AND(C10=3,B10=40,NOT(N10="Common Space")),E10,"")</f>
        <v/>
      </c>
      <c r="AV10" s="383" t="str">
        <f t="shared" ref="AV10:AV47" si="26">IF(AND(C10=4,B10=40,NOT(N10="Common Space")),E10,"")</f>
        <v/>
      </c>
      <c r="AW10" s="383" t="str">
        <f t="shared" ref="AW10:AW47" si="27">IF(AND(C10="Efficiency",B10=30,NOT(N10="Common Space")),E10,"")</f>
        <v/>
      </c>
      <c r="AX10" s="383" t="str">
        <f t="shared" ref="AX10:AX47" si="28">IF(AND(C10=1,B10=30,NOT(N10="Common Space")),E10,"")</f>
        <v/>
      </c>
      <c r="AY10" s="383" t="str">
        <f t="shared" ref="AY10:AY47" si="29">IF(AND(C10=2,B10=30,NOT(N10="Common Space")),E10,"")</f>
        <v/>
      </c>
      <c r="AZ10" s="383" t="str">
        <f t="shared" ref="AZ10:AZ47" si="30">IF(AND(C10=3,B10=30,NOT(N10="Common Space")),E10,"")</f>
        <v/>
      </c>
      <c r="BA10" s="383" t="str">
        <f t="shared" ref="BA10:BA47" si="31">IF(AND(C10=4,B10=30,NOT(N10="Common Space")),E10,"")</f>
        <v/>
      </c>
      <c r="BB10" s="383" t="str">
        <f t="shared" ref="BB10:BB47" si="32">IF(AND(C10="Efficiency",B10=20,NOT(N10="Common Space")),E10,"")</f>
        <v/>
      </c>
      <c r="BC10" s="383" t="str">
        <f t="shared" ref="BC10:BC47" si="33">IF(AND(C10=1,B10=20,NOT(N10="Common Space")),E10,"")</f>
        <v/>
      </c>
      <c r="BD10" s="383" t="str">
        <f t="shared" ref="BD10:BD47" si="34">IF(AND(C10=2,B10=20,NOT(N10="Common Space")),E10,"")</f>
        <v/>
      </c>
      <c r="BE10" s="383" t="str">
        <f t="shared" ref="BE10:BE47" si="35">IF(AND(C10=3,B10=20,NOT(N10="Common Space")),E10,"")</f>
        <v/>
      </c>
      <c r="BF10" s="383" t="str">
        <f t="shared" ref="BF10:BF47" si="36">IF(AND(C10=4,B10=20,NOT(N10="Common Space")),E10,"")</f>
        <v/>
      </c>
      <c r="BG10" s="383" t="str">
        <f t="shared" ref="BG10:BG47" si="37">IF(AND(C10="Efficiency",B10="Unrestricted",NOT(N10="Common Space")),E10,"")</f>
        <v/>
      </c>
      <c r="BH10" s="383" t="str">
        <f t="shared" ref="BH10:BH47" si="38">IF(AND(C10=1,B10="Unrestricted",NOT(N10="Common Space")),E10,"")</f>
        <v/>
      </c>
      <c r="BI10" s="383" t="str">
        <f t="shared" ref="BI10:BI47" si="39">IF(AND(C10=2,B10="Unrestricted",NOT(N10="Common Space")),E10,"")</f>
        <v/>
      </c>
      <c r="BJ10" s="383" t="str">
        <f t="shared" ref="BJ10:BJ47" si="40">IF(AND(C10=3,B10="Unrestricted",NOT(N10="Common Space")),E10,"")</f>
        <v/>
      </c>
      <c r="BK10" s="383" t="str">
        <f t="shared" ref="BK10:BK47" si="41">IF(AND(C10=4,B10="Unrestricted",NOT(N10="Common Space")),E10,"")</f>
        <v/>
      </c>
      <c r="BL10" s="383" t="str">
        <f t="shared" ref="BL10:BL47" si="42">IF(OR(AND($C10="Efficiency",NOT($K10=""),NOT($K10="PHA Oper Sub"),$B10=20,NOT($N10="Common Space")),AND($C10="Efficiency",NOT($K10=""),NOT($K10="PHA Oper Sub"),$B10="HOME 20",NOT($N10="Common Space"))),$E10,"")</f>
        <v/>
      </c>
      <c r="BM10" s="383" t="str">
        <f t="shared" ref="BM10:BM47" si="43">IF(OR(AND($C10=1,NOT($K10=""),NOT($K10="PHA Oper Sub"),$B10=20,NOT($N10="Common Space")),AND($C10=1,NOT($K10=""),NOT($K10="PHA Oper Sub"),$B10="HOME 20",NOT($N10="Common Space"))),$E10,"")</f>
        <v/>
      </c>
      <c r="BN10" s="383" t="str">
        <f t="shared" ref="BN10:BN47" si="44">IF(OR(AND($C10=2,NOT($K10=""),NOT($K10="PHA Oper Sub"),$B10=20,NOT($N10="Common Space")),AND($C10=2,NOT($K10=""),NOT($K10="PHA Oper Sub"),$B10="HOME 20",NOT($N10="Common Space"))),$E10,"")</f>
        <v/>
      </c>
      <c r="BO10" s="383" t="str">
        <f t="shared" ref="BO10:BO47" si="45">IF(OR(AND($C10=3,NOT($K10=""),NOT($K10="PHA Oper Sub"),$B10=20,NOT($N10="Common Space")),AND($C10=3,NOT($K10=""),NOT($K10="PHA Oper Sub"),$B10="HOME 20",NOT($N10="Common Space"))),$E10,"")</f>
        <v/>
      </c>
      <c r="BP10" s="383" t="str">
        <f t="shared" ref="BP10:BP47" si="46">IF(OR(AND($C10=4,NOT($K10=""),NOT($K10="PHA Oper Sub"),$B10=20,NOT($N10="Common Space")),AND($C10=4,NOT($K10=""),NOT($K10="PHA Oper Sub"),$B10="HOME 20",NOT($N10="Common Space"))),$E10,"")</f>
        <v/>
      </c>
      <c r="BQ10" s="383" t="str">
        <f t="shared" ref="BQ10:BQ47" si="47">IF(OR(AND($C10="Efficiency",NOT($K10=""),NOT($K10="PHA Oper Sub"),$B10=30,NOT($N10="Common Space")),AND($C10="Efficiency",NOT($K10=""),NOT($K10="PHA Oper Sub"),$B10="HOME 30",NOT($N10="Common Space"))),$E10,"")</f>
        <v/>
      </c>
      <c r="BR10" s="383" t="str">
        <f t="shared" ref="BR10:BR47" si="48">IF(OR(AND($C10=1,NOT($K10=""),NOT($K10="PHA Oper Sub"),$B10=30,NOT($N10="Common Space")),AND($C10=1,NOT($K10=""),NOT($K10="PHA Oper Sub"),$B10="HOME 30",NOT($N10="Common Space"))),$E10,"")</f>
        <v/>
      </c>
      <c r="BS10" s="383" t="str">
        <f t="shared" ref="BS10:BS47" si="49">IF(OR(AND($C10=2,NOT($K10=""),NOT($K10="PHA Oper Sub"),$B10=30,NOT($N10="Common Space")),AND($C10=2,NOT($K10=""),NOT($K10="PHA Oper Sub"),$B10="HOME 30",NOT($N10="Common Space"))),$E10,"")</f>
        <v/>
      </c>
      <c r="BT10" s="383" t="str">
        <f t="shared" ref="BT10:BT47" si="50">IF(OR(AND($C10=3,NOT($K10=""),NOT($K10="PHA Oper Sub"),$B10=30,NOT($N10="Common Space")),AND($C10=3,NOT($K10=""),NOT($K10="PHA Oper Sub"),$B10="HOME 30",NOT($N10="Common Space"))),$E10,"")</f>
        <v/>
      </c>
      <c r="BU10" s="383" t="str">
        <f t="shared" ref="BU10:BU47" si="51">IF(OR(AND($C10=4,NOT($K10=""),NOT($K10="PHA Oper Sub"),$B10=30,NOT($N10="Common Space")),AND($C10=4,NOT($K10=""),NOT($K10="PHA Oper Sub"),$B10="HOME 30",NOT($N10="Common Space"))),$E10,"")</f>
        <v/>
      </c>
      <c r="BV10" s="383" t="str">
        <f t="shared" ref="BV10:BV47" si="52">IF(OR(AND($C10="Efficiency",NOT($K10=""),NOT($K10="PHA Oper Sub"),$B10=40,NOT($N10="Common Space")),AND($C10="Efficiency",NOT($K10=""),NOT($K10="PHA Oper Sub"),$B10="HOME 40",NOT($N10="Common Space"))),$E10,"")</f>
        <v/>
      </c>
      <c r="BW10" s="383" t="str">
        <f t="shared" ref="BW10:BW47" si="53">IF(OR(AND($C10=1,NOT($K10=""),NOT($K10="PHA Oper Sub"),$B10=40,NOT($N10="Common Space")),AND($C10=1,NOT($K10=""),NOT($K10="PHA Oper Sub"),$B10="HOME 40",NOT($N10="Common Space"))),$E10,"")</f>
        <v/>
      </c>
      <c r="BX10" s="383" t="str">
        <f t="shared" ref="BX10:BX47" si="54">IF(OR(AND($C10=2,NOT($K10=""),NOT($K10="PHA Oper Sub"),$B10=40,NOT($N10="Common Space")),AND($C10=2,NOT($K10=""),NOT($K10="PHA Oper Sub"),$B10="HOME 40",NOT($N10="Common Space"))),$E10,"")</f>
        <v/>
      </c>
      <c r="BY10" s="383" t="str">
        <f t="shared" ref="BY10:BY47" si="55">IF(OR(AND($C10=3,NOT($K10=""),NOT($K10="PHA Oper Sub"),$B10=40,NOT($N10="Common Space")),AND($C10=3,NOT($K10=""),NOT($K10="PHA Oper Sub"),$B10="HOME 40",NOT($N10="Common Space"))),$E10,"")</f>
        <v/>
      </c>
      <c r="BZ10" s="383" t="str">
        <f t="shared" ref="BZ10:BZ47" si="56">IF(OR(AND($C10=4,NOT($K10=""),NOT($K10="PHA Oper Sub"),$B10=40,NOT($N10="Common Space")),AND($C10=4,NOT($K10=""),NOT($K10="PHA Oper Sub"),$B10="HOME 40",NOT($N10="Common Space"))),$E10,"")</f>
        <v/>
      </c>
      <c r="CA10" s="383" t="str">
        <f t="shared" ref="CA10:CA47" si="57">IF(OR(AND($C10="Efficiency",NOT($K10=""),NOT($K10="PHA Oper Sub"),NOT($K10=0),$B10=50,NOT($N10="Common Space")),AND($C10="Efficiency",NOT($K10=""),NOT($K10=0),NOT($K10="PHA Oper Sub"),$B10="HOME 50",NOT($N10="Common Space"))),$E10,"")</f>
        <v/>
      </c>
      <c r="CB10" s="383" t="str">
        <f t="shared" ref="CB10:CB47" si="58">IF(OR(AND($C10=1,NOT($K10=""),NOT($K10=0),NOT($K10="PHA Oper Sub"),$B10=50,NOT($N10="Common Space")),AND($C10=1,NOT($K10=""),NOT($K10=0),NOT($K10="PHA Oper Sub"),$B10="HOME 50",NOT($N10="Common Space"))),$E10,"")</f>
        <v/>
      </c>
      <c r="CC10" s="383" t="str">
        <f t="shared" ref="CC10:CC47" si="59">IF(OR(AND($C10=2,NOT($K10=""),NOT($K10=0),NOT($K10="PHA Oper Sub"),$B10=50,NOT($N10="Common Space")),AND($C10=2,NOT($K10=""),NOT($K10=0),NOT($K10="PHA Oper Sub"),$B10="HOME 50",NOT($N10="Common Space"))),$E10,"")</f>
        <v/>
      </c>
      <c r="CD10" s="383" t="str">
        <f t="shared" ref="CD10:CD47" si="60">IF(OR(AND($C10=3,NOT($K10=""),NOT($K10=0),NOT($K10="PHA Oper Sub"),$B10=50,NOT($N10="Common Space")),AND($C10=3,NOT($K10=""),NOT($K10=0),NOT($K10="PHA Oper Sub"),$B10="HOME 50",NOT($N10="Common Space"))),$E10,"")</f>
        <v/>
      </c>
      <c r="CE10" s="383" t="str">
        <f t="shared" ref="CE10:CE47" si="61">IF(OR(AND($C10=4,NOT($K10=""),NOT($K10=0),NOT($K10="PHA Oper Sub"),$B10=50,NOT($N10="Common Space")),AND($C10=4,NOT($K10=""),NOT($K10=0),NOT($K10="PHA Oper Sub"),$B10="HOME 50",NOT($N10="Common Space"))),$E10,"")</f>
        <v/>
      </c>
      <c r="CF10" s="383" t="str">
        <f t="shared" ref="CF10:CF47" si="62">IF(OR(AND($C10="Efficiency",NOT($K10=""),NOT($K10=0),NOT($K10="PHA Oper Sub"),$B10=60,NOT($N10="Common Space")),AND($C10="Efficiency",NOT($K10=""),NOT($K10=0),NOT($K10="PHA Oper Sub"),$B10="HOME 60",NOT($N10="Common Space"))),$E10,"")</f>
        <v/>
      </c>
      <c r="CG10" s="383" t="str">
        <f t="shared" ref="CG10:CG47" si="63">IF(OR(AND($C10=1,NOT($K10=""),NOT($K10=0),NOT($K10="PHA Oper Sub"),$B10=60,NOT($N10="Common Space")),AND($C10=1,NOT($K10=""),NOT($K10=0),NOT($K10="PHA Oper Sub"),$B10="HOME 60",NOT($N10="Common Space"))),$E10,"")</f>
        <v/>
      </c>
      <c r="CH10" s="383" t="str">
        <f t="shared" ref="CH10:CH47" si="64">IF(OR(AND($C10=2,NOT($K10=""),NOT($K10=0),NOT($K10="PHA Oper Sub"),$B10=60,NOT($N10="Common Space")),AND($C10=2,NOT($K10=""),NOT($K10=0),NOT($K10="PHA Oper Sub"),$B10="HOME 60",NOT($N10="Common Space"))),$E10,"")</f>
        <v/>
      </c>
      <c r="CI10" s="383" t="str">
        <f t="shared" ref="CI10:CI47" si="65">IF(OR(AND($C10=3,NOT($K10=""),NOT($K10=0),NOT($K10="PHA Oper Sub"),$B10=60,NOT($N10="Common Space")),AND($C10=3,NOT($K10=""),NOT($K10=0),NOT($K10="PHA Oper Sub"),$B10="HOME 60",NOT($N10="Common Space"))),$E10,"")</f>
        <v/>
      </c>
      <c r="CJ10" s="383" t="str">
        <f t="shared" ref="CJ10:CJ47" si="66">IF(OR(AND($C10=4,NOT($K10=""),NOT($K10=0),NOT($K10="PHA Oper Sub"),$B10=60,NOT($N10="Common Space")),AND($C10=4,NOT($K10=""),NOT($K10=0),NOT($K10="PHA Oper Sub"),$B10="HOME 60",NOT($N10="Common Space"))),$E10,"")</f>
        <v/>
      </c>
      <c r="CK10" s="383" t="str">
        <f t="shared" ref="CK10:CK47" si="67">IF(OR(AND($C10="Efficiency",NOT($K10=""),NOT($K10="PHA Oper Sub"),$B10=70,NOT($N10="Common Space")),AND($C10="Efficiency",NOT($K10=""),NOT($K10="PHA Oper Sub"),$B10="HOME 70",NOT($N10="Common Space"))),$E10,"")</f>
        <v/>
      </c>
      <c r="CL10" s="383" t="str">
        <f t="shared" ref="CL10:CL47" si="68">IF(OR(AND($C10=1,NOT($K10=""),NOT($K10="PHA Oper Sub"),$B10=70,NOT($N10="Common Space")),AND($C10=1,NOT($K10=""),NOT($K10="PHA Oper Sub"),$B10="HOME 70",NOT($N10="Common Space"))),$E10,"")</f>
        <v/>
      </c>
      <c r="CM10" s="383" t="str">
        <f t="shared" ref="CM10:CM47" si="69">IF(OR(AND($C10=2,NOT($K10=""),NOT($K10="PHA Oper Sub"),$B10=70,NOT($N10="Common Space")),AND($C10=2,NOT($K10=""),NOT($K10="PHA Oper Sub"),$B10="HOME 70",NOT($N10="Common Space"))),$E10,"")</f>
        <v/>
      </c>
      <c r="CN10" s="383" t="str">
        <f t="shared" ref="CN10:CN47" si="70">IF(OR(AND($C10=3,NOT($K10=""),NOT($K10="PHA Oper Sub"),$B10=70,NOT($N10="Common Space")),AND($C10=3,NOT($K10=""),NOT($K10="PHA Oper Sub"),$B10="HOME 70",NOT($N10="Common Space"))),$E10,"")</f>
        <v/>
      </c>
      <c r="CO10" s="383" t="str">
        <f t="shared" ref="CO10:CO47" si="71">IF(OR(AND($C10=4,NOT($K10=""),NOT($K10="PHA Oper Sub"),$B10=70,NOT($N10="Common Space")),AND($C10=4,NOT($K10=""),NOT($K10="PHA Oper Sub"),$B10="HOME 70",NOT($N10="Common Space"))),$E10,"")</f>
        <v/>
      </c>
      <c r="CP10" s="383" t="str">
        <f t="shared" ref="CP10:CP47" si="72">IF(OR(AND($C10="Efficiency",NOT($K10=""),NOT($K10="PHA Oper Sub"),$B10=80,NOT($N10="Common Space")),AND($C10="Efficiency",NOT($K10=""),NOT($K10="PHA Oper Sub"),$B10="HOME 80",NOT($N10="Common Space"))),$E10,"")</f>
        <v/>
      </c>
      <c r="CQ10" s="383" t="str">
        <f t="shared" ref="CQ10:CQ47" si="73">IF(OR(AND($C10=1,NOT($K10=""),NOT($K10="PHA Oper Sub"),$B10=80,NOT($N10="Common Space")),AND($C10=1,NOT($K10=""),NOT($K10="PHA Oper Sub"),$B10="HOME 80",NOT($N10="Common Space"))),$E10,"")</f>
        <v/>
      </c>
      <c r="CR10" s="383" t="str">
        <f t="shared" ref="CR10:CR47" si="74">IF(OR(AND($C10=2,NOT($K10=""),NOT($K10="PHA Oper Sub"),$B10=80,NOT($N10="Common Space")),AND($C10=2,NOT($K10=""),NOT($K10="PHA Oper Sub"),$B10="HOME 80",NOT($N10="Common Space"))),$E10,"")</f>
        <v/>
      </c>
      <c r="CS10" s="383" t="str">
        <f t="shared" ref="CS10:CS47" si="75">IF(OR(AND($C10=3,NOT($K10=""),NOT($K10="PHA Oper Sub"),$B10=80,NOT($N10="Common Space")),AND($C10=3,NOT($K10=""),NOT($K10="PHA Oper Sub"),$B10="HOME 80",NOT($N10="Common Space"))),$E10,"")</f>
        <v/>
      </c>
      <c r="CT10" s="383" t="str">
        <f t="shared" ref="CT10:CT47" si="76">IF(OR(AND($C10=4,NOT($K10=""),NOT($K10="PHA Oper Sub"),$B10=80,NOT($N10="Common Space")),AND($C10=4,NOT($K10=""),NOT($K10="PHA Oper Sub"),$B10="HOME 80",NOT($N10="Common Space"))),$E10,"")</f>
        <v/>
      </c>
      <c r="CU10" s="383" t="str">
        <f t="shared" ref="CU10:CU47" si="77">IF(OR(AND($C10="Efficiency",$K10="PHA Oper Sub",$B10=20,NOT($N10="Common Space")),AND($C10="Efficiency",$K10="PHA Oper Sub",$B10="HOME 20",NOT($N10="Common Space"))),$E10,"")</f>
        <v/>
      </c>
      <c r="CV10" s="383" t="str">
        <f t="shared" ref="CV10:CV47" si="78">IF(OR(AND($C10=1,$K10="PHA Oper Sub",$B10=20,NOT($N10="Common Space")),AND($C10=1,$K10="PHA Oper Sub",$B10="HOME 20",NOT($N10="Common Space"))),$E10,"")</f>
        <v/>
      </c>
      <c r="CW10" s="383" t="str">
        <f t="shared" ref="CW10:CW47" si="79">IF(OR(AND($C10=2,$K10="PHA Oper Sub",$B10=20,NOT($N10="Common Space")),AND($C10=2,$K10="PHA Oper Sub",$B10="HOME 20",NOT($N10="Common Space"))),$E10,"")</f>
        <v/>
      </c>
      <c r="CX10" s="383" t="str">
        <f t="shared" ref="CX10:CX47" si="80">IF(OR(AND($C10=3,$K10="PHA Oper Sub",$B10=20,NOT($N10="Common Space")),AND($C10=3,$K10="PHA Oper Sub",$B10="HOME 20",NOT($N10="Common Space"))),$E10,"")</f>
        <v/>
      </c>
      <c r="CY10" s="383" t="str">
        <f t="shared" ref="CY10:CY47" si="81">IF(OR(AND($C10=4,$K10="PHA Oper Sub",$B10=20,NOT($N10="Common Space")),AND($C10=4,$K10="PHA Oper Sub",$B10="HOME 20",NOT($N10="Common Space"))),$E10,"")</f>
        <v/>
      </c>
      <c r="CZ10" s="383" t="str">
        <f t="shared" ref="CZ10:CZ47" si="82">IF(OR(AND($C10="Efficiency",$K10="PHA Oper Sub",$B10=30,NOT($N10="Common Space")),AND($C10="Efficiency",$K10="PHA Oper Sub",$B10="HOME 30",NOT($N10="Common Space"))),$E10,"")</f>
        <v/>
      </c>
      <c r="DA10" s="383" t="str">
        <f t="shared" ref="DA10:DA47" si="83">IF(OR(AND($C10=1,$K10="PHA Oper Sub",$B10=30,NOT($N10="Common Space")),AND($C10=1,$K10="PHA Oper Sub",$B10="HOME 30",NOT($N10="Common Space"))),$E10,"")</f>
        <v/>
      </c>
      <c r="DB10" s="383" t="str">
        <f t="shared" ref="DB10:DB47" si="84">IF(OR(AND($C10=2,$K10="PHA Oper Sub",$B10=30,NOT($N10="Common Space")),AND($C10=2,$K10="PHA Oper Sub",$B10="HOME 30",NOT($N10="Common Space"))),$E10,"")</f>
        <v/>
      </c>
      <c r="DC10" s="383" t="str">
        <f t="shared" ref="DC10:DC47" si="85">IF(OR(AND($C10=3,$K10="PHA Oper Sub",$B10=30,NOT($N10="Common Space")),AND($C10=3,$K10="PHA Oper Sub",$B10="HOME 30",NOT($N10="Common Space"))),$E10,"")</f>
        <v/>
      </c>
      <c r="DD10" s="383" t="str">
        <f t="shared" ref="DD10:DD47" si="86">IF(OR(AND($C10=4,$K10="PHA Oper Sub",$B10=30,NOT($N10="Common Space")),AND($C10=4,$K10="PHA Oper Sub",$B10="HOME 30",NOT($N10="Common Space"))),$E10,"")</f>
        <v/>
      </c>
      <c r="DE10" s="383" t="str">
        <f t="shared" ref="DE10:DE47" si="87">IF(OR(AND($C10="Efficiency",$K10="PHA Oper Sub",$B10=40,NOT($N10="Common Space")),AND($C10="Efficiency",$K10="PHA Oper Sub",$B10="HOME 40",NOT($N10="Common Space"))),$E10,"")</f>
        <v/>
      </c>
      <c r="DF10" s="383" t="str">
        <f t="shared" ref="DF10:DF47" si="88">IF(OR(AND($C10=1,$K10="PHA Oper Sub",$B10=40,NOT($N10="Common Space")),AND($C10=1,$K10="PHA Oper Sub",$B10="HOME 40",NOT($N10="Common Space"))),$E10,"")</f>
        <v/>
      </c>
      <c r="DG10" s="383" t="str">
        <f t="shared" ref="DG10:DG47" si="89">IF(OR(AND($C10=2,$K10="PHA Oper Sub",$B10=40,NOT($N10="Common Space")),AND($C10=2,$K10="PHA Oper Sub",$B10="HOME 40",NOT($N10="Common Space"))),$E10,"")</f>
        <v/>
      </c>
      <c r="DH10" s="383" t="str">
        <f t="shared" ref="DH10:DH47" si="90">IF(OR(AND($C10=3,$K10="PHA Oper Sub",$B10=40,NOT($N10="Common Space")),AND($C10=3,$K10="PHA Oper Sub",$B10="HOME 40",NOT($N10="Common Space"))),$E10,"")</f>
        <v/>
      </c>
      <c r="DI10" s="383" t="str">
        <f t="shared" ref="DI10:DI47" si="91">IF(OR(AND($C10=4,$K10="PHA Oper Sub",$B10=40,NOT($N10="Common Space")),AND($C10=4,$K10="PHA Oper Sub",$B10="HOME 40",NOT($N10="Common Space"))),$E10,"")</f>
        <v/>
      </c>
      <c r="DJ10" s="383" t="str">
        <f t="shared" ref="DJ10:DJ47" si="92">IF(OR(AND($C10="Efficiency",$K10="PHA Oper Sub",$B10=50,NOT($N10="Common Space")),AND($C10="Efficiency",$K10="PHA Oper Sub",$B10="HOME 50",NOT($N10="Common Space"))),$E10,"")</f>
        <v/>
      </c>
      <c r="DK10" s="383" t="str">
        <f t="shared" ref="DK10:DK47" si="93">IF(OR(AND($C10=1,$K10="PHA Oper Sub",$B10=50,NOT($N10="Common Space")),AND($C10=1,$K10="PHA Oper Sub",$B10="HOME 50",NOT($N10="Common Space"))),$E10,"")</f>
        <v/>
      </c>
      <c r="DL10" s="383" t="str">
        <f t="shared" ref="DL10:DL47" si="94">IF(OR(AND($C10=2,$K10="PHA Oper Sub",$B10=50,NOT($N10="Common Space")),AND($C10=2,$K10="PHA Oper Sub",$B10="HOME 50",NOT($N10="Common Space"))),$E10,"")</f>
        <v/>
      </c>
      <c r="DM10" s="383" t="str">
        <f t="shared" ref="DM10:DM47" si="95">IF(OR(AND($C10=3,$K10="PHA Oper Sub",$B10=50,NOT($N10="Common Space")),AND($C10=3,$K10="PHA Oper Sub",$B10="HOME 50",NOT($N10="Common Space"))),$E10,"")</f>
        <v/>
      </c>
      <c r="DN10" s="383" t="str">
        <f t="shared" ref="DN10:DN47" si="96">IF(OR(AND($C10=4,$K10="PHA Oper Sub",$B10=50,NOT($N10="Common Space")),AND($C10=4,$K10="PHA Oper Sub",$B10="HOME 50",NOT($N10="Common Space"))),$E10,"")</f>
        <v/>
      </c>
      <c r="DO10" s="383" t="str">
        <f t="shared" ref="DO10:DO47" si="97">IF(OR(AND($C10="Efficiency",$K10="PHA Oper Sub",$B10=60,NOT($N10="Common Space")),AND($C10="Efficiency",$K10="PHA Oper Sub",$B10="HOME 60",NOT($N10="Common Space"))),$E10,"")</f>
        <v/>
      </c>
      <c r="DP10" s="383" t="str">
        <f t="shared" ref="DP10:DP47" si="98">IF(OR(AND($C10=1,$K10="PHA Oper Sub",$B10=60,NOT($N10="Common Space")),AND($C10=1,$K10="PHA Oper Sub",$B10="HOME 60",NOT($N10="Common Space"))),$E10,"")</f>
        <v/>
      </c>
      <c r="DQ10" s="383" t="str">
        <f t="shared" ref="DQ10:DQ47" si="99">IF(OR(AND($C10=2,$K10="PHA Oper Sub",$B10=60,NOT($N10="Common Space")),AND($C10=2,$K10="PHA Oper Sub",$B10="HOME 60",NOT($N10="Common Space"))),$E10,"")</f>
        <v/>
      </c>
      <c r="DR10" s="383" t="str">
        <f t="shared" ref="DR10:DR47" si="100">IF(OR(AND($C10=3,$K10="PHA Oper Sub",$B10=60,NOT($N10="Common Space")),AND($C10=3,$K10="PHA Oper Sub",$B10="HOME 60",NOT($N10="Common Space"))),$E10,"")</f>
        <v/>
      </c>
      <c r="DS10" s="383" t="str">
        <f t="shared" ref="DS10:DS47" si="101">IF(OR(AND($C10=4,$K10="PHA Oper Sub",$B10=60,NOT($N10="Common Space")),AND($C10=4,$K10="PHA Oper Sub",$B10="HOME 60",NOT($N10="Common Space"))),$E10,"")</f>
        <v/>
      </c>
      <c r="DT10" s="383" t="str">
        <f t="shared" ref="DT10:DT47" si="102">IF(OR(AND($C10="Efficiency",$K10="PHA Oper Sub",$B10=70,NOT($N10="Common Space")),AND($C10="Efficiency",$K10="PHA Oper Sub",$B10="HOME 70",NOT($N10="Common Space"))),$E10,"")</f>
        <v/>
      </c>
      <c r="DU10" s="383" t="str">
        <f t="shared" ref="DU10:DU47" si="103">IF(OR(AND($C10=1,$K10="PHA Oper Sub",$B10=70,NOT($N10="Common Space")),AND($C10=1,$K10="PHA Oper Sub",$B10="HOME 70",NOT($N10="Common Space"))),$E10,"")</f>
        <v/>
      </c>
      <c r="DV10" s="383" t="str">
        <f t="shared" ref="DV10:DV47" si="104">IF(OR(AND($C10=2,$K10="PHA Oper Sub",$B10=70,NOT($N10="Common Space")),AND($C10=2,$K10="PHA Oper Sub",$B10="HOME 70",NOT($N10="Common Space"))),$E10,"")</f>
        <v/>
      </c>
      <c r="DW10" s="383" t="str">
        <f t="shared" ref="DW10:DW47" si="105">IF(OR(AND($C10=3,$K10="PHA Oper Sub",$B10=70,NOT($N10="Common Space")),AND($C10=3,$K10="PHA Oper Sub",$B10="HOME 70",NOT($N10="Common Space"))),$E10,"")</f>
        <v/>
      </c>
      <c r="DX10" s="383" t="str">
        <f t="shared" ref="DX10:DX47" si="106">IF(OR(AND($C10=4,$K10="PHA Oper Sub",$B10=70,NOT($N10="Common Space")),AND($C10=4,$K10="PHA Oper Sub",$B10="HOME 70",NOT($N10="Common Space"))),$E10,"")</f>
        <v/>
      </c>
      <c r="DY10" s="383" t="str">
        <f t="shared" ref="DY10:DY47" si="107">IF(OR(AND($C10="Efficiency",$K10="PHA Oper Sub",$B10=80,NOT($N10="Common Space")),AND($C10="Efficiency",$K10="PHA Oper Sub",$B10="HOME 80",NOT($N10="Common Space"))),$E10,"")</f>
        <v/>
      </c>
      <c r="DZ10" s="383" t="str">
        <f t="shared" ref="DZ10:DZ47" si="108">IF(OR(AND($C10=1,$K10="PHA Oper Sub",$B10=80,NOT($N10="Common Space")),AND($C10=1,$K10="PHA Oper Sub",$B10="HOME 80",NOT($N10="Common Space"))),$E10,"")</f>
        <v/>
      </c>
      <c r="EA10" s="383" t="str">
        <f t="shared" ref="EA10:EA47" si="109">IF(OR(AND($C10=2,$K10="PHA Oper Sub",$B10=80,NOT($N10="Common Space")),AND($C10=2,$K10="PHA Oper Sub",$B10="HOME 80",NOT($N10="Common Space"))),$E10,"")</f>
        <v/>
      </c>
      <c r="EB10" s="383" t="str">
        <f t="shared" ref="EB10:EB47" si="110">IF(OR(AND($C10=3,$K10="PHA Oper Sub",$B10=80,NOT($N10="Common Space")),AND($C10=3,$K10="PHA Oper Sub",$B10="HOME 80",NOT($N10="Common Space"))),$E10,"")</f>
        <v/>
      </c>
      <c r="EC10" s="383" t="str">
        <f t="shared" ref="EC10:EC47" si="111">IF(OR(AND($C10=4,$K10="PHA Oper Sub",$B10=80,NOT($N10="Common Space")),AND($C10=4,$K10="PHA Oper Sub",$B10="HOME 80",NOT($N10="Common Space"))),$E10,"")</f>
        <v/>
      </c>
      <c r="ED10" s="383" t="str">
        <f t="shared" ref="ED10:ED47" si="112">IF(AND(C10="Efficiency",N10="Common Space"),E10,"")</f>
        <v/>
      </c>
      <c r="EE10" s="383" t="str">
        <f t="shared" ref="EE10:EE47" si="113">IF(AND(C10=1,N10="Common Space"),E10,"")</f>
        <v/>
      </c>
      <c r="EF10" s="383" t="str">
        <f t="shared" ref="EF10:EF47" si="114">IF(AND(C10=2,N10="Common Space"),E10,"")</f>
        <v/>
      </c>
      <c r="EG10" s="383" t="str">
        <f t="shared" ref="EG10:EG47" si="115">IF(AND(C10=3,N10="Common Space"),E10,"")</f>
        <v/>
      </c>
      <c r="EH10" s="383" t="str">
        <f t="shared" ref="EH10:EH47" si="116">IF(AND(C10=4,N10="Common Space"),E10,"")</f>
        <v/>
      </c>
      <c r="EI10" s="383" t="str">
        <f t="shared" ref="EI10:EI47" si="117">IF(OR(AND($C10="Efficiency",$B10=80,NOT($N10="Common Space")),AND($C10="Efficiency",$B10="HOME 80",NOT($N10="Common Space"))),$E10*$F10,"")</f>
        <v/>
      </c>
      <c r="EJ10" s="383" t="str">
        <f t="shared" ref="EJ10:EJ47" si="118">IF(OR(AND($C10=1,$B10=80,NOT($N10="Common Space")),AND($C10=1,$B10="HOME 80",NOT($N10="Common Space"))),$E10*$F10,"")</f>
        <v/>
      </c>
      <c r="EK10" s="383" t="str">
        <f t="shared" ref="EK10:EK47" si="119">IF(OR(AND($C10=2,$B10=80,NOT($N10="Common Space")),AND($C10=2,$B10="HOME 80",NOT($N10="Common Space"))),$E10*$F10,"")</f>
        <v/>
      </c>
      <c r="EL10" s="383" t="str">
        <f t="shared" ref="EL10:EL47" si="120">IF(OR(AND($C10=3,$B10=80,NOT($N10="Common Space")),AND($C10=3,$B10="HOME 80",NOT($N10="Common Space"))),$E10*$F10,"")</f>
        <v/>
      </c>
      <c r="EM10" s="383" t="str">
        <f t="shared" ref="EM10:EM47" si="121">IF(OR(AND($C10=4,$B10=80,NOT($N10="Common Space")),AND($C10=4,$B10="HOME 80",NOT($N10="Common Space"))),$E10*$F10,"")</f>
        <v/>
      </c>
      <c r="EN10" s="383" t="str">
        <f t="shared" ref="EN10:EN47" si="122">IF(OR(AND($C10="Efficiency",$B10=70,NOT($N10="Common Space")),AND($C10="Efficiency",$B10="HOME 70",NOT($N10="Common Space"))),$E10*$F10,"")</f>
        <v/>
      </c>
      <c r="EO10" s="383" t="str">
        <f t="shared" ref="EO10:EO47" si="123">IF(OR(AND($C10=1,$B10=70,NOT($N10="Common Space")),AND($C10=1,$B10="HOME 70",NOT($N10="Common Space"))),$E10*$F10,"")</f>
        <v/>
      </c>
      <c r="EP10" s="383" t="str">
        <f t="shared" ref="EP10:EP47" si="124">IF(OR(AND($C10=2,$B10=70,NOT($N10="Common Space")),AND($C10=2,$B10="HOME 70",NOT($N10="Common Space"))),$E10*$F10,"")</f>
        <v/>
      </c>
      <c r="EQ10" s="383" t="str">
        <f t="shared" ref="EQ10:EQ47" si="125">IF(OR(AND($C10=3,$B10=70,NOT($N10="Common Space")),AND($C10=3,$B10="HOME 70",NOT($N10="Common Space"))),$E10*$F10,"")</f>
        <v/>
      </c>
      <c r="ER10" s="383" t="str">
        <f t="shared" ref="ER10:ER47" si="126">IF(OR(AND($C10=4,$B10=70,NOT($N10="Common Space")),AND($C10=4,$B10="HOME 70",NOT($N10="Common Space"))),$E10*$F10,"")</f>
        <v/>
      </c>
      <c r="ES10" s="383" t="str">
        <f t="shared" ref="ES10:ES47" si="127">IF(OR(AND($C10="Efficiency",$B10=60,NOT($N10="Common Space")),AND($C10="Efficiency",$B10="HOME 60",NOT($N10="Common Space"))),$E10*$F10,"")</f>
        <v/>
      </c>
      <c r="ET10" s="383" t="str">
        <f t="shared" ref="ET10:ET47" si="128">IF(OR(AND($C10=1,$B10=60,NOT($N10="Common Space")),AND($C10=1,$B10="HOME 60",NOT($N10="Common Space"))),$E10*$F10,"")</f>
        <v/>
      </c>
      <c r="EU10" s="383" t="str">
        <f t="shared" ref="EU10:EU47" si="129">IF(OR(AND($C10=2,$B10=60,NOT($N10="Common Space")),AND($C10=2,$B10="HOME 60",NOT($N10="Common Space"))),$E10*$F10,"")</f>
        <v/>
      </c>
      <c r="EV10" s="383" t="str">
        <f t="shared" ref="EV10:EV47" si="130">IF(OR(AND($C10=3,$B10=60,NOT($N10="Common Space")),AND($C10=3,$B10="HOME 60",NOT($N10="Common Space"))),$E10*$F10,"")</f>
        <v/>
      </c>
      <c r="EW10" s="383" t="str">
        <f t="shared" ref="EW10:EW47" si="131">IF(OR(AND($C10=4,$B10=60,NOT($N10="Common Space")),AND($C10=4,$B10="HOME 60",NOT($N10="Common Space"))),$E10*$F10,"")</f>
        <v/>
      </c>
      <c r="EX10" s="383" t="str">
        <f t="shared" ref="EX10:EX47" si="132">IF(OR(AND($C10="Efficiency",$B10=50,NOT($N10="Common Space")),AND($C10="Efficiency",$B10="HOME 50",NOT($N10="Common Space"))),$E10*$F10,"")</f>
        <v/>
      </c>
      <c r="EY10" s="383" t="str">
        <f t="shared" ref="EY10:EY47" si="133">IF(OR(AND($C10=1,$B10=50,NOT($N10="Common Space")),AND($C10=1,$B10="HOME 50",NOT($N10="Common Space"))),$E10*$F10,"")</f>
        <v/>
      </c>
      <c r="EZ10" s="383" t="str">
        <f t="shared" ref="EZ10:EZ47" si="134">IF(OR(AND($C10=2,$B10=50,NOT($N10="Common Space")),AND($C10=2,$B10="HOME 50",NOT($N10="Common Space"))),$E10*$F10,"")</f>
        <v/>
      </c>
      <c r="FA10" s="383" t="str">
        <f t="shared" ref="FA10:FA47" si="135">IF(OR(AND($C10=3,$B10=50,NOT($N10="Common Space")),AND($C10=3,$B10="HOME 50",NOT($N10="Common Space"))),$E10*$F10,"")</f>
        <v/>
      </c>
      <c r="FB10" s="383" t="str">
        <f t="shared" ref="FB10:FB47" si="136">IF(OR(AND($C10=4,$B10=50,NOT($N10="Common Space")),AND($C10=4,$B10="HOME 50",NOT($N10="Common Space"))),$E10*$F10,"")</f>
        <v/>
      </c>
      <c r="FC10" s="383" t="str">
        <f t="shared" ref="FC10:FC47" si="137">IF(OR(AND($C10="Efficiency",$B10=40,NOT($N10="Common Space")),AND($C10="Efficiency",$B10="HOME 40",NOT($N10="Common Space"))),$E10*$F10,"")</f>
        <v/>
      </c>
      <c r="FD10" s="383" t="str">
        <f t="shared" ref="FD10:FD47" si="138">IF(OR(AND($C10=1,$B10=40,NOT($N10="Common Space")),AND($C10=1,$B10="HOME 40",NOT($N10="Common Space"))),$E10*$F10,"")</f>
        <v/>
      </c>
      <c r="FE10" s="383" t="str">
        <f t="shared" ref="FE10:FE47" si="139">IF(OR(AND($C10=2,$B10=40,NOT($N10="Common Space")),AND($C10=2,$B10="HOME 40",NOT($N10="Common Space"))),$E10*$F10,"")</f>
        <v/>
      </c>
      <c r="FF10" s="383" t="str">
        <f t="shared" ref="FF10:FF47" si="140">IF(OR(AND($C10=3,$B10=40,NOT($N10="Common Space")),AND($C10=3,$B10="HOME 40",NOT($N10="Common Space"))),$E10*$F10,"")</f>
        <v/>
      </c>
      <c r="FG10" s="383" t="str">
        <f t="shared" ref="FG10:FG47" si="141">IF(OR(AND($C10=4,$B10=40,NOT($N10="Common Space")),AND($C10=4,$B10="HOME 40",NOT($N10="Common Space"))),$E10*$F10,"")</f>
        <v/>
      </c>
      <c r="FH10" s="383" t="str">
        <f t="shared" ref="FH10:FH47" si="142">IF(OR(AND($C10="Efficiency",$B10=30,NOT($N10="Common Space")),AND($C10="Efficiency",$B10="HOME 30",NOT($N10="Common Space"))),$E10*$F10,"")</f>
        <v/>
      </c>
      <c r="FI10" s="383" t="str">
        <f t="shared" ref="FI10:FI47" si="143">IF(OR(AND($C10=1,$B10=30,NOT($N10="Common Space")),AND($C10=1,$B10="HOME 30",NOT($N10="Common Space"))),$E10*$F10,"")</f>
        <v/>
      </c>
      <c r="FJ10" s="383" t="str">
        <f t="shared" ref="FJ10:FJ47" si="144">IF(OR(AND($C10=2,$B10=30,NOT($N10="Common Space")),AND($C10=2,$B10="HOME 30",NOT($N10="Common Space"))),$E10*$F10,"")</f>
        <v/>
      </c>
      <c r="FK10" s="383" t="str">
        <f t="shared" ref="FK10:FK47" si="145">IF(OR(AND($C10=3,$B10=30,NOT($N10="Common Space")),AND($C10=3,$B10="HOME 30",NOT($N10="Common Space"))),$E10*$F10,"")</f>
        <v/>
      </c>
      <c r="FL10" s="383" t="str">
        <f t="shared" ref="FL10:FL47" si="146">IF(OR(AND($C10=4,$B10=30,NOT($N10="Common Space")),AND($C10=4,$B10="HOME 30",NOT($N10="Common Space"))),$E10*$F10,"")</f>
        <v/>
      </c>
      <c r="FM10" s="383" t="str">
        <f t="shared" ref="FM10:FM47" si="147">IF(OR(AND($C10="Efficiency",$B10=20,NOT($N10="Common Space")),AND($C10="Efficiency",$B10="HOME 20",NOT($N10="Common Space"))),$E10*$F10,"")</f>
        <v/>
      </c>
      <c r="FN10" s="383" t="str">
        <f t="shared" ref="FN10:FN47" si="148">IF(OR(AND($C10=1,$B10=20,NOT($N10="Common Space")),AND($C10=1,$B10="HOME 20",NOT($N10="Common Space"))),$E10*$F10,"")</f>
        <v/>
      </c>
      <c r="FO10" s="383" t="str">
        <f t="shared" ref="FO10:FO47" si="149">IF(OR(AND($C10=2,$B10=20,NOT($N10="Common Space")),AND($C10=2,$B10="HOME 20",NOT($N10="Common Space"))),$E10*$F10,"")</f>
        <v/>
      </c>
      <c r="FP10" s="383" t="str">
        <f t="shared" ref="FP10:FP47" si="150">IF(OR(AND($C10=3,$B10=20,NOT($N10="Common Space")),AND($C10=3,$B10="HOME 20",NOT($N10="Common Space"))),$E10*$F10,"")</f>
        <v/>
      </c>
      <c r="FQ10" s="383" t="str">
        <f t="shared" ref="FQ10:FQ47" si="151">IF(OR(AND($C10=4,$B10=20,NOT($N10="Common Space")),AND($C10=4,$B10="HOME 20",NOT($N10="Common Space"))),$E10*$F10,"")</f>
        <v/>
      </c>
      <c r="FR10" s="383" t="str">
        <f t="shared" ref="FR10:FR47" si="152">IF(AND(C10="Efficiency",B10="Unrestricted",NOT(N10="Common Space")),E10*F10,"")</f>
        <v/>
      </c>
      <c r="FS10" s="383" t="str">
        <f t="shared" ref="FS10:FS47" si="153">IF(AND(C10=1,B10="Unrestricted",NOT(N10="Common Space")),E10*F10,"")</f>
        <v/>
      </c>
      <c r="FT10" s="383" t="str">
        <f t="shared" ref="FT10:FT47" si="154">IF(AND(C10=2,B10="Unrestricted",NOT(N10="Common Space")),E10*F10,"")</f>
        <v/>
      </c>
      <c r="FU10" s="383" t="str">
        <f t="shared" ref="FU10:FU47" si="155">IF(AND(C10=3,B10="Unrestricted",NOT(N10="Common Space")),E10*F10,"")</f>
        <v/>
      </c>
      <c r="FV10" s="383" t="str">
        <f t="shared" ref="FV10:FV47" si="156">IF(AND(C10=4,B10="Unrestricted",NOT(N10="Common Space")),E10*F10,"")</f>
        <v/>
      </c>
      <c r="FW10" s="383" t="str">
        <f t="shared" ref="FW10:FW47" si="157">IF(AND(C10="Efficiency",NOT(K10=""),NOT($K10=0),NOT(N10="Common Space")),E10*F10,"")</f>
        <v/>
      </c>
      <c r="FX10" s="383" t="str">
        <f t="shared" ref="FX10:FX47" si="158">IF(AND(C10=1,NOT(K10=""),NOT($K10=0),NOT(N10="Common Space")),E10*F10,"")</f>
        <v/>
      </c>
      <c r="FY10" s="383" t="str">
        <f t="shared" ref="FY10:FY47" si="159">IF(AND(C10=2,NOT(K10=""),NOT($K10=0),NOT(N10="Common Space")),E10*F10,"")</f>
        <v/>
      </c>
      <c r="FZ10" s="383" t="str">
        <f t="shared" ref="FZ10:FZ47" si="160">IF(AND(C10=3,NOT(K10=""),NOT($K10=0),NOT(N10="Common Space")),E10*F10,"")</f>
        <v/>
      </c>
      <c r="GA10" s="383" t="str">
        <f t="shared" ref="GA10:GA47" si="161">IF(AND(C10=4,NOT(K10=""),NOT($K10=0),NOT(N10="Common Space")),E10*F10,"")</f>
        <v/>
      </c>
      <c r="GB10" s="383" t="str">
        <f t="shared" ref="GB10:GB47" si="162">IF(AND(C10="Efficiency",N10="Common Space"),E10*F10,"")</f>
        <v/>
      </c>
      <c r="GC10" s="383" t="str">
        <f t="shared" ref="GC10:GC47" si="163">IF(AND(C10=1,N10="Common Space"),E10*F10,"")</f>
        <v/>
      </c>
      <c r="GD10" s="383" t="str">
        <f t="shared" ref="GD10:GD47" si="164">IF(AND(C10=2,N10="Common Space"),E10*F10,"")</f>
        <v/>
      </c>
      <c r="GE10" s="383" t="str">
        <f t="shared" ref="GE10:GE47" si="165">IF(AND(C10=3,N10="Common Space"),E10*F10,"")</f>
        <v/>
      </c>
      <c r="GF10" s="383" t="str">
        <f t="shared" ref="GF10:GF47" si="166">IF(AND(C10=4,N10="Common Space"),E10*F10,"")</f>
        <v/>
      </c>
      <c r="GG10" s="383" t="str">
        <f t="shared" ref="GG10:GG47" si="167">IF(AND($C10="Efficiency", $P10="New Construction",NOT($B10="Unrestricted"),NOT($B10="NSP 120"),NOT($B10="N/A-CS"),NOT($N10="Common Space")),$E10,"")</f>
        <v/>
      </c>
      <c r="GH10" s="383" t="str">
        <f t="shared" ref="GH10:GH47" si="168">IF(AND($C10=1, $P10="New Construction",NOT($B10="Unrestricted"),NOT($B10="NSP 120"),NOT($B10="N/A-CS"),NOT($N10="Common Space")),$E10,"")</f>
        <v/>
      </c>
      <c r="GI10" s="383" t="str">
        <f t="shared" ref="GI10:GI47" si="169">IF(AND($C10=2, $P10="New Construction",NOT($B10="Unrestricted"),NOT($B10="NSP 120"),NOT($B10="N/A-CS"),NOT($N10="Common Space")),$E10,"")</f>
        <v/>
      </c>
      <c r="GJ10" s="383" t="str">
        <f t="shared" ref="GJ10:GJ47" si="170">IF(AND($C10=3, $P10="New Construction",NOT($B10="Unrestricted"),NOT($B10="NSP 120"),NOT($B10="N/A-CS"),NOT($N10="Common Space")),$E10,"")</f>
        <v/>
      </c>
      <c r="GK10" s="383" t="str">
        <f t="shared" ref="GK10:GK47" si="171">IF(AND($C10=4, $P10="New Construction",NOT($B10="Unrestricted"),NOT($B10="NSP 120"),NOT($B10="N/A-CS"),NOT($N10="Common Space")),$E10,"")</f>
        <v/>
      </c>
      <c r="GL10" s="383" t="str">
        <f t="shared" ref="GL10:GL47" si="172">IF(AND($C10="Efficiency", $P10="New Construction",$B10="Unrestricted",NOT($B10="N/A-CS"),NOT($N10="Common Space")),$E10,"")</f>
        <v/>
      </c>
      <c r="GM10" s="383" t="str">
        <f t="shared" ref="GM10:GM47" si="173">IF(AND($C10=1, $P10="New Construction",$B10="Unrestricted",NOT($B10="N/A-CS"),NOT($N10="Common Space")),$E10,"")</f>
        <v/>
      </c>
      <c r="GN10" s="383" t="str">
        <f t="shared" ref="GN10:GN47" si="174">IF(AND($C10=2, $P10="New Construction",$B10="Unrestricted",NOT($B10="N/A-CS"),NOT($N10="Common Space")),$E10,"")</f>
        <v/>
      </c>
      <c r="GO10" s="383" t="str">
        <f t="shared" ref="GO10:GO47" si="175">IF(AND($C10=3, $P10="New Construction",$B10="Unrestricted",NOT($B10="N/A-CS"),NOT($N10="Common Space")),$E10,"")</f>
        <v/>
      </c>
      <c r="GP10" s="383" t="str">
        <f t="shared" ref="GP10:GP47" si="176">IF(AND($C10=4, $P10="New Construction",$B10="Unrestricted",NOT($B10="N/A-CS"),NOT($N10="Common Space")),$E10,"")</f>
        <v/>
      </c>
      <c r="GQ10" s="383" t="str">
        <f t="shared" ref="GQ10:GQ47" si="177">IF(AND($C10="Efficiency", $P10="New Construction",$B10="N/A-CS",$N10="Common Space"),$E10,"")</f>
        <v/>
      </c>
      <c r="GR10" s="383" t="str">
        <f t="shared" ref="GR10:GR47" si="178">IF(AND($C10=1, $P10="New Construction",$B10="N/A-CS",$N10="Common Space"),$E10,"")</f>
        <v/>
      </c>
      <c r="GS10" s="383" t="str">
        <f t="shared" ref="GS10:GS47" si="179">IF(AND($C10=2, $P10="New Construction",$B10="N/A-CS",$N10="Common Space"),$E10,"")</f>
        <v/>
      </c>
      <c r="GT10" s="383" t="str">
        <f t="shared" ref="GT10:GT47" si="180">IF(AND($C10=3, $P10="New Construction",$B10="N/A-CS",$N10="Common Space"),$E10,"")</f>
        <v/>
      </c>
      <c r="GU10" s="383" t="str">
        <f t="shared" ref="GU10:GU47" si="181">IF(AND($C10=4, $P10="New Construction",$B10="N/A-CS",$N10="Common Space"),$E10,"")</f>
        <v/>
      </c>
      <c r="GV10" s="383" t="str">
        <f t="shared" ref="GV10:GV47" si="182">IF(AND($C10="Efficiency", $P10="Acquisition/Rehab",NOT($B10="Unrestricted"),NOT($B10="NSP 120"),NOT($B10="N/A-CS"),NOT($N10="Common Space")),$E10,"")</f>
        <v/>
      </c>
      <c r="GW10" s="383" t="str">
        <f t="shared" ref="GW10:GW47" si="183">IF(AND($C10=1, $P10="Acquisition/Rehab",NOT($B10="Unrestricted"),NOT($B10="NSP 120"),NOT($B10="N/A-CS"),NOT($N10="Common Space")),$E10,"")</f>
        <v/>
      </c>
      <c r="GX10" s="383" t="str">
        <f t="shared" ref="GX10:GX47" si="184">IF(AND($C10=2, $P10="Acquisition/Rehab",NOT($B10="Unrestricted"),NOT($B10="NSP 120"),NOT($B10="N/A-CS"),NOT($N10="Common Space")),$E10,"")</f>
        <v/>
      </c>
      <c r="GY10" s="383" t="str">
        <f t="shared" ref="GY10:GY47" si="185">IF(AND($C10=3, $P10="Acquisition/Rehab",NOT($B10="Unrestricted"),NOT($B10="NSP 120"),NOT($B10="N/A-CS"),NOT($N10="Common Space")),$E10,"")</f>
        <v/>
      </c>
      <c r="GZ10" s="383" t="str">
        <f t="shared" ref="GZ10:GZ47" si="186">IF(AND($C10=4, $P10="Acquisition/Rehab",NOT($B10="Unrestricted"),NOT($B10="NSP 120"),NOT($B10="N/A-CS"),NOT($N10="Common Space")),$E10,"")</f>
        <v/>
      </c>
      <c r="HA10" s="383" t="str">
        <f t="shared" ref="HA10:HA47" si="187">IF(AND($C10="Efficiency", $P10="Acquisition/Rehab",$B10="Unrestricted",NOT($B10="N/A-CS"),NOT($N10="Common Space")),$E10,"")</f>
        <v/>
      </c>
      <c r="HB10" s="383" t="str">
        <f t="shared" ref="HB10:HB47" si="188">IF(AND($C10=1, $P10="Acquisition/Rehab",$B10="Unrestricted",NOT($B10="N/A-CS"),NOT($N10="Common Space")),$E10,"")</f>
        <v/>
      </c>
      <c r="HC10" s="383" t="str">
        <f t="shared" ref="HC10:HC47" si="189">IF(AND($C10=2, $P10="Acquisition/Rehab",$B10="Unrestricted",NOT($B10="N/A-CS"),NOT($N10="Common Space")),$E10,"")</f>
        <v/>
      </c>
      <c r="HD10" s="383" t="str">
        <f t="shared" ref="HD10:HD47" si="190">IF(AND($C10=3, $P10="Acquisition/Rehab",$B10="Unrestricted",NOT($B10="N/A-CS"),NOT($N10="Common Space")),$E10,"")</f>
        <v/>
      </c>
      <c r="HE10" s="383" t="str">
        <f t="shared" ref="HE10:HE47" si="191">IF(AND($C10=4, $P10="Acquisition/Rehab",$B10="Unrestricted",NOT($B10="N/A-CS"),NOT($N10="Common Space")),$E10,"")</f>
        <v/>
      </c>
      <c r="HF10" s="383" t="str">
        <f t="shared" ref="HF10:HF47" si="192">IF(AND($C10="Efficiency", $P10="Acquisition/Rehab",$B10="N/A-CS",$N10="Common Space"),$E10,"")</f>
        <v/>
      </c>
      <c r="HG10" s="383" t="str">
        <f t="shared" ref="HG10:HG47" si="193">IF(AND($C10=1, $P10="Acquisition/Rehab",$B10="N/A-CS",$N10="Common Space"),$E10,"")</f>
        <v/>
      </c>
      <c r="HH10" s="383" t="str">
        <f t="shared" ref="HH10:HH47" si="194">IF(AND($C10=2, $P10="Acquisition/Rehab",$B10="N/A-CS",$N10="Common Space"),$E10,"")</f>
        <v/>
      </c>
      <c r="HI10" s="383" t="str">
        <f t="shared" ref="HI10:HI47" si="195">IF(AND($C10=3, $P10="Acquisition/Rehab",$B10="N/A-CS",$N10="Common Space"),$E10,"")</f>
        <v/>
      </c>
      <c r="HJ10" s="383" t="str">
        <f t="shared" ref="HJ10:HJ47" si="196">IF(AND($C10=4, $P10="Acquisition/Rehab",$B10="N/A-CS",$N10="Common Space"),$E10,"")</f>
        <v/>
      </c>
      <c r="HK10" s="383" t="str">
        <f t="shared" ref="HK10:HK47" si="197">IF(AND($C10="Efficiency", $P10="Rehabilitation",NOT($B10="Unrestricted"),NOT($B10="NSP 120"),NOT($B10="N/A-CS"),NOT($N10="Common Space")),$E10,"")</f>
        <v/>
      </c>
      <c r="HL10" s="383" t="str">
        <f t="shared" ref="HL10:HL47" si="198">IF(AND($C10=1, $P10="Rehabilitation",NOT($B10="Unrestricted"),NOT($B10="NSP 120"),NOT($B10="N/A-CS"),NOT($N10="Common Space")),$E10,"")</f>
        <v/>
      </c>
      <c r="HM10" s="383" t="str">
        <f t="shared" ref="HM10:HM47" si="199">IF(AND($C10=2, $P10="Rehabilitation",NOT($B10="Unrestricted"),NOT($B10="NSP 120"),NOT($B10="N/A-CS"),NOT($N10="Common Space")),$E10,"")</f>
        <v/>
      </c>
      <c r="HN10" s="383" t="str">
        <f t="shared" ref="HN10:HN47" si="200">IF(AND($C10=3, $P10="Rehabilitation",NOT($B10="Unrestricted"),NOT($B10="NSP 120"),NOT($B10="N/A-CS"),NOT($N10="Common Space")),$E10,"")</f>
        <v/>
      </c>
      <c r="HO10" s="383" t="str">
        <f t="shared" ref="HO10:HO47" si="201">IF(AND($C10=4, $P10="Rehabilitation",NOT($B10="Unrestricted"),NOT($B10="NSP 120"),NOT($B10="N/A-CS"),NOT($N10="Common Space")),$E10,"")</f>
        <v/>
      </c>
      <c r="HP10" s="383" t="str">
        <f t="shared" ref="HP10:HP47" si="202">IF(AND($C10="Efficiency", $P10="Rehabilitation",$B10="Unrestricted",NOT($B10="N/A-CS"),NOT($N10="Common Space")),$E10,"")</f>
        <v/>
      </c>
      <c r="HQ10" s="383" t="str">
        <f t="shared" ref="HQ10:HQ47" si="203">IF(AND($C10=1, $P10="Rehabilitation",$B10="Unrestricted",NOT($B10="N/A-CS"),NOT($N10="Common Space")),$E10,"")</f>
        <v/>
      </c>
      <c r="HR10" s="383" t="str">
        <f t="shared" ref="HR10:HR47" si="204">IF(AND($C10=2, $P10="Rehabilitation",$B10="Unrestricted",NOT($B10="N/A-CS"),NOT($N10="Common Space")),$E10,"")</f>
        <v/>
      </c>
      <c r="HS10" s="383" t="str">
        <f t="shared" ref="HS10:HS47" si="205">IF(AND($C10=3, $P10="Rehabilitation",$B10="Unrestricted",NOT($B10="N/A-CS"),NOT($N10="Common Space")),$E10,"")</f>
        <v/>
      </c>
      <c r="HT10" s="383" t="str">
        <f t="shared" ref="HT10:HT47" si="206">IF(AND($C10=4, $P10="Rehabilitation",$B10="Unrestricted",NOT($B10="N/A-CS"),NOT($N10="Common Space")),$E10,"")</f>
        <v/>
      </c>
      <c r="HU10" s="383" t="str">
        <f t="shared" ref="HU10:HU47" si="207">IF(AND($C10="Efficiency", $P10="Rehabilitation",$B10="N/A-CS",$N10="Common Space"),$E10,"")</f>
        <v/>
      </c>
      <c r="HV10" s="383" t="str">
        <f t="shared" ref="HV10:HV47" si="208">IF(AND($C10=1, $P10="Rehabilitation",$B10="N/A-CS",$N10="Common Space"),$E10,"")</f>
        <v/>
      </c>
      <c r="HW10" s="383" t="str">
        <f t="shared" ref="HW10:HW47" si="209">IF(AND($C10=2, $P10="Rehabilitation",$B10="N/A-CS",$N10="Common Space"),$E10,"")</f>
        <v/>
      </c>
      <c r="HX10" s="383" t="str">
        <f t="shared" ref="HX10:HX47" si="210">IF(AND($C10=3, $P10="Rehabilitation",$B10="N/A-CS",$N10="Common Space"),$E10,"")</f>
        <v/>
      </c>
      <c r="HY10" s="383" t="str">
        <f t="shared" ref="HY10:HY47" si="211">IF(AND($C10=4, $P10="Rehabilitation",$B10="N/A-CS",$N10="Common Space"),$E10,"")</f>
        <v/>
      </c>
      <c r="HZ10" s="419" t="str">
        <f t="shared" ref="HZ10:HZ47" si="212">IF(AND($C10="Efficiency", NOT(OR($O10="SF Detached",$O10="Mfd Home",$O10="Duplex",$O10="Townhome"))),$E10,"")</f>
        <v/>
      </c>
      <c r="IA10" s="419" t="str">
        <f t="shared" ref="IA10:IA47" si="213">IF(AND($C10=1, NOT(OR($O10="SF Detached",$O10="Mfd Home",$O10="Duplex",$O10="Townhome"))),$E10,"")</f>
        <v/>
      </c>
      <c r="IB10" s="419" t="str">
        <f t="shared" ref="IB10:IB47" si="214">IF(AND($C10=2, NOT(OR($O10="SF Detached",$O10="Mfd Home",$O10="Duplex",$O10="Townhome"))),$E10,"")</f>
        <v/>
      </c>
      <c r="IC10" s="419" t="str">
        <f t="shared" ref="IC10:IC47" si="215">IF(AND($C10=3, NOT(OR($O10="SF Detached",$O10="Mfd Home",$O10="Duplex",$O10="Townhome"))),$E10,"")</f>
        <v/>
      </c>
      <c r="ID10" s="419" t="str">
        <f t="shared" ref="ID10:ID47" si="216">IF(AND($C10=4, NOT(OR($O10="SF Detached",$O10="Mfd Home",$O10="Duplex",$O10="Townhome"))),$E10,"")</f>
        <v/>
      </c>
      <c r="IE10" s="419" t="str">
        <f t="shared" ref="IE10:IE47" si="217">IF(AND($C10="Efficiency", $O10="SF Detached",NOT($Q10="Yes")),$E10,"")</f>
        <v/>
      </c>
      <c r="IF10" s="419" t="str">
        <f t="shared" ref="IF10:IF47" si="218">IF(AND($C10=1, $O10="SF Detached",NOT($Q10="Yes")),$E10,"")</f>
        <v/>
      </c>
      <c r="IG10" s="419" t="str">
        <f t="shared" ref="IG10:IG47" si="219">IF(AND($C10=2, $O10="SF Detached",NOT($Q10="Yes")),$E10,"")</f>
        <v/>
      </c>
      <c r="IH10" s="419" t="str">
        <f t="shared" ref="IH10:IH47" si="220">IF(AND($C10=3, $O10="SF Detached",NOT($Q10="Yes")),$E10,"")</f>
        <v/>
      </c>
      <c r="II10" s="419" t="str">
        <f t="shared" ref="II10:II47" si="221">IF(AND($C10=4, $O10="SF Detached",NOT($Q10="Yes")),$E10,"")</f>
        <v/>
      </c>
      <c r="IJ10" s="419" t="str">
        <f t="shared" ref="IJ10:IJ47" si="222">IF(AND($C10="Efficiency", $O10="SF Detached",$Q10="Yes"),$E10,"")</f>
        <v/>
      </c>
      <c r="IK10" s="419" t="str">
        <f t="shared" ref="IK10:IK47" si="223">IF(AND($C10=1, $O10="SF Detached",$Q10="Yes"),$E10,"")</f>
        <v/>
      </c>
      <c r="IL10" s="419" t="str">
        <f t="shared" ref="IL10:IL47" si="224">IF(AND($C10=2, $O10="SF Detached",$Q10="Yes"),$E10,"")</f>
        <v/>
      </c>
      <c r="IM10" s="419" t="str">
        <f t="shared" ref="IM10:IM47" si="225">IF(AND($C10=3, $O10="SF Detached",$Q10="Yes"),$E10,"")</f>
        <v/>
      </c>
      <c r="IN10" s="419" t="str">
        <f t="shared" ref="IN10:IN47" si="226">IF(AND($C10=4, $O10="SF Detached",$Q10="Yes"),$E10,"")</f>
        <v/>
      </c>
      <c r="IO10" s="419" t="str">
        <f t="shared" ref="IO10:IO47" si="227">IF(AND($C10="Efficiency", $O10="Mfd Home",NOT($Q10="Yes")),$E10,"")</f>
        <v/>
      </c>
      <c r="IP10" s="419" t="str">
        <f t="shared" ref="IP10:IP47" si="228">IF(AND($C10=1, $O10="Mfd Home",NOT($Q10="Yes")),$E10,"")</f>
        <v/>
      </c>
      <c r="IQ10" s="419" t="str">
        <f t="shared" ref="IQ10:IQ47" si="229">IF(AND($C10=2, $O10="Mfd Home",NOT($Q10="Yes")),$E10,"")</f>
        <v/>
      </c>
      <c r="IR10" s="419" t="str">
        <f t="shared" ref="IR10:IR47" si="230">IF(AND($C10=3, $O10="Mfd Home",NOT($Q10="Yes")),$E10,"")</f>
        <v/>
      </c>
      <c r="IS10" s="419" t="str">
        <f t="shared" ref="IS10:IS47" si="231">IF(AND($C10=4, $O10="Mfd Home",NOT($Q10="Yes")),$E10,"")</f>
        <v/>
      </c>
      <c r="IT10" s="419" t="str">
        <f t="shared" ref="IT10:IT47" si="232">IF(AND($C10="Efficiency", $O10="Mfd Home",$Q10="Yes"),$E10,"")</f>
        <v/>
      </c>
      <c r="IU10" s="419" t="str">
        <f t="shared" ref="IU10:IU47" si="233">IF(AND($C10=1, $O10="Mfd Home",$Q10="Yes"),$E10,"")</f>
        <v/>
      </c>
      <c r="IV10" s="419" t="str">
        <f t="shared" ref="IV10:IV47" si="234">IF(AND($C10=2, $O10="Mfd Home",$Q10="Yes"),$E10,"")</f>
        <v/>
      </c>
      <c r="IW10" s="419" t="str">
        <f t="shared" ref="IW10:IW47" si="235">IF(AND($C10=3, $O10="Mfd Home",$Q10="Yes"),$E10,"")</f>
        <v/>
      </c>
      <c r="IX10" s="419" t="str">
        <f t="shared" ref="IX10:IX47" si="236">IF(AND($C10=4, $O10="Mfd Home",$Q10="Yes"),$E10,"")</f>
        <v/>
      </c>
      <c r="IY10" s="419" t="str">
        <f t="shared" ref="IY10:IY47" si="237">IF(AND($C10="Efficiency", $O10="Duplex",NOT($Q10="Yes")),$E10,"")</f>
        <v/>
      </c>
      <c r="IZ10" s="419" t="str">
        <f t="shared" ref="IZ10:IZ47" si="238">IF(AND($C10=1, $O10="Duplex",NOT($Q10="Yes")),$E10,"")</f>
        <v/>
      </c>
      <c r="JA10" s="419" t="str">
        <f t="shared" ref="JA10:JA47" si="239">IF(AND($C10=2, $O10="Duplex",NOT($Q10="Yes")),$E10,"")</f>
        <v/>
      </c>
      <c r="JB10" s="419" t="str">
        <f t="shared" ref="JB10:JB47" si="240">IF(AND($C10=3, $O10="Duplex",NOT($Q10="Yes")),$E10,"")</f>
        <v/>
      </c>
      <c r="JC10" s="419" t="str">
        <f t="shared" ref="JC10:JC47" si="241">IF(AND($C10=4, $O10="Duplex",NOT($Q10="Yes")),$E10,"")</f>
        <v/>
      </c>
      <c r="JD10" s="419" t="str">
        <f t="shared" ref="JD10:JD47" si="242">IF(AND($C10="Efficiency", $O10="Duplex",$Q10="Yes"),$E10,"")</f>
        <v/>
      </c>
      <c r="JE10" s="419" t="str">
        <f t="shared" ref="JE10:JE47" si="243">IF(AND($C10=1, $O10="Duplex",$Q10="Yes"),$E10,"")</f>
        <v/>
      </c>
      <c r="JF10" s="419" t="str">
        <f t="shared" ref="JF10:JF47" si="244">IF(AND($C10=2, $O10="Duplex",$Q10="Yes"),$E10,"")</f>
        <v/>
      </c>
      <c r="JG10" s="419" t="str">
        <f t="shared" ref="JG10:JG47" si="245">IF(AND($C10=3, $O10="Duplex",$Q10="Yes"),$E10,"")</f>
        <v/>
      </c>
      <c r="JH10" s="419" t="str">
        <f t="shared" ref="JH10:JH47" si="246">IF(AND($C10=4, $O10="Duplex",$Q10="Yes"),$E10,"")</f>
        <v/>
      </c>
      <c r="JI10" s="419" t="str">
        <f t="shared" ref="JI10:JI47" si="247">IF(AND($C10="Efficiency", $O10="Townhome",NOT($Q10="Yes")),$E10,"")</f>
        <v/>
      </c>
      <c r="JJ10" s="419" t="str">
        <f t="shared" ref="JJ10:JJ47" si="248">IF(AND($C10=1, $O10="Townhome",NOT($Q10="Yes")),$E10,"")</f>
        <v/>
      </c>
      <c r="JK10" s="419" t="str">
        <f t="shared" ref="JK10:JK47" si="249">IF(AND($C10=2, $O10="Townhome",NOT($Q10="Yes")),$E10,"")</f>
        <v/>
      </c>
      <c r="JL10" s="419" t="str">
        <f t="shared" ref="JL10:JL47" si="250">IF(AND($C10=3, $O10="Townhome",NOT($Q10="Yes")),$E10,"")</f>
        <v/>
      </c>
      <c r="JM10" s="419" t="str">
        <f t="shared" ref="JM10:JM47" si="251">IF(AND($C10=4, $O10="Townhome",NOT($Q10="Yes")),$E10,"")</f>
        <v/>
      </c>
      <c r="JN10" s="419" t="str">
        <f t="shared" ref="JN10:JN47" si="252">IF(AND($C10="Efficiency", $O10="Townhome",$Q10="Yes"),$E10,"")</f>
        <v/>
      </c>
      <c r="JO10" s="419" t="str">
        <f t="shared" ref="JO10:JO47" si="253">IF(AND($C10=1, $O10="Townhome",$Q10="Yes"),$E10,"")</f>
        <v/>
      </c>
      <c r="JP10" s="419" t="str">
        <f t="shared" ref="JP10:JP47" si="254">IF(AND($C10=2, $O10="Townhome",$Q10="Yes"),$E10,"")</f>
        <v/>
      </c>
      <c r="JQ10" s="419" t="str">
        <f t="shared" ref="JQ10:JQ47" si="255">IF(AND($C10=3, $O10="Townhome",$Q10="Yes"),$E10,"")</f>
        <v/>
      </c>
      <c r="JR10" s="419" t="str">
        <f t="shared" ref="JR10:JR47" si="256">IF(AND($C10=4, $O10="Townhome",$Q10="Yes"),$E10,"")</f>
        <v/>
      </c>
      <c r="JS10" s="419" t="str">
        <f t="shared" ref="JS10:JS47" si="257">IF(AND($C10="Efficiency", $O10="1-Story",NOT($Q10="Yes")),$E10,"")</f>
        <v/>
      </c>
      <c r="JT10" s="419" t="str">
        <f t="shared" ref="JT10:JT47" si="258">IF(AND($C10=1, $O10="1-Story",NOT($Q10="Yes")),$E10,"")</f>
        <v/>
      </c>
      <c r="JU10" s="419" t="str">
        <f t="shared" ref="JU10:JU47" si="259">IF(AND($C10=2, $O10="1-Story",NOT($Q10="Yes")),$E10,"")</f>
        <v/>
      </c>
      <c r="JV10" s="419" t="str">
        <f t="shared" ref="JV10:JV47" si="260">IF(AND($C10=3, $O10="1-Story",NOT($Q10="Yes")),$E10,"")</f>
        <v/>
      </c>
      <c r="JW10" s="419" t="str">
        <f t="shared" ref="JW10:JW47" si="261">IF(AND($C10=4, $O10="1-Story",NOT($Q10="Yes")),$E10,"")</f>
        <v/>
      </c>
      <c r="JX10" s="419" t="str">
        <f t="shared" ref="JX10:JX47" si="262">IF(AND($C10="Efficiency", $O10="1-Story",$Q10="Yes"),$E10,"")</f>
        <v/>
      </c>
      <c r="JY10" s="419" t="str">
        <f t="shared" ref="JY10:JY47" si="263">IF(AND($C10=1, $O10="1-Story",$Q10="Yes"),$E10,"")</f>
        <v/>
      </c>
      <c r="JZ10" s="419" t="str">
        <f t="shared" ref="JZ10:JZ47" si="264">IF(AND($C10=2, $O10="1-Story",$Q10="Yes"),$E10,"")</f>
        <v/>
      </c>
      <c r="KA10" s="419" t="str">
        <f t="shared" ref="KA10:KA47" si="265">IF(AND($C10=3, $O10="1-Story",$Q10="Yes"),$E10,"")</f>
        <v/>
      </c>
      <c r="KB10" s="419" t="str">
        <f t="shared" ref="KB10:KB47" si="266">IF(AND($C10=4, $O10="1-Story",$Q10="Yes"),$E10,"")</f>
        <v/>
      </c>
      <c r="KC10" s="419" t="str">
        <f t="shared" ref="KC10:KC47" si="267">IF(AND($C10="Efficiency", $O10="2-Story",NOT($Q10="Yes")),$E10,"")</f>
        <v/>
      </c>
      <c r="KD10" s="419" t="str">
        <f t="shared" ref="KD10:KD47" si="268">IF(AND($C10=1, $O10="2-Story",NOT($Q10="Yes")),$E10,"")</f>
        <v/>
      </c>
      <c r="KE10" s="419" t="str">
        <f t="shared" ref="KE10:KE47" si="269">IF(AND($C10=2, $O10="2-Story",NOT($Q10="Yes")),$E10,"")</f>
        <v/>
      </c>
      <c r="KF10" s="419" t="str">
        <f t="shared" ref="KF10:KF47" si="270">IF(AND($C10=3, $O10="2-Story",NOT($Q10="Yes")),$E10,"")</f>
        <v/>
      </c>
      <c r="KG10" s="419" t="str">
        <f t="shared" ref="KG10:KG47" si="271">IF(AND($C10=4, $O10="2-Story",NOT($Q10="Yes")),$E10,"")</f>
        <v/>
      </c>
      <c r="KH10" s="419" t="str">
        <f t="shared" ref="KH10:KH47" si="272">IF(AND($C10="Efficiency", $O10="2-Story",$Q10="Yes"),$E10,"")</f>
        <v/>
      </c>
      <c r="KI10" s="419" t="str">
        <f t="shared" ref="KI10:KI47" si="273">IF(AND($C10=1, $O10="2-Story",$Q10="Yes"),$E10,"")</f>
        <v/>
      </c>
      <c r="KJ10" s="419" t="str">
        <f t="shared" ref="KJ10:KJ47" si="274">IF(AND($C10=2, $O10="2-Story",$Q10="Yes"),$E10,"")</f>
        <v/>
      </c>
      <c r="KK10" s="419" t="str">
        <f t="shared" ref="KK10:KK47" si="275">IF(AND($C10=3, $O10="2-Story",$Q10="Yes"),$E10,"")</f>
        <v/>
      </c>
      <c r="KL10" s="419" t="str">
        <f t="shared" ref="KL10:KL47" si="276">IF(AND($C10=4, $O10="2-Story",$Q10="Yes"),$E10,"")</f>
        <v/>
      </c>
      <c r="KM10" s="419" t="str">
        <f t="shared" ref="KM10:KM47" si="277">IF(AND($C10="Efficiency", $O10="2-Story Walkup",NOT($Q10="Yes")),$E10,"")</f>
        <v/>
      </c>
      <c r="KN10" s="419" t="str">
        <f t="shared" ref="KN10:KN47" si="278">IF(AND($C10=1, $O10="2-Story Walkup",NOT($Q10="Yes")),$E10,"")</f>
        <v/>
      </c>
      <c r="KO10" s="419" t="str">
        <f t="shared" ref="KO10:KO47" si="279">IF(AND($C10=2, $O10="2-Story Walkup",NOT($Q10="Yes")),$E10,"")</f>
        <v/>
      </c>
      <c r="KP10" s="419" t="str">
        <f t="shared" ref="KP10:KP47" si="280">IF(AND($C10=3, $O10="2-Story Walkup",NOT($Q10="Yes")),$E10,"")</f>
        <v/>
      </c>
      <c r="KQ10" s="419" t="str">
        <f t="shared" ref="KQ10:KQ47" si="281">IF(AND($C10=4, $O10="2-Story Walkup",NOT($Q10="Yes")),$E10,"")</f>
        <v/>
      </c>
      <c r="KR10" s="419" t="str">
        <f t="shared" ref="KR10:KR47" si="282">IF(AND($C10="Efficiency", $O10="2-Story Walkup",$Q10="Yes"),$E10,"")</f>
        <v/>
      </c>
      <c r="KS10" s="419" t="str">
        <f t="shared" ref="KS10:KS47" si="283">IF(AND($C10=1, $O10="2-Story Walkup",$Q10="Yes"),$E10,"")</f>
        <v/>
      </c>
      <c r="KT10" s="419" t="str">
        <f t="shared" ref="KT10:KT47" si="284">IF(AND($C10=2, $O10="2-Story Walkup",$Q10="Yes"),$E10,"")</f>
        <v/>
      </c>
      <c r="KU10" s="419" t="str">
        <f t="shared" ref="KU10:KU47" si="285">IF(AND($C10=3, $O10="2-Story Walkup",$Q10="Yes"),$E10,"")</f>
        <v/>
      </c>
      <c r="KV10" s="419" t="str">
        <f t="shared" ref="KV10:KV47" si="286">IF(AND($C10=4, $O10="2-Story Walkup",$Q10="Yes"),$E10,"")</f>
        <v/>
      </c>
      <c r="KW10" s="419" t="str">
        <f t="shared" ref="KW10:KW47" si="287">IF(AND($C10="Efficiency", $O10="3+ Story",NOT($Q10="Yes")),$E10,"")</f>
        <v/>
      </c>
      <c r="KX10" s="419" t="str">
        <f t="shared" ref="KX10:KX47" si="288">IF(AND($C10=1, $O10="3+ Story",NOT($Q10="Yes")),$E10,"")</f>
        <v/>
      </c>
      <c r="KY10" s="419" t="str">
        <f t="shared" ref="KY10:KY47" si="289">IF(AND($C10=2, $O10="3+ Story",NOT($Q10="Yes")),$E10,"")</f>
        <v/>
      </c>
      <c r="KZ10" s="419" t="str">
        <f t="shared" ref="KZ10:KZ47" si="290">IF(AND($C10=3, $O10="3+ Story",NOT($Q10="Yes")),$E10,"")</f>
        <v/>
      </c>
      <c r="LA10" s="419" t="str">
        <f t="shared" ref="LA10:LA47" si="291">IF(AND($C10=4, $O10="3+ Story",NOT($Q10="Yes")),$E10,"")</f>
        <v/>
      </c>
      <c r="LB10" s="419" t="str">
        <f t="shared" ref="LB10:LB47" si="292">IF(AND($C10="Efficiency", $O10="3+ Story",$Q10="Yes"),$E10,"")</f>
        <v/>
      </c>
      <c r="LC10" s="419" t="str">
        <f t="shared" ref="LC10:LC47" si="293">IF(AND($C10=1, $O10="3+ Story",$Q10="Yes"),$E10,"")</f>
        <v/>
      </c>
      <c r="LD10" s="419" t="str">
        <f t="shared" ref="LD10:LD47" si="294">IF(AND($C10=2, $O10="3+ Story",$Q10="Yes"),$E10,"")</f>
        <v/>
      </c>
      <c r="LE10" s="419" t="str">
        <f t="shared" ref="LE10:LE47" si="295">IF(AND($C10=3, $O10="3+ Story",$Q10="Yes"),$E10,"")</f>
        <v/>
      </c>
      <c r="LF10" s="419" t="str">
        <f t="shared" ref="LF10:LF47" si="296">IF(AND($C10=4, $O10="3+ Story",$Q10="Yes"),$E10,"")</f>
        <v/>
      </c>
      <c r="LG10" s="419" t="str">
        <f t="shared" ref="LG10:LG47" si="297">IF(AND($C10="Efficiency", $O10="3+ Story Elevator",NOT($Q10="Yes")),$E10,"")</f>
        <v/>
      </c>
      <c r="LH10" s="419" t="str">
        <f t="shared" ref="LH10:LH47" si="298">IF(AND($C10=1, $O10="3+ Story Elevator",NOT($Q10="Yes")),$E10,"")</f>
        <v/>
      </c>
      <c r="LI10" s="419" t="str">
        <f t="shared" ref="LI10:LI47" si="299">IF(AND($C10=2, $O10="3+ Story Elevator",NOT($Q10="Yes")),$E10,"")</f>
        <v/>
      </c>
      <c r="LJ10" s="419" t="str">
        <f t="shared" ref="LJ10:LJ47" si="300">IF(AND($C10=3, $O10="3+ Story Elevator",NOT($Q10="Yes")),$E10,"")</f>
        <v/>
      </c>
      <c r="LK10" s="419" t="str">
        <f t="shared" ref="LK10:LK47" si="301">IF(AND($C10=4, $O10="3+ Story Elevator",NOT($Q10="Yes")),$E10,"")</f>
        <v/>
      </c>
      <c r="LL10" s="419" t="str">
        <f t="shared" ref="LL10:LL47" si="302">IF(AND($C10="Efficiency", $O10="3+ Story Elevator",$Q10="Yes"),$E10,"")</f>
        <v/>
      </c>
      <c r="LM10" s="419" t="str">
        <f t="shared" ref="LM10:LM47" si="303">IF(AND($C10=1, $O10="3+ Story Elevator",$Q10="Yes"),$E10,"")</f>
        <v/>
      </c>
      <c r="LN10" s="419" t="str">
        <f t="shared" ref="LN10:LN47" si="304">IF(AND($C10=2, $O10="3+ Story Elevator",$Q10="Yes"),$E10,"")</f>
        <v/>
      </c>
      <c r="LO10" s="419" t="str">
        <f t="shared" ref="LO10:LO47" si="305">IF(AND($C10=3, $O10="3+ Story Elevator",$Q10="Yes"),$E10,"")</f>
        <v/>
      </c>
      <c r="LP10" s="419" t="str">
        <f t="shared" ref="LP10:LP47" si="306">IF(AND($C10=4, $O10="3+ Story Elevator",$Q10="Yes"),$E10,"")</f>
        <v/>
      </c>
      <c r="LQ10" s="420" t="str">
        <f t="shared" ref="LQ10:LQ47" si="307">IF(AND($B10="NSP 120% AMI",$C10="Efficiency", NOT($N10="Common Space")),$E10,"")</f>
        <v/>
      </c>
      <c r="LR10" s="420" t="str">
        <f t="shared" ref="LR10:LR47" si="308">IF(AND($B10="NSP 120% AMI",$C10=1,NOT($N10="Common Space")),$E10,"")</f>
        <v/>
      </c>
      <c r="LS10" s="420" t="str">
        <f t="shared" ref="LS10:LS47" si="309">IF(AND($B10="NSP 120% AMI",$C10=2,NOT($N10="Common Space")),$E10,"")</f>
        <v/>
      </c>
      <c r="LT10" s="420" t="str">
        <f t="shared" ref="LT10:LT47" si="310">IF(AND($B10="NSP 120% AMI",$C10=3,NOT($N10="Common Space")),$E10,"")</f>
        <v/>
      </c>
      <c r="LU10" s="420" t="str">
        <f t="shared" ref="LU10:LU47" si="311">IF(AND($B10="NSP 120% AMI",$C10=4,NOT($N10="Common Space")),$E10,"")</f>
        <v/>
      </c>
      <c r="LV10" s="383" t="str">
        <f t="shared" ref="LV10:LV47" si="312">IF(AND(C10="Efficiency",B10="NSP 120% AMI",NOT(N10="Common Space")),E10*F10,"")</f>
        <v/>
      </c>
      <c r="LW10" s="383" t="str">
        <f t="shared" ref="LW10:LW47" si="313">IF(AND(C10=1,B10="NSP 120% AMI",NOT(N10="Common Space")),E10*F10,"")</f>
        <v/>
      </c>
      <c r="LX10" s="383" t="str">
        <f t="shared" ref="LX10:LX47" si="314">IF(AND(C10=2,B10="NSP 120% AMI",NOT(N10="Common Space")),E10*F10,"")</f>
        <v/>
      </c>
      <c r="LY10" s="383" t="str">
        <f t="shared" ref="LY10:LY47" si="315">IF(AND(C10=3,B10="NSP 120% AMI",NOT(N10="Common Space")),E10*F10,"")</f>
        <v/>
      </c>
      <c r="LZ10" s="383" t="str">
        <f t="shared" ref="LZ10:LZ47" si="316">IF(AND(C10=4,B10="NSP 120% AMI",NOT(N10="Common Space")),E10*F10,"")</f>
        <v/>
      </c>
      <c r="MA10" s="383" t="str">
        <f t="shared" ref="MA10:MA47" si="317">IF(AND($C10="Efficiency", $P10="New Construction",$B10="NSP 120% AMI",NOT($N10="Common Space")),$E10,"")</f>
        <v/>
      </c>
      <c r="MB10" s="383" t="str">
        <f t="shared" ref="MB10:MB47" si="318">IF(AND($C10=1, $P10="New Construction",$B10="NSP 120% AMI",NOT($N10="Common Space")),$E10,"")</f>
        <v/>
      </c>
      <c r="MC10" s="383" t="str">
        <f t="shared" ref="MC10:MC47" si="319">IF(AND($C10=2, $P10="New Construction",$B10="NSP 120% AMI",NOT($N10="Common Space")),$E10,"")</f>
        <v/>
      </c>
      <c r="MD10" s="383" t="str">
        <f t="shared" ref="MD10:MD47" si="320">IF(AND($C10=3, $P10="New Construction",$B10="NSP 120% AMI",NOT($N10="Common Space")),$E10,"")</f>
        <v/>
      </c>
      <c r="ME10" s="383" t="str">
        <f t="shared" ref="ME10:ME47" si="321">IF(AND($C10=4, $P10="New Construction",$B10="NSP 120% AMI",NOT($N10="Common Space")),$E10,"")</f>
        <v/>
      </c>
      <c r="MF10" s="383" t="str">
        <f t="shared" ref="MF10:MF47" si="322">IF(AND($C10="Efficiency", $P10="Acquisition/Rehab",$B10="NSP 120% AMI",NOT($N10="Common Space")),$E10,"")</f>
        <v/>
      </c>
      <c r="MG10" s="383" t="str">
        <f t="shared" ref="MG10:MG47" si="323">IF(AND($C10=1, $P10="Acquisition/Rehab",$B10="NSP 120% AMI",NOT($N10="Common Space")),$E10,"")</f>
        <v/>
      </c>
      <c r="MH10" s="383" t="str">
        <f t="shared" ref="MH10:MH47" si="324">IF(AND($C10=2, $P10="Acquisition/Rehab",$B10="NSP 120% AMI",NOT($N10="Common Space")),$E10,"")</f>
        <v/>
      </c>
      <c r="MI10" s="383" t="str">
        <f t="shared" ref="MI10:MI47" si="325">IF(AND($C10=3, $P10="Acquisition/Rehab",$B10="NSP 120% AMI",NOT($N10="Common Space")),$E10,"")</f>
        <v/>
      </c>
      <c r="MJ10" s="383" t="str">
        <f t="shared" ref="MJ10:MJ47" si="326">IF(AND($C10=4, $P10="Acquisition/Rehab",$B10="NSP 120% AMI",NOT($N10="Common Space")),$E10,"")</f>
        <v/>
      </c>
      <c r="MK10" s="383" t="str">
        <f t="shared" ref="MK10:MK47" si="327">IF(AND($C10="Efficiency", $P10="Rehabilitation",$B10="NSP 120% AMI",NOT($N10="Common Space")),$E10,"")</f>
        <v/>
      </c>
      <c r="ML10" s="383" t="str">
        <f t="shared" ref="ML10:ML47" si="328">IF(AND($C10=1, $P10="Rehabilitation",$B10="NSP 120% AMI",NOT($N10="Common Space")),$E10,"")</f>
        <v/>
      </c>
      <c r="MM10" s="383" t="str">
        <f t="shared" ref="MM10:MM47" si="329">IF(AND($C10=2, $P10="Rehabilitation",$B10="NSP 120% AMI",NOT($N10="Common Space")),$E10,"")</f>
        <v/>
      </c>
      <c r="MN10" s="383" t="str">
        <f t="shared" ref="MN10:MN47" si="330">IF(AND($C10=3, $P10="Rehabilitation",$B10="NSP 120% AMI",NOT($N10="Common Space")),$E10,"")</f>
        <v/>
      </c>
      <c r="MO10" s="383" t="str">
        <f t="shared" ref="MO10:MO47" si="331">IF(AND($C10=4, $P10="Rehabilitation",$B10="NSP 120% AMI",NOT($N10="Common Space")),$E10,"")</f>
        <v/>
      </c>
      <c r="MP10" s="405">
        <f>IF(AND($C10="Efficiency",$E10&gt;0,OR($O10="1-Story",$O10="2-Story",$O10="3+ Story",$O10="3+ Story Elevator",$O10="2-Story Walkup",$O10="Townhome"),OR($P10="Acquisition/Rehab",$P10="Rehabilitation"),NOT($Q10="Yes")),$E10,0)</f>
        <v>0</v>
      </c>
      <c r="MQ10" s="405">
        <f>IF(AND($C10=1,$E10&gt;0,OR($O10="1-Story",$O10="2-Story",$O10="3+ Story",$O10="3+ Story Elevator",$O10="2-Story Walkup",$O10="Townhome"),OR($P10="Acquisition/Rehab",$P10="Rehabilitation"),NOT($Q10="Yes")),$E10,0)</f>
        <v>0</v>
      </c>
      <c r="MR10" s="405">
        <f>IF(AND($C10=2,$E10&gt;0,OR($O10="1-Story",$O10="2-Story",$O10="3+ Story",$O10="3+ Story Elevator",$O10="2-Story Walkup",$O10="Townhome"),OR($P10="Acquisition/Rehab",$P10="Rehabilitation"),NOT($Q10="Yes")),$E10,0)</f>
        <v>0</v>
      </c>
      <c r="MS10" s="405">
        <f>IF(AND($C10=3,$E10&gt;0,OR($O10="1-Story",$O10="2-Story",$O10="3+ Story",$O10="3+ Story Elevator",$O10="2-Story Walkup",$O10="Townhome"),OR($P10="Acquisition/Rehab",$P10="Rehabilitation"),NOT($Q10="Yes")),$E10,0)</f>
        <v>0</v>
      </c>
      <c r="MT10" s="405">
        <f>IF(AND($C10=4,$E10&gt;0,OR($O10="1-Story",$O10="2-Story",$O10="3+ Story",$O10="3+ Story Elevator",$O10="2-Story Walkup",$O10="Townhome"),OR($P10="Acquisition/Rehab",$P10="Rehabilitation"),NOT($Q10="Yes")),$E10,0)</f>
        <v>0</v>
      </c>
      <c r="MU10" s="405">
        <f>IF(AND($C10="Efficiency",$E10&gt;0,OR($O10="1-Story",$O10="2-Story",$O10="3+ Story",$O10="3+ Story Elevator",$O10="2-Story Walkup",$O10="Townhome"),$P10="New Construction"),$E10,0)</f>
        <v>0</v>
      </c>
      <c r="MV10" s="405">
        <f>IF(AND($C10=1,$E10&gt;0,OR($O10="1-Story",$O10="2-Story",$O10="3+ Story",$O10="3+ Story Elevator",$O10="2-Story Walkup",$O10="Townhome"),$P10="New Construction"),$E10,0)</f>
        <v>0</v>
      </c>
      <c r="MW10" s="405">
        <f>IF(AND($C10=2,$E10&gt;0,OR($O10="1-Story",$O10="2-Story",$O10="3+ Story",$O10="3+ Story Elevator",$O10="2-Story Walkup",$O10="Townhome"),$P10="New Construction"),$E10,0)</f>
        <v>0</v>
      </c>
      <c r="MX10" s="405">
        <f>IF(AND($C10=3,$E10&gt;0,OR($O10="1-Story",$O10="2-Story",$O10="3+ Story",$O10="3+ Story Elevator",$O10="2-Story Walkup",$O10="Townhome"),$P10="New Construction"),$E10,0)</f>
        <v>0</v>
      </c>
      <c r="MY10" s="405">
        <f>IF(AND($C10=4,$E10&gt;0,OR($O10="1-Story",$O10="2-Story",$O10="3+ Story",$O10="3+ Story Elevator",$O10="2-Story Walkup",$O10="Townhome"),$P10="New Construction"),$E10,0)</f>
        <v>0</v>
      </c>
      <c r="MZ10" s="405">
        <f t="shared" ref="MZ10:MZ47" si="332">IF(AND($C10="Efficiency",$E10&gt;0,OR($O10="SF Detached",$O10="Duplex",$O10="Mfd Home"),NOT($Q10="Yes")),$E10,0)</f>
        <v>0</v>
      </c>
      <c r="NA10" s="405">
        <f t="shared" ref="NA10:NA47" si="333">IF(AND($C10=1,$E10&gt;0,OR($O10="SF Detached",$O10="Duplex",$O10="Mfd Home"),NOT($Q10="Yes")),$E10,0)</f>
        <v>0</v>
      </c>
      <c r="NB10" s="405">
        <f t="shared" ref="NB10:NB47" si="334">IF(AND($C10=2,$E10&gt;0,OR($O10="SF Detached",$O10="Duplex",$O10="Mfd Home"),NOT($Q10="Yes")),$E10,0)</f>
        <v>0</v>
      </c>
      <c r="NC10" s="405">
        <f t="shared" ref="NC10:NC47" si="335">IF(AND($C10=3,$E10&gt;0,OR($O10="SF Detached",$O10="Duplex",$O10="Mfd Home"),NOT($Q10="Yes")),$E10,0)</f>
        <v>0</v>
      </c>
      <c r="ND10" s="405">
        <f t="shared" ref="ND10:ND47" si="336">IF(AND($C10=4,$E10&gt;0,OR($O10="SF Detached",$O10="Duplex",$O10="Mfd Home"),NOT($Q10="Yes")),$E10,0)</f>
        <v>0</v>
      </c>
    </row>
    <row r="11" spans="1:503" ht="13.9" customHeight="1" x14ac:dyDescent="0.2">
      <c r="A11" s="414" t="str">
        <f t="shared" ref="A11:A47" si="337">IF(AND(E11&gt;0,OR(B11="",C11="",D11="",F11="",G11="", H11="",I11="",N11="",O11="",P11="",Q11="")),1,"")</f>
        <v/>
      </c>
      <c r="B11" s="111" t="s">
        <v>419</v>
      </c>
      <c r="C11" s="112"/>
      <c r="D11" s="113"/>
      <c r="E11" s="114"/>
      <c r="F11" s="114"/>
      <c r="G11" s="114"/>
      <c r="H11" s="114"/>
      <c r="I11" s="114"/>
      <c r="J11" s="352"/>
      <c r="K11" s="115"/>
      <c r="L11" s="116">
        <f t="shared" si="0"/>
        <v>0</v>
      </c>
      <c r="M11" s="116">
        <f t="shared" si="1"/>
        <v>0</v>
      </c>
      <c r="N11" s="421"/>
      <c r="O11" s="421"/>
      <c r="P11" s="421"/>
      <c r="Q11" s="422"/>
      <c r="R11" s="423"/>
      <c r="S11" s="424"/>
      <c r="T11" s="1148"/>
      <c r="U11" s="1149"/>
      <c r="V11" s="1149"/>
      <c r="W11" s="1150"/>
      <c r="X11" s="383" t="str">
        <f t="shared" si="2"/>
        <v/>
      </c>
      <c r="Y11" s="383" t="str">
        <f t="shared" si="3"/>
        <v/>
      </c>
      <c r="Z11" s="383" t="str">
        <f t="shared" si="4"/>
        <v/>
      </c>
      <c r="AA11" s="383" t="str">
        <f t="shared" si="5"/>
        <v/>
      </c>
      <c r="AB11" s="383" t="str">
        <f t="shared" si="6"/>
        <v/>
      </c>
      <c r="AC11" s="383" t="str">
        <f t="shared" si="7"/>
        <v/>
      </c>
      <c r="AD11" s="383" t="str">
        <f t="shared" si="8"/>
        <v/>
      </c>
      <c r="AE11" s="383" t="str">
        <f t="shared" si="9"/>
        <v/>
      </c>
      <c r="AF11" s="383" t="str">
        <f t="shared" si="10"/>
        <v/>
      </c>
      <c r="AG11" s="383" t="str">
        <f t="shared" si="11"/>
        <v/>
      </c>
      <c r="AH11" s="383" t="str">
        <f t="shared" si="12"/>
        <v/>
      </c>
      <c r="AI11" s="383" t="str">
        <f t="shared" si="13"/>
        <v/>
      </c>
      <c r="AJ11" s="383" t="str">
        <f t="shared" si="14"/>
        <v/>
      </c>
      <c r="AK11" s="383" t="str">
        <f t="shared" si="15"/>
        <v/>
      </c>
      <c r="AL11" s="383" t="str">
        <f t="shared" si="16"/>
        <v/>
      </c>
      <c r="AM11" s="383" t="str">
        <f t="shared" si="17"/>
        <v/>
      </c>
      <c r="AN11" s="383" t="str">
        <f t="shared" si="18"/>
        <v/>
      </c>
      <c r="AO11" s="383" t="str">
        <f t="shared" si="19"/>
        <v/>
      </c>
      <c r="AP11" s="383" t="str">
        <f t="shared" si="20"/>
        <v/>
      </c>
      <c r="AQ11" s="383" t="str">
        <f t="shared" si="21"/>
        <v/>
      </c>
      <c r="AR11" s="383" t="str">
        <f t="shared" si="22"/>
        <v/>
      </c>
      <c r="AS11" s="383" t="str">
        <f t="shared" si="23"/>
        <v/>
      </c>
      <c r="AT11" s="383" t="str">
        <f t="shared" si="24"/>
        <v/>
      </c>
      <c r="AU11" s="383" t="str">
        <f t="shared" si="25"/>
        <v/>
      </c>
      <c r="AV11" s="383" t="str">
        <f t="shared" si="26"/>
        <v/>
      </c>
      <c r="AW11" s="383" t="str">
        <f t="shared" si="27"/>
        <v/>
      </c>
      <c r="AX11" s="383" t="str">
        <f t="shared" si="28"/>
        <v/>
      </c>
      <c r="AY11" s="383" t="str">
        <f t="shared" si="29"/>
        <v/>
      </c>
      <c r="AZ11" s="383" t="str">
        <f t="shared" si="30"/>
        <v/>
      </c>
      <c r="BA11" s="383" t="str">
        <f t="shared" si="31"/>
        <v/>
      </c>
      <c r="BB11" s="383" t="str">
        <f t="shared" si="32"/>
        <v/>
      </c>
      <c r="BC11" s="383" t="str">
        <f t="shared" si="33"/>
        <v/>
      </c>
      <c r="BD11" s="383" t="str">
        <f t="shared" si="34"/>
        <v/>
      </c>
      <c r="BE11" s="383" t="str">
        <f t="shared" si="35"/>
        <v/>
      </c>
      <c r="BF11" s="383" t="str">
        <f t="shared" si="36"/>
        <v/>
      </c>
      <c r="BG11" s="383" t="str">
        <f t="shared" si="37"/>
        <v/>
      </c>
      <c r="BH11" s="383" t="str">
        <f t="shared" si="38"/>
        <v/>
      </c>
      <c r="BI11" s="383" t="str">
        <f t="shared" si="39"/>
        <v/>
      </c>
      <c r="BJ11" s="383" t="str">
        <f t="shared" si="40"/>
        <v/>
      </c>
      <c r="BK11" s="383" t="str">
        <f t="shared" si="41"/>
        <v/>
      </c>
      <c r="BL11" s="383" t="str">
        <f t="shared" si="42"/>
        <v/>
      </c>
      <c r="BM11" s="383" t="str">
        <f t="shared" si="43"/>
        <v/>
      </c>
      <c r="BN11" s="383" t="str">
        <f t="shared" si="44"/>
        <v/>
      </c>
      <c r="BO11" s="383" t="str">
        <f t="shared" si="45"/>
        <v/>
      </c>
      <c r="BP11" s="383" t="str">
        <f t="shared" si="46"/>
        <v/>
      </c>
      <c r="BQ11" s="383" t="str">
        <f t="shared" si="47"/>
        <v/>
      </c>
      <c r="BR11" s="383" t="str">
        <f t="shared" si="48"/>
        <v/>
      </c>
      <c r="BS11" s="383" t="str">
        <f t="shared" si="49"/>
        <v/>
      </c>
      <c r="BT11" s="383" t="str">
        <f t="shared" si="50"/>
        <v/>
      </c>
      <c r="BU11" s="383" t="str">
        <f t="shared" si="51"/>
        <v/>
      </c>
      <c r="BV11" s="383" t="str">
        <f t="shared" si="52"/>
        <v/>
      </c>
      <c r="BW11" s="383" t="str">
        <f t="shared" si="53"/>
        <v/>
      </c>
      <c r="BX11" s="383" t="str">
        <f t="shared" si="54"/>
        <v/>
      </c>
      <c r="BY11" s="383" t="str">
        <f t="shared" si="55"/>
        <v/>
      </c>
      <c r="BZ11" s="383" t="str">
        <f t="shared" si="56"/>
        <v/>
      </c>
      <c r="CA11" s="383" t="str">
        <f t="shared" si="57"/>
        <v/>
      </c>
      <c r="CB11" s="383" t="str">
        <f t="shared" si="58"/>
        <v/>
      </c>
      <c r="CC11" s="383" t="str">
        <f t="shared" si="59"/>
        <v/>
      </c>
      <c r="CD11" s="383" t="str">
        <f t="shared" si="60"/>
        <v/>
      </c>
      <c r="CE11" s="383" t="str">
        <f t="shared" si="61"/>
        <v/>
      </c>
      <c r="CF11" s="383" t="str">
        <f t="shared" si="62"/>
        <v/>
      </c>
      <c r="CG11" s="383" t="str">
        <f t="shared" si="63"/>
        <v/>
      </c>
      <c r="CH11" s="383" t="str">
        <f t="shared" si="64"/>
        <v/>
      </c>
      <c r="CI11" s="383" t="str">
        <f t="shared" si="65"/>
        <v/>
      </c>
      <c r="CJ11" s="383" t="str">
        <f t="shared" si="66"/>
        <v/>
      </c>
      <c r="CK11" s="383" t="str">
        <f t="shared" si="67"/>
        <v/>
      </c>
      <c r="CL11" s="383" t="str">
        <f t="shared" si="68"/>
        <v/>
      </c>
      <c r="CM11" s="383" t="str">
        <f t="shared" si="69"/>
        <v/>
      </c>
      <c r="CN11" s="383" t="str">
        <f t="shared" si="70"/>
        <v/>
      </c>
      <c r="CO11" s="383" t="str">
        <f t="shared" si="71"/>
        <v/>
      </c>
      <c r="CP11" s="383" t="str">
        <f t="shared" si="72"/>
        <v/>
      </c>
      <c r="CQ11" s="383" t="str">
        <f t="shared" si="73"/>
        <v/>
      </c>
      <c r="CR11" s="383" t="str">
        <f t="shared" si="74"/>
        <v/>
      </c>
      <c r="CS11" s="383" t="str">
        <f t="shared" si="75"/>
        <v/>
      </c>
      <c r="CT11" s="383" t="str">
        <f t="shared" si="76"/>
        <v/>
      </c>
      <c r="CU11" s="383" t="str">
        <f t="shared" si="77"/>
        <v/>
      </c>
      <c r="CV11" s="383" t="str">
        <f t="shared" si="78"/>
        <v/>
      </c>
      <c r="CW11" s="383" t="str">
        <f t="shared" si="79"/>
        <v/>
      </c>
      <c r="CX11" s="383" t="str">
        <f t="shared" si="80"/>
        <v/>
      </c>
      <c r="CY11" s="383" t="str">
        <f t="shared" si="81"/>
        <v/>
      </c>
      <c r="CZ11" s="383" t="str">
        <f t="shared" si="82"/>
        <v/>
      </c>
      <c r="DA11" s="383" t="str">
        <f t="shared" si="83"/>
        <v/>
      </c>
      <c r="DB11" s="383" t="str">
        <f t="shared" si="84"/>
        <v/>
      </c>
      <c r="DC11" s="383" t="str">
        <f t="shared" si="85"/>
        <v/>
      </c>
      <c r="DD11" s="383" t="str">
        <f t="shared" si="86"/>
        <v/>
      </c>
      <c r="DE11" s="383" t="str">
        <f t="shared" si="87"/>
        <v/>
      </c>
      <c r="DF11" s="383" t="str">
        <f t="shared" si="88"/>
        <v/>
      </c>
      <c r="DG11" s="383" t="str">
        <f t="shared" si="89"/>
        <v/>
      </c>
      <c r="DH11" s="383" t="str">
        <f t="shared" si="90"/>
        <v/>
      </c>
      <c r="DI11" s="383" t="str">
        <f t="shared" si="91"/>
        <v/>
      </c>
      <c r="DJ11" s="383" t="str">
        <f t="shared" si="92"/>
        <v/>
      </c>
      <c r="DK11" s="383" t="str">
        <f t="shared" si="93"/>
        <v/>
      </c>
      <c r="DL11" s="383" t="str">
        <f t="shared" si="94"/>
        <v/>
      </c>
      <c r="DM11" s="383" t="str">
        <f t="shared" si="95"/>
        <v/>
      </c>
      <c r="DN11" s="383" t="str">
        <f t="shared" si="96"/>
        <v/>
      </c>
      <c r="DO11" s="383" t="str">
        <f t="shared" si="97"/>
        <v/>
      </c>
      <c r="DP11" s="383" t="str">
        <f t="shared" si="98"/>
        <v/>
      </c>
      <c r="DQ11" s="383" t="str">
        <f t="shared" si="99"/>
        <v/>
      </c>
      <c r="DR11" s="383" t="str">
        <f t="shared" si="100"/>
        <v/>
      </c>
      <c r="DS11" s="383" t="str">
        <f t="shared" si="101"/>
        <v/>
      </c>
      <c r="DT11" s="383" t="str">
        <f t="shared" si="102"/>
        <v/>
      </c>
      <c r="DU11" s="383" t="str">
        <f t="shared" si="103"/>
        <v/>
      </c>
      <c r="DV11" s="383" t="str">
        <f t="shared" si="104"/>
        <v/>
      </c>
      <c r="DW11" s="383" t="str">
        <f t="shared" si="105"/>
        <v/>
      </c>
      <c r="DX11" s="383" t="str">
        <f t="shared" si="106"/>
        <v/>
      </c>
      <c r="DY11" s="383" t="str">
        <f t="shared" si="107"/>
        <v/>
      </c>
      <c r="DZ11" s="383" t="str">
        <f t="shared" si="108"/>
        <v/>
      </c>
      <c r="EA11" s="383" t="str">
        <f t="shared" si="109"/>
        <v/>
      </c>
      <c r="EB11" s="383" t="str">
        <f t="shared" si="110"/>
        <v/>
      </c>
      <c r="EC11" s="383" t="str">
        <f t="shared" si="111"/>
        <v/>
      </c>
      <c r="ED11" s="383" t="str">
        <f t="shared" si="112"/>
        <v/>
      </c>
      <c r="EE11" s="383" t="str">
        <f t="shared" si="113"/>
        <v/>
      </c>
      <c r="EF11" s="383" t="str">
        <f t="shared" si="114"/>
        <v/>
      </c>
      <c r="EG11" s="383" t="str">
        <f t="shared" si="115"/>
        <v/>
      </c>
      <c r="EH11" s="383" t="str">
        <f t="shared" si="116"/>
        <v/>
      </c>
      <c r="EI11" s="383" t="str">
        <f t="shared" si="117"/>
        <v/>
      </c>
      <c r="EJ11" s="383" t="str">
        <f t="shared" si="118"/>
        <v/>
      </c>
      <c r="EK11" s="383" t="str">
        <f t="shared" si="119"/>
        <v/>
      </c>
      <c r="EL11" s="383" t="str">
        <f t="shared" si="120"/>
        <v/>
      </c>
      <c r="EM11" s="383" t="str">
        <f t="shared" si="121"/>
        <v/>
      </c>
      <c r="EN11" s="383" t="str">
        <f t="shared" si="122"/>
        <v/>
      </c>
      <c r="EO11" s="383" t="str">
        <f t="shared" si="123"/>
        <v/>
      </c>
      <c r="EP11" s="383" t="str">
        <f t="shared" si="124"/>
        <v/>
      </c>
      <c r="EQ11" s="383" t="str">
        <f t="shared" si="125"/>
        <v/>
      </c>
      <c r="ER11" s="383" t="str">
        <f t="shared" si="126"/>
        <v/>
      </c>
      <c r="ES11" s="383" t="str">
        <f t="shared" si="127"/>
        <v/>
      </c>
      <c r="ET11" s="383" t="str">
        <f t="shared" si="128"/>
        <v/>
      </c>
      <c r="EU11" s="383" t="str">
        <f t="shared" si="129"/>
        <v/>
      </c>
      <c r="EV11" s="383" t="str">
        <f t="shared" si="130"/>
        <v/>
      </c>
      <c r="EW11" s="383" t="str">
        <f t="shared" si="131"/>
        <v/>
      </c>
      <c r="EX11" s="383" t="str">
        <f t="shared" si="132"/>
        <v/>
      </c>
      <c r="EY11" s="383" t="str">
        <f t="shared" si="133"/>
        <v/>
      </c>
      <c r="EZ11" s="383" t="str">
        <f t="shared" si="134"/>
        <v/>
      </c>
      <c r="FA11" s="383" t="str">
        <f t="shared" si="135"/>
        <v/>
      </c>
      <c r="FB11" s="383" t="str">
        <f t="shared" si="136"/>
        <v/>
      </c>
      <c r="FC11" s="383" t="str">
        <f t="shared" si="137"/>
        <v/>
      </c>
      <c r="FD11" s="383" t="str">
        <f t="shared" si="138"/>
        <v/>
      </c>
      <c r="FE11" s="383" t="str">
        <f t="shared" si="139"/>
        <v/>
      </c>
      <c r="FF11" s="383" t="str">
        <f t="shared" si="140"/>
        <v/>
      </c>
      <c r="FG11" s="383" t="str">
        <f t="shared" si="141"/>
        <v/>
      </c>
      <c r="FH11" s="383" t="str">
        <f t="shared" si="142"/>
        <v/>
      </c>
      <c r="FI11" s="383" t="str">
        <f t="shared" si="143"/>
        <v/>
      </c>
      <c r="FJ11" s="383" t="str">
        <f t="shared" si="144"/>
        <v/>
      </c>
      <c r="FK11" s="383" t="str">
        <f t="shared" si="145"/>
        <v/>
      </c>
      <c r="FL11" s="383" t="str">
        <f t="shared" si="146"/>
        <v/>
      </c>
      <c r="FM11" s="383" t="str">
        <f t="shared" si="147"/>
        <v/>
      </c>
      <c r="FN11" s="383" t="str">
        <f t="shared" si="148"/>
        <v/>
      </c>
      <c r="FO11" s="383" t="str">
        <f t="shared" si="149"/>
        <v/>
      </c>
      <c r="FP11" s="383" t="str">
        <f t="shared" si="150"/>
        <v/>
      </c>
      <c r="FQ11" s="383" t="str">
        <f t="shared" si="151"/>
        <v/>
      </c>
      <c r="FR11" s="383" t="str">
        <f t="shared" si="152"/>
        <v/>
      </c>
      <c r="FS11" s="383" t="str">
        <f t="shared" si="153"/>
        <v/>
      </c>
      <c r="FT11" s="383" t="str">
        <f t="shared" si="154"/>
        <v/>
      </c>
      <c r="FU11" s="383" t="str">
        <f t="shared" si="155"/>
        <v/>
      </c>
      <c r="FV11" s="383" t="str">
        <f t="shared" si="156"/>
        <v/>
      </c>
      <c r="FW11" s="383" t="str">
        <f t="shared" si="157"/>
        <v/>
      </c>
      <c r="FX11" s="383" t="str">
        <f t="shared" si="158"/>
        <v/>
      </c>
      <c r="FY11" s="383" t="str">
        <f t="shared" si="159"/>
        <v/>
      </c>
      <c r="FZ11" s="383" t="str">
        <f t="shared" si="160"/>
        <v/>
      </c>
      <c r="GA11" s="383" t="str">
        <f t="shared" si="161"/>
        <v/>
      </c>
      <c r="GB11" s="383" t="str">
        <f t="shared" si="162"/>
        <v/>
      </c>
      <c r="GC11" s="383" t="str">
        <f t="shared" si="163"/>
        <v/>
      </c>
      <c r="GD11" s="383" t="str">
        <f t="shared" si="164"/>
        <v/>
      </c>
      <c r="GE11" s="383" t="str">
        <f t="shared" si="165"/>
        <v/>
      </c>
      <c r="GF11" s="383" t="str">
        <f t="shared" si="166"/>
        <v/>
      </c>
      <c r="GG11" s="383" t="str">
        <f t="shared" si="167"/>
        <v/>
      </c>
      <c r="GH11" s="383" t="str">
        <f t="shared" si="168"/>
        <v/>
      </c>
      <c r="GI11" s="383" t="str">
        <f t="shared" si="169"/>
        <v/>
      </c>
      <c r="GJ11" s="383" t="str">
        <f t="shared" si="170"/>
        <v/>
      </c>
      <c r="GK11" s="383" t="str">
        <f t="shared" si="171"/>
        <v/>
      </c>
      <c r="GL11" s="383" t="str">
        <f t="shared" si="172"/>
        <v/>
      </c>
      <c r="GM11" s="383" t="str">
        <f t="shared" si="173"/>
        <v/>
      </c>
      <c r="GN11" s="383" t="str">
        <f t="shared" si="174"/>
        <v/>
      </c>
      <c r="GO11" s="383" t="str">
        <f t="shared" si="175"/>
        <v/>
      </c>
      <c r="GP11" s="383" t="str">
        <f t="shared" si="176"/>
        <v/>
      </c>
      <c r="GQ11" s="383" t="str">
        <f t="shared" si="177"/>
        <v/>
      </c>
      <c r="GR11" s="383" t="str">
        <f t="shared" si="178"/>
        <v/>
      </c>
      <c r="GS11" s="383" t="str">
        <f t="shared" si="179"/>
        <v/>
      </c>
      <c r="GT11" s="383" t="str">
        <f t="shared" si="180"/>
        <v/>
      </c>
      <c r="GU11" s="383" t="str">
        <f t="shared" si="181"/>
        <v/>
      </c>
      <c r="GV11" s="383" t="str">
        <f t="shared" si="182"/>
        <v/>
      </c>
      <c r="GW11" s="383" t="str">
        <f t="shared" si="183"/>
        <v/>
      </c>
      <c r="GX11" s="383" t="str">
        <f t="shared" si="184"/>
        <v/>
      </c>
      <c r="GY11" s="383" t="str">
        <f t="shared" si="185"/>
        <v/>
      </c>
      <c r="GZ11" s="383" t="str">
        <f t="shared" si="186"/>
        <v/>
      </c>
      <c r="HA11" s="383" t="str">
        <f t="shared" si="187"/>
        <v/>
      </c>
      <c r="HB11" s="383" t="str">
        <f t="shared" si="188"/>
        <v/>
      </c>
      <c r="HC11" s="383" t="str">
        <f t="shared" si="189"/>
        <v/>
      </c>
      <c r="HD11" s="383" t="str">
        <f t="shared" si="190"/>
        <v/>
      </c>
      <c r="HE11" s="383" t="str">
        <f t="shared" si="191"/>
        <v/>
      </c>
      <c r="HF11" s="383" t="str">
        <f t="shared" si="192"/>
        <v/>
      </c>
      <c r="HG11" s="383" t="str">
        <f t="shared" si="193"/>
        <v/>
      </c>
      <c r="HH11" s="383" t="str">
        <f t="shared" si="194"/>
        <v/>
      </c>
      <c r="HI11" s="383" t="str">
        <f t="shared" si="195"/>
        <v/>
      </c>
      <c r="HJ11" s="383" t="str">
        <f t="shared" si="196"/>
        <v/>
      </c>
      <c r="HK11" s="383" t="str">
        <f t="shared" si="197"/>
        <v/>
      </c>
      <c r="HL11" s="383" t="str">
        <f t="shared" si="198"/>
        <v/>
      </c>
      <c r="HM11" s="383" t="str">
        <f t="shared" si="199"/>
        <v/>
      </c>
      <c r="HN11" s="383" t="str">
        <f t="shared" si="200"/>
        <v/>
      </c>
      <c r="HO11" s="383" t="str">
        <f t="shared" si="201"/>
        <v/>
      </c>
      <c r="HP11" s="383" t="str">
        <f t="shared" si="202"/>
        <v/>
      </c>
      <c r="HQ11" s="383" t="str">
        <f t="shared" si="203"/>
        <v/>
      </c>
      <c r="HR11" s="383" t="str">
        <f t="shared" si="204"/>
        <v/>
      </c>
      <c r="HS11" s="383" t="str">
        <f t="shared" si="205"/>
        <v/>
      </c>
      <c r="HT11" s="383" t="str">
        <f t="shared" si="206"/>
        <v/>
      </c>
      <c r="HU11" s="383" t="str">
        <f t="shared" si="207"/>
        <v/>
      </c>
      <c r="HV11" s="383" t="str">
        <f t="shared" si="208"/>
        <v/>
      </c>
      <c r="HW11" s="383" t="str">
        <f t="shared" si="209"/>
        <v/>
      </c>
      <c r="HX11" s="383" t="str">
        <f t="shared" si="210"/>
        <v/>
      </c>
      <c r="HY11" s="383" t="str">
        <f t="shared" si="211"/>
        <v/>
      </c>
      <c r="HZ11" s="419" t="str">
        <f t="shared" si="212"/>
        <v/>
      </c>
      <c r="IA11" s="419" t="str">
        <f t="shared" si="213"/>
        <v/>
      </c>
      <c r="IB11" s="419" t="str">
        <f t="shared" si="214"/>
        <v/>
      </c>
      <c r="IC11" s="419" t="str">
        <f t="shared" si="215"/>
        <v/>
      </c>
      <c r="ID11" s="419" t="str">
        <f t="shared" si="216"/>
        <v/>
      </c>
      <c r="IE11" s="419" t="str">
        <f t="shared" si="217"/>
        <v/>
      </c>
      <c r="IF11" s="419" t="str">
        <f t="shared" si="218"/>
        <v/>
      </c>
      <c r="IG11" s="419" t="str">
        <f t="shared" si="219"/>
        <v/>
      </c>
      <c r="IH11" s="419" t="str">
        <f t="shared" si="220"/>
        <v/>
      </c>
      <c r="II11" s="419" t="str">
        <f t="shared" si="221"/>
        <v/>
      </c>
      <c r="IJ11" s="419" t="str">
        <f t="shared" si="222"/>
        <v/>
      </c>
      <c r="IK11" s="419" t="str">
        <f t="shared" si="223"/>
        <v/>
      </c>
      <c r="IL11" s="419" t="str">
        <f t="shared" si="224"/>
        <v/>
      </c>
      <c r="IM11" s="419" t="str">
        <f t="shared" si="225"/>
        <v/>
      </c>
      <c r="IN11" s="419" t="str">
        <f t="shared" si="226"/>
        <v/>
      </c>
      <c r="IO11" s="419" t="str">
        <f t="shared" si="227"/>
        <v/>
      </c>
      <c r="IP11" s="419" t="str">
        <f t="shared" si="228"/>
        <v/>
      </c>
      <c r="IQ11" s="419" t="str">
        <f t="shared" si="229"/>
        <v/>
      </c>
      <c r="IR11" s="419" t="str">
        <f t="shared" si="230"/>
        <v/>
      </c>
      <c r="IS11" s="419" t="str">
        <f t="shared" si="231"/>
        <v/>
      </c>
      <c r="IT11" s="419" t="str">
        <f t="shared" si="232"/>
        <v/>
      </c>
      <c r="IU11" s="419" t="str">
        <f t="shared" si="233"/>
        <v/>
      </c>
      <c r="IV11" s="419" t="str">
        <f t="shared" si="234"/>
        <v/>
      </c>
      <c r="IW11" s="419" t="str">
        <f t="shared" si="235"/>
        <v/>
      </c>
      <c r="IX11" s="419" t="str">
        <f t="shared" si="236"/>
        <v/>
      </c>
      <c r="IY11" s="419" t="str">
        <f t="shared" si="237"/>
        <v/>
      </c>
      <c r="IZ11" s="419" t="str">
        <f t="shared" si="238"/>
        <v/>
      </c>
      <c r="JA11" s="419" t="str">
        <f t="shared" si="239"/>
        <v/>
      </c>
      <c r="JB11" s="419" t="str">
        <f t="shared" si="240"/>
        <v/>
      </c>
      <c r="JC11" s="419" t="str">
        <f t="shared" si="241"/>
        <v/>
      </c>
      <c r="JD11" s="419" t="str">
        <f t="shared" si="242"/>
        <v/>
      </c>
      <c r="JE11" s="419" t="str">
        <f t="shared" si="243"/>
        <v/>
      </c>
      <c r="JF11" s="419" t="str">
        <f t="shared" si="244"/>
        <v/>
      </c>
      <c r="JG11" s="419" t="str">
        <f t="shared" si="245"/>
        <v/>
      </c>
      <c r="JH11" s="419" t="str">
        <f t="shared" si="246"/>
        <v/>
      </c>
      <c r="JI11" s="419" t="str">
        <f t="shared" si="247"/>
        <v/>
      </c>
      <c r="JJ11" s="419" t="str">
        <f t="shared" si="248"/>
        <v/>
      </c>
      <c r="JK11" s="419" t="str">
        <f t="shared" si="249"/>
        <v/>
      </c>
      <c r="JL11" s="419" t="str">
        <f t="shared" si="250"/>
        <v/>
      </c>
      <c r="JM11" s="419" t="str">
        <f t="shared" si="251"/>
        <v/>
      </c>
      <c r="JN11" s="419" t="str">
        <f t="shared" si="252"/>
        <v/>
      </c>
      <c r="JO11" s="419" t="str">
        <f t="shared" si="253"/>
        <v/>
      </c>
      <c r="JP11" s="419" t="str">
        <f t="shared" si="254"/>
        <v/>
      </c>
      <c r="JQ11" s="419" t="str">
        <f t="shared" si="255"/>
        <v/>
      </c>
      <c r="JR11" s="419" t="str">
        <f t="shared" si="256"/>
        <v/>
      </c>
      <c r="JS11" s="419" t="str">
        <f t="shared" si="257"/>
        <v/>
      </c>
      <c r="JT11" s="419" t="str">
        <f t="shared" si="258"/>
        <v/>
      </c>
      <c r="JU11" s="419" t="str">
        <f t="shared" si="259"/>
        <v/>
      </c>
      <c r="JV11" s="419" t="str">
        <f t="shared" si="260"/>
        <v/>
      </c>
      <c r="JW11" s="419" t="str">
        <f t="shared" si="261"/>
        <v/>
      </c>
      <c r="JX11" s="419" t="str">
        <f t="shared" si="262"/>
        <v/>
      </c>
      <c r="JY11" s="419" t="str">
        <f t="shared" si="263"/>
        <v/>
      </c>
      <c r="JZ11" s="419" t="str">
        <f t="shared" si="264"/>
        <v/>
      </c>
      <c r="KA11" s="419" t="str">
        <f t="shared" si="265"/>
        <v/>
      </c>
      <c r="KB11" s="419" t="str">
        <f t="shared" si="266"/>
        <v/>
      </c>
      <c r="KC11" s="419" t="str">
        <f t="shared" si="267"/>
        <v/>
      </c>
      <c r="KD11" s="419" t="str">
        <f t="shared" si="268"/>
        <v/>
      </c>
      <c r="KE11" s="419" t="str">
        <f t="shared" si="269"/>
        <v/>
      </c>
      <c r="KF11" s="419" t="str">
        <f t="shared" si="270"/>
        <v/>
      </c>
      <c r="KG11" s="419" t="str">
        <f t="shared" si="271"/>
        <v/>
      </c>
      <c r="KH11" s="419" t="str">
        <f t="shared" si="272"/>
        <v/>
      </c>
      <c r="KI11" s="419" t="str">
        <f t="shared" si="273"/>
        <v/>
      </c>
      <c r="KJ11" s="419" t="str">
        <f t="shared" si="274"/>
        <v/>
      </c>
      <c r="KK11" s="419" t="str">
        <f t="shared" si="275"/>
        <v/>
      </c>
      <c r="KL11" s="419" t="str">
        <f t="shared" si="276"/>
        <v/>
      </c>
      <c r="KM11" s="419" t="str">
        <f t="shared" si="277"/>
        <v/>
      </c>
      <c r="KN11" s="419" t="str">
        <f t="shared" si="278"/>
        <v/>
      </c>
      <c r="KO11" s="419" t="str">
        <f t="shared" si="279"/>
        <v/>
      </c>
      <c r="KP11" s="419" t="str">
        <f t="shared" si="280"/>
        <v/>
      </c>
      <c r="KQ11" s="419" t="str">
        <f t="shared" si="281"/>
        <v/>
      </c>
      <c r="KR11" s="419" t="str">
        <f t="shared" si="282"/>
        <v/>
      </c>
      <c r="KS11" s="419" t="str">
        <f t="shared" si="283"/>
        <v/>
      </c>
      <c r="KT11" s="419" t="str">
        <f t="shared" si="284"/>
        <v/>
      </c>
      <c r="KU11" s="419" t="str">
        <f t="shared" si="285"/>
        <v/>
      </c>
      <c r="KV11" s="419" t="str">
        <f t="shared" si="286"/>
        <v/>
      </c>
      <c r="KW11" s="419" t="str">
        <f t="shared" si="287"/>
        <v/>
      </c>
      <c r="KX11" s="419" t="str">
        <f t="shared" si="288"/>
        <v/>
      </c>
      <c r="KY11" s="419" t="str">
        <f t="shared" si="289"/>
        <v/>
      </c>
      <c r="KZ11" s="419" t="str">
        <f t="shared" si="290"/>
        <v/>
      </c>
      <c r="LA11" s="419" t="str">
        <f t="shared" si="291"/>
        <v/>
      </c>
      <c r="LB11" s="419" t="str">
        <f t="shared" si="292"/>
        <v/>
      </c>
      <c r="LC11" s="419" t="str">
        <f t="shared" si="293"/>
        <v/>
      </c>
      <c r="LD11" s="419" t="str">
        <f t="shared" si="294"/>
        <v/>
      </c>
      <c r="LE11" s="419" t="str">
        <f t="shared" si="295"/>
        <v/>
      </c>
      <c r="LF11" s="419" t="str">
        <f t="shared" si="296"/>
        <v/>
      </c>
      <c r="LG11" s="419" t="str">
        <f t="shared" si="297"/>
        <v/>
      </c>
      <c r="LH11" s="419" t="str">
        <f t="shared" si="298"/>
        <v/>
      </c>
      <c r="LI11" s="419" t="str">
        <f t="shared" si="299"/>
        <v/>
      </c>
      <c r="LJ11" s="419" t="str">
        <f t="shared" si="300"/>
        <v/>
      </c>
      <c r="LK11" s="419" t="str">
        <f t="shared" si="301"/>
        <v/>
      </c>
      <c r="LL11" s="419" t="str">
        <f t="shared" si="302"/>
        <v/>
      </c>
      <c r="LM11" s="419" t="str">
        <f t="shared" si="303"/>
        <v/>
      </c>
      <c r="LN11" s="419" t="str">
        <f t="shared" si="304"/>
        <v/>
      </c>
      <c r="LO11" s="419" t="str">
        <f t="shared" si="305"/>
        <v/>
      </c>
      <c r="LP11" s="419" t="str">
        <f t="shared" si="306"/>
        <v/>
      </c>
      <c r="LQ11" s="420" t="str">
        <f t="shared" si="307"/>
        <v/>
      </c>
      <c r="LR11" s="420" t="str">
        <f t="shared" si="308"/>
        <v/>
      </c>
      <c r="LS11" s="420" t="str">
        <f t="shared" si="309"/>
        <v/>
      </c>
      <c r="LT11" s="420" t="str">
        <f t="shared" si="310"/>
        <v/>
      </c>
      <c r="LU11" s="420" t="str">
        <f t="shared" si="311"/>
        <v/>
      </c>
      <c r="LV11" s="383" t="str">
        <f t="shared" si="312"/>
        <v/>
      </c>
      <c r="LW11" s="383" t="str">
        <f t="shared" si="313"/>
        <v/>
      </c>
      <c r="LX11" s="383" t="str">
        <f t="shared" si="314"/>
        <v/>
      </c>
      <c r="LY11" s="383" t="str">
        <f t="shared" si="315"/>
        <v/>
      </c>
      <c r="LZ11" s="383" t="str">
        <f t="shared" si="316"/>
        <v/>
      </c>
      <c r="MA11" s="383" t="str">
        <f t="shared" si="317"/>
        <v/>
      </c>
      <c r="MB11" s="383" t="str">
        <f t="shared" si="318"/>
        <v/>
      </c>
      <c r="MC11" s="383" t="str">
        <f t="shared" si="319"/>
        <v/>
      </c>
      <c r="MD11" s="383" t="str">
        <f t="shared" si="320"/>
        <v/>
      </c>
      <c r="ME11" s="383" t="str">
        <f t="shared" si="321"/>
        <v/>
      </c>
      <c r="MF11" s="383" t="str">
        <f t="shared" si="322"/>
        <v/>
      </c>
      <c r="MG11" s="383" t="str">
        <f t="shared" si="323"/>
        <v/>
      </c>
      <c r="MH11" s="383" t="str">
        <f t="shared" si="324"/>
        <v/>
      </c>
      <c r="MI11" s="383" t="str">
        <f t="shared" si="325"/>
        <v/>
      </c>
      <c r="MJ11" s="383" t="str">
        <f t="shared" si="326"/>
        <v/>
      </c>
      <c r="MK11" s="383" t="str">
        <f t="shared" si="327"/>
        <v/>
      </c>
      <c r="ML11" s="383" t="str">
        <f t="shared" si="328"/>
        <v/>
      </c>
      <c r="MM11" s="383" t="str">
        <f t="shared" si="329"/>
        <v/>
      </c>
      <c r="MN11" s="383" t="str">
        <f t="shared" si="330"/>
        <v/>
      </c>
      <c r="MO11" s="383" t="str">
        <f t="shared" si="331"/>
        <v/>
      </c>
      <c r="MP11" s="405">
        <f t="shared" ref="MP11:MP47" si="338">IF(AND($C11="Efficiency",$E11&gt;0,OR($O11="1-Story",$O11="2-Story",$O11="3+ Story",$O11="3+ Story Elevator",$O11="2-Story Walkup",$O11="Townhome"),OR($P11="Acquisition/Rehab",$P11="Rehabilitation"),NOT($Q11="Yes")),$E11,0)</f>
        <v>0</v>
      </c>
      <c r="MQ11" s="405">
        <f t="shared" ref="MQ11:MQ47" si="339">IF(AND($C11=1,$E11&gt;0,OR($O11="1-Story",$O11="2-Story",$O11="3+ Story",$O11="3+ Story Elevator",$O11="2-Story Walkup",$O11="Townhome"),OR($P11="Acquisition/Rehab",$P11="Rehabilitation"),NOT($Q11="Yes")),$E11,0)</f>
        <v>0</v>
      </c>
      <c r="MR11" s="405">
        <f t="shared" ref="MR11:MR47" si="340">IF(AND($C11=2,$E11&gt;0,OR($O11="1-Story",$O11="2-Story",$O11="3+ Story",$O11="3+ Story Elevator",$O11="2-Story Walkup",$O11="Townhome"),OR($P11="Acquisition/Rehab",$P11="Rehabilitation"),NOT($Q11="Yes")),$E11,0)</f>
        <v>0</v>
      </c>
      <c r="MS11" s="405">
        <f t="shared" ref="MS11:MS47" si="341">IF(AND($C11=3,$E11&gt;0,OR($O11="1-Story",$O11="2-Story",$O11="3+ Story",$O11="3+ Story Elevator",$O11="2-Story Walkup",$O11="Townhome"),OR($P11="Acquisition/Rehab",$P11="Rehabilitation"),NOT($Q11="Yes")),$E11,0)</f>
        <v>0</v>
      </c>
      <c r="MT11" s="405">
        <f t="shared" ref="MT11:MT47" si="342">IF(AND($C11=4,$E11&gt;0,OR($O11="1-Story",$O11="2-Story",$O11="3+ Story",$O11="3+ Story Elevator",$O11="2-Story Walkup",$O11="Townhome"),OR($P11="Acquisition/Rehab",$P11="Rehabilitation"),NOT($Q11="Yes")),$E11,0)</f>
        <v>0</v>
      </c>
      <c r="MU11" s="405">
        <f t="shared" ref="MU11:MU47" si="343">IF(AND($C11="Efficiency",$E11&gt;0,OR($O11="1-Story",$O11="2-Story",$O11="3+ Story",$O11="3+ Story Elevator",$O11="2-Story Walkup",$O11="Townhome"),$P11="New Construction"),$E11,0)</f>
        <v>0</v>
      </c>
      <c r="MV11" s="405">
        <f t="shared" ref="MV11:MV47" si="344">IF(AND($C11=1,$E11&gt;0,OR($O11="1-Story",$O11="2-Story",$O11="3+ Story",$O11="3+ Story Elevator",$O11="2-Story Walkup",$O11="Townhome"),$P11="New Construction"),$E11,0)</f>
        <v>0</v>
      </c>
      <c r="MW11" s="405">
        <f t="shared" ref="MW11:MW47" si="345">IF(AND($C11=2,$E11&gt;0,OR($O11="1-Story",$O11="2-Story",$O11="3+ Story",$O11="3+ Story Elevator",$O11="2-Story Walkup",$O11="Townhome"),$P11="New Construction"),$E11,0)</f>
        <v>0</v>
      </c>
      <c r="MX11" s="405">
        <f t="shared" ref="MX11:MX47" si="346">IF(AND($C11=3,$E11&gt;0,OR($O11="1-Story",$O11="2-Story",$O11="3+ Story",$O11="3+ Story Elevator",$O11="2-Story Walkup",$O11="Townhome"),$P11="New Construction"),$E11,0)</f>
        <v>0</v>
      </c>
      <c r="MY11" s="405">
        <f t="shared" ref="MY11:MY47" si="347">IF(AND($C11=4,$E11&gt;0,OR($O11="1-Story",$O11="2-Story",$O11="3+ Story",$O11="3+ Story Elevator",$O11="2-Story Walkup",$O11="Townhome"),$P11="New Construction"),$E11,0)</f>
        <v>0</v>
      </c>
      <c r="MZ11" s="405">
        <f t="shared" si="332"/>
        <v>0</v>
      </c>
      <c r="NA11" s="405">
        <f t="shared" si="333"/>
        <v>0</v>
      </c>
      <c r="NB11" s="405">
        <f t="shared" si="334"/>
        <v>0</v>
      </c>
      <c r="NC11" s="405">
        <f t="shared" si="335"/>
        <v>0</v>
      </c>
      <c r="ND11" s="405">
        <f t="shared" si="336"/>
        <v>0</v>
      </c>
    </row>
    <row r="12" spans="1:503" ht="13.9" customHeight="1" x14ac:dyDescent="0.2">
      <c r="A12" s="414" t="str">
        <f t="shared" si="337"/>
        <v/>
      </c>
      <c r="B12" s="111" t="s">
        <v>420</v>
      </c>
      <c r="C12" s="112"/>
      <c r="D12" s="113"/>
      <c r="E12" s="114"/>
      <c r="F12" s="114"/>
      <c r="G12" s="114"/>
      <c r="H12" s="114"/>
      <c r="I12" s="114"/>
      <c r="J12" s="352"/>
      <c r="K12" s="115"/>
      <c r="L12" s="116">
        <f t="shared" si="0"/>
        <v>0</v>
      </c>
      <c r="M12" s="116">
        <f t="shared" si="1"/>
        <v>0</v>
      </c>
      <c r="N12" s="421"/>
      <c r="O12" s="421"/>
      <c r="P12" s="421"/>
      <c r="Q12" s="422"/>
      <c r="R12" s="423"/>
      <c r="S12" s="424"/>
      <c r="T12" s="1148"/>
      <c r="U12" s="1149"/>
      <c r="V12" s="1149"/>
      <c r="W12" s="1150"/>
      <c r="X12" s="383" t="str">
        <f t="shared" si="2"/>
        <v/>
      </c>
      <c r="Y12" s="383" t="str">
        <f t="shared" si="3"/>
        <v/>
      </c>
      <c r="Z12" s="383" t="str">
        <f t="shared" si="4"/>
        <v/>
      </c>
      <c r="AA12" s="383" t="str">
        <f t="shared" si="5"/>
        <v/>
      </c>
      <c r="AB12" s="383" t="str">
        <f t="shared" si="6"/>
        <v/>
      </c>
      <c r="AC12" s="383" t="str">
        <f t="shared" si="7"/>
        <v/>
      </c>
      <c r="AD12" s="383" t="str">
        <f t="shared" si="8"/>
        <v/>
      </c>
      <c r="AE12" s="383" t="str">
        <f t="shared" si="9"/>
        <v/>
      </c>
      <c r="AF12" s="383" t="str">
        <f t="shared" si="10"/>
        <v/>
      </c>
      <c r="AG12" s="383" t="str">
        <f t="shared" si="11"/>
        <v/>
      </c>
      <c r="AH12" s="383" t="str">
        <f t="shared" si="12"/>
        <v/>
      </c>
      <c r="AI12" s="383" t="str">
        <f t="shared" si="13"/>
        <v/>
      </c>
      <c r="AJ12" s="383" t="str">
        <f t="shared" si="14"/>
        <v/>
      </c>
      <c r="AK12" s="383" t="str">
        <f t="shared" si="15"/>
        <v/>
      </c>
      <c r="AL12" s="383" t="str">
        <f t="shared" si="16"/>
        <v/>
      </c>
      <c r="AM12" s="383" t="str">
        <f t="shared" si="17"/>
        <v/>
      </c>
      <c r="AN12" s="383" t="str">
        <f t="shared" si="18"/>
        <v/>
      </c>
      <c r="AO12" s="383" t="str">
        <f t="shared" si="19"/>
        <v/>
      </c>
      <c r="AP12" s="383" t="str">
        <f t="shared" si="20"/>
        <v/>
      </c>
      <c r="AQ12" s="383" t="str">
        <f t="shared" si="21"/>
        <v/>
      </c>
      <c r="AR12" s="383" t="str">
        <f t="shared" si="22"/>
        <v/>
      </c>
      <c r="AS12" s="383" t="str">
        <f t="shared" si="23"/>
        <v/>
      </c>
      <c r="AT12" s="383" t="str">
        <f t="shared" si="24"/>
        <v/>
      </c>
      <c r="AU12" s="383" t="str">
        <f t="shared" si="25"/>
        <v/>
      </c>
      <c r="AV12" s="383" t="str">
        <f t="shared" si="26"/>
        <v/>
      </c>
      <c r="AW12" s="383" t="str">
        <f t="shared" si="27"/>
        <v/>
      </c>
      <c r="AX12" s="383" t="str">
        <f t="shared" si="28"/>
        <v/>
      </c>
      <c r="AY12" s="383" t="str">
        <f t="shared" si="29"/>
        <v/>
      </c>
      <c r="AZ12" s="383" t="str">
        <f t="shared" si="30"/>
        <v/>
      </c>
      <c r="BA12" s="383" t="str">
        <f t="shared" si="31"/>
        <v/>
      </c>
      <c r="BB12" s="383" t="str">
        <f t="shared" si="32"/>
        <v/>
      </c>
      <c r="BC12" s="383" t="str">
        <f t="shared" si="33"/>
        <v/>
      </c>
      <c r="BD12" s="383" t="str">
        <f t="shared" si="34"/>
        <v/>
      </c>
      <c r="BE12" s="383" t="str">
        <f t="shared" si="35"/>
        <v/>
      </c>
      <c r="BF12" s="383" t="str">
        <f t="shared" si="36"/>
        <v/>
      </c>
      <c r="BG12" s="383" t="str">
        <f t="shared" si="37"/>
        <v/>
      </c>
      <c r="BH12" s="383" t="str">
        <f t="shared" si="38"/>
        <v/>
      </c>
      <c r="BI12" s="383" t="str">
        <f t="shared" si="39"/>
        <v/>
      </c>
      <c r="BJ12" s="383" t="str">
        <f t="shared" si="40"/>
        <v/>
      </c>
      <c r="BK12" s="383" t="str">
        <f t="shared" si="41"/>
        <v/>
      </c>
      <c r="BL12" s="383" t="str">
        <f t="shared" si="42"/>
        <v/>
      </c>
      <c r="BM12" s="383" t="str">
        <f t="shared" si="43"/>
        <v/>
      </c>
      <c r="BN12" s="383" t="str">
        <f t="shared" si="44"/>
        <v/>
      </c>
      <c r="BO12" s="383" t="str">
        <f t="shared" si="45"/>
        <v/>
      </c>
      <c r="BP12" s="383" t="str">
        <f t="shared" si="46"/>
        <v/>
      </c>
      <c r="BQ12" s="383" t="str">
        <f t="shared" si="47"/>
        <v/>
      </c>
      <c r="BR12" s="383" t="str">
        <f t="shared" si="48"/>
        <v/>
      </c>
      <c r="BS12" s="383" t="str">
        <f t="shared" si="49"/>
        <v/>
      </c>
      <c r="BT12" s="383" t="str">
        <f t="shared" si="50"/>
        <v/>
      </c>
      <c r="BU12" s="383" t="str">
        <f t="shared" si="51"/>
        <v/>
      </c>
      <c r="BV12" s="383" t="str">
        <f t="shared" si="52"/>
        <v/>
      </c>
      <c r="BW12" s="383" t="str">
        <f t="shared" si="53"/>
        <v/>
      </c>
      <c r="BX12" s="383" t="str">
        <f t="shared" si="54"/>
        <v/>
      </c>
      <c r="BY12" s="383" t="str">
        <f t="shared" si="55"/>
        <v/>
      </c>
      <c r="BZ12" s="383" t="str">
        <f t="shared" si="56"/>
        <v/>
      </c>
      <c r="CA12" s="383" t="str">
        <f t="shared" si="57"/>
        <v/>
      </c>
      <c r="CB12" s="383" t="str">
        <f t="shared" si="58"/>
        <v/>
      </c>
      <c r="CC12" s="383" t="str">
        <f t="shared" si="59"/>
        <v/>
      </c>
      <c r="CD12" s="383" t="str">
        <f t="shared" si="60"/>
        <v/>
      </c>
      <c r="CE12" s="383" t="str">
        <f t="shared" si="61"/>
        <v/>
      </c>
      <c r="CF12" s="383" t="str">
        <f t="shared" si="62"/>
        <v/>
      </c>
      <c r="CG12" s="383" t="str">
        <f t="shared" si="63"/>
        <v/>
      </c>
      <c r="CH12" s="383" t="str">
        <f t="shared" si="64"/>
        <v/>
      </c>
      <c r="CI12" s="383" t="str">
        <f t="shared" si="65"/>
        <v/>
      </c>
      <c r="CJ12" s="383" t="str">
        <f t="shared" si="66"/>
        <v/>
      </c>
      <c r="CK12" s="383" t="str">
        <f t="shared" si="67"/>
        <v/>
      </c>
      <c r="CL12" s="383" t="str">
        <f t="shared" si="68"/>
        <v/>
      </c>
      <c r="CM12" s="383" t="str">
        <f t="shared" si="69"/>
        <v/>
      </c>
      <c r="CN12" s="383" t="str">
        <f t="shared" si="70"/>
        <v/>
      </c>
      <c r="CO12" s="383" t="str">
        <f t="shared" si="71"/>
        <v/>
      </c>
      <c r="CP12" s="383" t="str">
        <f t="shared" si="72"/>
        <v/>
      </c>
      <c r="CQ12" s="383" t="str">
        <f t="shared" si="73"/>
        <v/>
      </c>
      <c r="CR12" s="383" t="str">
        <f t="shared" si="74"/>
        <v/>
      </c>
      <c r="CS12" s="383" t="str">
        <f t="shared" si="75"/>
        <v/>
      </c>
      <c r="CT12" s="383" t="str">
        <f t="shared" si="76"/>
        <v/>
      </c>
      <c r="CU12" s="383" t="str">
        <f t="shared" si="77"/>
        <v/>
      </c>
      <c r="CV12" s="383" t="str">
        <f t="shared" si="78"/>
        <v/>
      </c>
      <c r="CW12" s="383" t="str">
        <f t="shared" si="79"/>
        <v/>
      </c>
      <c r="CX12" s="383" t="str">
        <f t="shared" si="80"/>
        <v/>
      </c>
      <c r="CY12" s="383" t="str">
        <f t="shared" si="81"/>
        <v/>
      </c>
      <c r="CZ12" s="383" t="str">
        <f t="shared" si="82"/>
        <v/>
      </c>
      <c r="DA12" s="383" t="str">
        <f t="shared" si="83"/>
        <v/>
      </c>
      <c r="DB12" s="383" t="str">
        <f t="shared" si="84"/>
        <v/>
      </c>
      <c r="DC12" s="383" t="str">
        <f t="shared" si="85"/>
        <v/>
      </c>
      <c r="DD12" s="383" t="str">
        <f t="shared" si="86"/>
        <v/>
      </c>
      <c r="DE12" s="383" t="str">
        <f t="shared" si="87"/>
        <v/>
      </c>
      <c r="DF12" s="383" t="str">
        <f t="shared" si="88"/>
        <v/>
      </c>
      <c r="DG12" s="383" t="str">
        <f t="shared" si="89"/>
        <v/>
      </c>
      <c r="DH12" s="383" t="str">
        <f t="shared" si="90"/>
        <v/>
      </c>
      <c r="DI12" s="383" t="str">
        <f t="shared" si="91"/>
        <v/>
      </c>
      <c r="DJ12" s="383" t="str">
        <f t="shared" si="92"/>
        <v/>
      </c>
      <c r="DK12" s="383" t="str">
        <f t="shared" si="93"/>
        <v/>
      </c>
      <c r="DL12" s="383" t="str">
        <f t="shared" si="94"/>
        <v/>
      </c>
      <c r="DM12" s="383" t="str">
        <f t="shared" si="95"/>
        <v/>
      </c>
      <c r="DN12" s="383" t="str">
        <f t="shared" si="96"/>
        <v/>
      </c>
      <c r="DO12" s="383" t="str">
        <f t="shared" si="97"/>
        <v/>
      </c>
      <c r="DP12" s="383" t="str">
        <f t="shared" si="98"/>
        <v/>
      </c>
      <c r="DQ12" s="383" t="str">
        <f t="shared" si="99"/>
        <v/>
      </c>
      <c r="DR12" s="383" t="str">
        <f t="shared" si="100"/>
        <v/>
      </c>
      <c r="DS12" s="383" t="str">
        <f t="shared" si="101"/>
        <v/>
      </c>
      <c r="DT12" s="383" t="str">
        <f t="shared" si="102"/>
        <v/>
      </c>
      <c r="DU12" s="383" t="str">
        <f t="shared" si="103"/>
        <v/>
      </c>
      <c r="DV12" s="383" t="str">
        <f t="shared" si="104"/>
        <v/>
      </c>
      <c r="DW12" s="383" t="str">
        <f t="shared" si="105"/>
        <v/>
      </c>
      <c r="DX12" s="383" t="str">
        <f t="shared" si="106"/>
        <v/>
      </c>
      <c r="DY12" s="383" t="str">
        <f t="shared" si="107"/>
        <v/>
      </c>
      <c r="DZ12" s="383" t="str">
        <f t="shared" si="108"/>
        <v/>
      </c>
      <c r="EA12" s="383" t="str">
        <f t="shared" si="109"/>
        <v/>
      </c>
      <c r="EB12" s="383" t="str">
        <f t="shared" si="110"/>
        <v/>
      </c>
      <c r="EC12" s="383" t="str">
        <f t="shared" si="111"/>
        <v/>
      </c>
      <c r="ED12" s="383" t="str">
        <f t="shared" si="112"/>
        <v/>
      </c>
      <c r="EE12" s="383" t="str">
        <f t="shared" si="113"/>
        <v/>
      </c>
      <c r="EF12" s="383" t="str">
        <f t="shared" si="114"/>
        <v/>
      </c>
      <c r="EG12" s="383" t="str">
        <f t="shared" si="115"/>
        <v/>
      </c>
      <c r="EH12" s="383" t="str">
        <f t="shared" si="116"/>
        <v/>
      </c>
      <c r="EI12" s="383" t="str">
        <f t="shared" si="117"/>
        <v/>
      </c>
      <c r="EJ12" s="383" t="str">
        <f t="shared" si="118"/>
        <v/>
      </c>
      <c r="EK12" s="383" t="str">
        <f t="shared" si="119"/>
        <v/>
      </c>
      <c r="EL12" s="383" t="str">
        <f t="shared" si="120"/>
        <v/>
      </c>
      <c r="EM12" s="383" t="str">
        <f t="shared" si="121"/>
        <v/>
      </c>
      <c r="EN12" s="383" t="str">
        <f t="shared" si="122"/>
        <v/>
      </c>
      <c r="EO12" s="383" t="str">
        <f t="shared" si="123"/>
        <v/>
      </c>
      <c r="EP12" s="383" t="str">
        <f t="shared" si="124"/>
        <v/>
      </c>
      <c r="EQ12" s="383" t="str">
        <f t="shared" si="125"/>
        <v/>
      </c>
      <c r="ER12" s="383" t="str">
        <f t="shared" si="126"/>
        <v/>
      </c>
      <c r="ES12" s="383" t="str">
        <f t="shared" si="127"/>
        <v/>
      </c>
      <c r="ET12" s="383" t="str">
        <f t="shared" si="128"/>
        <v/>
      </c>
      <c r="EU12" s="383" t="str">
        <f t="shared" si="129"/>
        <v/>
      </c>
      <c r="EV12" s="383" t="str">
        <f t="shared" si="130"/>
        <v/>
      </c>
      <c r="EW12" s="383" t="str">
        <f t="shared" si="131"/>
        <v/>
      </c>
      <c r="EX12" s="383" t="str">
        <f t="shared" si="132"/>
        <v/>
      </c>
      <c r="EY12" s="383" t="str">
        <f t="shared" si="133"/>
        <v/>
      </c>
      <c r="EZ12" s="383" t="str">
        <f t="shared" si="134"/>
        <v/>
      </c>
      <c r="FA12" s="383" t="str">
        <f t="shared" si="135"/>
        <v/>
      </c>
      <c r="FB12" s="383" t="str">
        <f t="shared" si="136"/>
        <v/>
      </c>
      <c r="FC12" s="383" t="str">
        <f t="shared" si="137"/>
        <v/>
      </c>
      <c r="FD12" s="383" t="str">
        <f t="shared" si="138"/>
        <v/>
      </c>
      <c r="FE12" s="383" t="str">
        <f t="shared" si="139"/>
        <v/>
      </c>
      <c r="FF12" s="383" t="str">
        <f t="shared" si="140"/>
        <v/>
      </c>
      <c r="FG12" s="383" t="str">
        <f t="shared" si="141"/>
        <v/>
      </c>
      <c r="FH12" s="383" t="str">
        <f t="shared" si="142"/>
        <v/>
      </c>
      <c r="FI12" s="383" t="str">
        <f t="shared" si="143"/>
        <v/>
      </c>
      <c r="FJ12" s="383" t="str">
        <f t="shared" si="144"/>
        <v/>
      </c>
      <c r="FK12" s="383" t="str">
        <f t="shared" si="145"/>
        <v/>
      </c>
      <c r="FL12" s="383" t="str">
        <f t="shared" si="146"/>
        <v/>
      </c>
      <c r="FM12" s="383" t="str">
        <f t="shared" si="147"/>
        <v/>
      </c>
      <c r="FN12" s="383" t="str">
        <f t="shared" si="148"/>
        <v/>
      </c>
      <c r="FO12" s="383" t="str">
        <f t="shared" si="149"/>
        <v/>
      </c>
      <c r="FP12" s="383" t="str">
        <f t="shared" si="150"/>
        <v/>
      </c>
      <c r="FQ12" s="383" t="str">
        <f t="shared" si="151"/>
        <v/>
      </c>
      <c r="FR12" s="383" t="str">
        <f t="shared" si="152"/>
        <v/>
      </c>
      <c r="FS12" s="383" t="str">
        <f t="shared" si="153"/>
        <v/>
      </c>
      <c r="FT12" s="383" t="str">
        <f t="shared" si="154"/>
        <v/>
      </c>
      <c r="FU12" s="383" t="str">
        <f t="shared" si="155"/>
        <v/>
      </c>
      <c r="FV12" s="383" t="str">
        <f t="shared" si="156"/>
        <v/>
      </c>
      <c r="FW12" s="383" t="str">
        <f t="shared" si="157"/>
        <v/>
      </c>
      <c r="FX12" s="383" t="str">
        <f t="shared" si="158"/>
        <v/>
      </c>
      <c r="FY12" s="383" t="str">
        <f t="shared" si="159"/>
        <v/>
      </c>
      <c r="FZ12" s="383" t="str">
        <f t="shared" si="160"/>
        <v/>
      </c>
      <c r="GA12" s="383" t="str">
        <f t="shared" si="161"/>
        <v/>
      </c>
      <c r="GB12" s="383" t="str">
        <f t="shared" si="162"/>
        <v/>
      </c>
      <c r="GC12" s="383" t="str">
        <f t="shared" si="163"/>
        <v/>
      </c>
      <c r="GD12" s="383" t="str">
        <f t="shared" si="164"/>
        <v/>
      </c>
      <c r="GE12" s="383" t="str">
        <f t="shared" si="165"/>
        <v/>
      </c>
      <c r="GF12" s="383" t="str">
        <f t="shared" si="166"/>
        <v/>
      </c>
      <c r="GG12" s="383" t="str">
        <f t="shared" si="167"/>
        <v/>
      </c>
      <c r="GH12" s="383" t="str">
        <f t="shared" si="168"/>
        <v/>
      </c>
      <c r="GI12" s="383" t="str">
        <f t="shared" si="169"/>
        <v/>
      </c>
      <c r="GJ12" s="383" t="str">
        <f t="shared" si="170"/>
        <v/>
      </c>
      <c r="GK12" s="383" t="str">
        <f t="shared" si="171"/>
        <v/>
      </c>
      <c r="GL12" s="383" t="str">
        <f t="shared" si="172"/>
        <v/>
      </c>
      <c r="GM12" s="383" t="str">
        <f t="shared" si="173"/>
        <v/>
      </c>
      <c r="GN12" s="383" t="str">
        <f t="shared" si="174"/>
        <v/>
      </c>
      <c r="GO12" s="383" t="str">
        <f t="shared" si="175"/>
        <v/>
      </c>
      <c r="GP12" s="383" t="str">
        <f t="shared" si="176"/>
        <v/>
      </c>
      <c r="GQ12" s="383" t="str">
        <f t="shared" si="177"/>
        <v/>
      </c>
      <c r="GR12" s="383" t="str">
        <f t="shared" si="178"/>
        <v/>
      </c>
      <c r="GS12" s="383" t="str">
        <f t="shared" si="179"/>
        <v/>
      </c>
      <c r="GT12" s="383" t="str">
        <f t="shared" si="180"/>
        <v/>
      </c>
      <c r="GU12" s="383" t="str">
        <f t="shared" si="181"/>
        <v/>
      </c>
      <c r="GV12" s="383" t="str">
        <f t="shared" si="182"/>
        <v/>
      </c>
      <c r="GW12" s="383" t="str">
        <f t="shared" si="183"/>
        <v/>
      </c>
      <c r="GX12" s="383" t="str">
        <f t="shared" si="184"/>
        <v/>
      </c>
      <c r="GY12" s="383" t="str">
        <f t="shared" si="185"/>
        <v/>
      </c>
      <c r="GZ12" s="383" t="str">
        <f t="shared" si="186"/>
        <v/>
      </c>
      <c r="HA12" s="383" t="str">
        <f t="shared" si="187"/>
        <v/>
      </c>
      <c r="HB12" s="383" t="str">
        <f t="shared" si="188"/>
        <v/>
      </c>
      <c r="HC12" s="383" t="str">
        <f t="shared" si="189"/>
        <v/>
      </c>
      <c r="HD12" s="383" t="str">
        <f t="shared" si="190"/>
        <v/>
      </c>
      <c r="HE12" s="383" t="str">
        <f t="shared" si="191"/>
        <v/>
      </c>
      <c r="HF12" s="383" t="str">
        <f t="shared" si="192"/>
        <v/>
      </c>
      <c r="HG12" s="383" t="str">
        <f t="shared" si="193"/>
        <v/>
      </c>
      <c r="HH12" s="383" t="str">
        <f t="shared" si="194"/>
        <v/>
      </c>
      <c r="HI12" s="383" t="str">
        <f t="shared" si="195"/>
        <v/>
      </c>
      <c r="HJ12" s="383" t="str">
        <f t="shared" si="196"/>
        <v/>
      </c>
      <c r="HK12" s="383" t="str">
        <f t="shared" si="197"/>
        <v/>
      </c>
      <c r="HL12" s="383" t="str">
        <f t="shared" si="198"/>
        <v/>
      </c>
      <c r="HM12" s="383" t="str">
        <f t="shared" si="199"/>
        <v/>
      </c>
      <c r="HN12" s="383" t="str">
        <f t="shared" si="200"/>
        <v/>
      </c>
      <c r="HO12" s="383" t="str">
        <f t="shared" si="201"/>
        <v/>
      </c>
      <c r="HP12" s="383" t="str">
        <f t="shared" si="202"/>
        <v/>
      </c>
      <c r="HQ12" s="383" t="str">
        <f t="shared" si="203"/>
        <v/>
      </c>
      <c r="HR12" s="383" t="str">
        <f t="shared" si="204"/>
        <v/>
      </c>
      <c r="HS12" s="383" t="str">
        <f t="shared" si="205"/>
        <v/>
      </c>
      <c r="HT12" s="383" t="str">
        <f t="shared" si="206"/>
        <v/>
      </c>
      <c r="HU12" s="383" t="str">
        <f t="shared" si="207"/>
        <v/>
      </c>
      <c r="HV12" s="383" t="str">
        <f t="shared" si="208"/>
        <v/>
      </c>
      <c r="HW12" s="383" t="str">
        <f t="shared" si="209"/>
        <v/>
      </c>
      <c r="HX12" s="383" t="str">
        <f t="shared" si="210"/>
        <v/>
      </c>
      <c r="HY12" s="383" t="str">
        <f t="shared" si="211"/>
        <v/>
      </c>
      <c r="HZ12" s="419" t="str">
        <f t="shared" si="212"/>
        <v/>
      </c>
      <c r="IA12" s="419" t="str">
        <f t="shared" si="213"/>
        <v/>
      </c>
      <c r="IB12" s="419" t="str">
        <f t="shared" si="214"/>
        <v/>
      </c>
      <c r="IC12" s="419" t="str">
        <f t="shared" si="215"/>
        <v/>
      </c>
      <c r="ID12" s="419" t="str">
        <f t="shared" si="216"/>
        <v/>
      </c>
      <c r="IE12" s="419" t="str">
        <f t="shared" si="217"/>
        <v/>
      </c>
      <c r="IF12" s="419" t="str">
        <f t="shared" si="218"/>
        <v/>
      </c>
      <c r="IG12" s="419" t="str">
        <f t="shared" si="219"/>
        <v/>
      </c>
      <c r="IH12" s="419" t="str">
        <f t="shared" si="220"/>
        <v/>
      </c>
      <c r="II12" s="419" t="str">
        <f t="shared" si="221"/>
        <v/>
      </c>
      <c r="IJ12" s="419" t="str">
        <f t="shared" si="222"/>
        <v/>
      </c>
      <c r="IK12" s="419" t="str">
        <f t="shared" si="223"/>
        <v/>
      </c>
      <c r="IL12" s="419" t="str">
        <f t="shared" si="224"/>
        <v/>
      </c>
      <c r="IM12" s="419" t="str">
        <f t="shared" si="225"/>
        <v/>
      </c>
      <c r="IN12" s="419" t="str">
        <f t="shared" si="226"/>
        <v/>
      </c>
      <c r="IO12" s="419" t="str">
        <f t="shared" si="227"/>
        <v/>
      </c>
      <c r="IP12" s="419" t="str">
        <f t="shared" si="228"/>
        <v/>
      </c>
      <c r="IQ12" s="419" t="str">
        <f t="shared" si="229"/>
        <v/>
      </c>
      <c r="IR12" s="419" t="str">
        <f t="shared" si="230"/>
        <v/>
      </c>
      <c r="IS12" s="419" t="str">
        <f t="shared" si="231"/>
        <v/>
      </c>
      <c r="IT12" s="419" t="str">
        <f t="shared" si="232"/>
        <v/>
      </c>
      <c r="IU12" s="419" t="str">
        <f t="shared" si="233"/>
        <v/>
      </c>
      <c r="IV12" s="419" t="str">
        <f t="shared" si="234"/>
        <v/>
      </c>
      <c r="IW12" s="419" t="str">
        <f t="shared" si="235"/>
        <v/>
      </c>
      <c r="IX12" s="419" t="str">
        <f t="shared" si="236"/>
        <v/>
      </c>
      <c r="IY12" s="419" t="str">
        <f t="shared" si="237"/>
        <v/>
      </c>
      <c r="IZ12" s="419" t="str">
        <f t="shared" si="238"/>
        <v/>
      </c>
      <c r="JA12" s="419" t="str">
        <f t="shared" si="239"/>
        <v/>
      </c>
      <c r="JB12" s="419" t="str">
        <f t="shared" si="240"/>
        <v/>
      </c>
      <c r="JC12" s="419" t="str">
        <f t="shared" si="241"/>
        <v/>
      </c>
      <c r="JD12" s="419" t="str">
        <f t="shared" si="242"/>
        <v/>
      </c>
      <c r="JE12" s="419" t="str">
        <f t="shared" si="243"/>
        <v/>
      </c>
      <c r="JF12" s="419" t="str">
        <f t="shared" si="244"/>
        <v/>
      </c>
      <c r="JG12" s="419" t="str">
        <f t="shared" si="245"/>
        <v/>
      </c>
      <c r="JH12" s="419" t="str">
        <f t="shared" si="246"/>
        <v/>
      </c>
      <c r="JI12" s="419" t="str">
        <f t="shared" si="247"/>
        <v/>
      </c>
      <c r="JJ12" s="419" t="str">
        <f t="shared" si="248"/>
        <v/>
      </c>
      <c r="JK12" s="419" t="str">
        <f t="shared" si="249"/>
        <v/>
      </c>
      <c r="JL12" s="419" t="str">
        <f t="shared" si="250"/>
        <v/>
      </c>
      <c r="JM12" s="419" t="str">
        <f t="shared" si="251"/>
        <v/>
      </c>
      <c r="JN12" s="419" t="str">
        <f t="shared" si="252"/>
        <v/>
      </c>
      <c r="JO12" s="419" t="str">
        <f t="shared" si="253"/>
        <v/>
      </c>
      <c r="JP12" s="419" t="str">
        <f t="shared" si="254"/>
        <v/>
      </c>
      <c r="JQ12" s="419" t="str">
        <f t="shared" si="255"/>
        <v/>
      </c>
      <c r="JR12" s="419" t="str">
        <f t="shared" si="256"/>
        <v/>
      </c>
      <c r="JS12" s="419" t="str">
        <f t="shared" si="257"/>
        <v/>
      </c>
      <c r="JT12" s="419" t="str">
        <f t="shared" si="258"/>
        <v/>
      </c>
      <c r="JU12" s="419" t="str">
        <f t="shared" si="259"/>
        <v/>
      </c>
      <c r="JV12" s="419" t="str">
        <f t="shared" si="260"/>
        <v/>
      </c>
      <c r="JW12" s="419" t="str">
        <f t="shared" si="261"/>
        <v/>
      </c>
      <c r="JX12" s="419" t="str">
        <f t="shared" si="262"/>
        <v/>
      </c>
      <c r="JY12" s="419" t="str">
        <f t="shared" si="263"/>
        <v/>
      </c>
      <c r="JZ12" s="419" t="str">
        <f t="shared" si="264"/>
        <v/>
      </c>
      <c r="KA12" s="419" t="str">
        <f t="shared" si="265"/>
        <v/>
      </c>
      <c r="KB12" s="419" t="str">
        <f t="shared" si="266"/>
        <v/>
      </c>
      <c r="KC12" s="419" t="str">
        <f t="shared" si="267"/>
        <v/>
      </c>
      <c r="KD12" s="419" t="str">
        <f t="shared" si="268"/>
        <v/>
      </c>
      <c r="KE12" s="419" t="str">
        <f t="shared" si="269"/>
        <v/>
      </c>
      <c r="KF12" s="419" t="str">
        <f t="shared" si="270"/>
        <v/>
      </c>
      <c r="KG12" s="419" t="str">
        <f t="shared" si="271"/>
        <v/>
      </c>
      <c r="KH12" s="419" t="str">
        <f t="shared" si="272"/>
        <v/>
      </c>
      <c r="KI12" s="419" t="str">
        <f t="shared" si="273"/>
        <v/>
      </c>
      <c r="KJ12" s="419" t="str">
        <f t="shared" si="274"/>
        <v/>
      </c>
      <c r="KK12" s="419" t="str">
        <f t="shared" si="275"/>
        <v/>
      </c>
      <c r="KL12" s="419" t="str">
        <f t="shared" si="276"/>
        <v/>
      </c>
      <c r="KM12" s="419" t="str">
        <f t="shared" si="277"/>
        <v/>
      </c>
      <c r="KN12" s="419" t="str">
        <f t="shared" si="278"/>
        <v/>
      </c>
      <c r="KO12" s="419" t="str">
        <f t="shared" si="279"/>
        <v/>
      </c>
      <c r="KP12" s="419" t="str">
        <f t="shared" si="280"/>
        <v/>
      </c>
      <c r="KQ12" s="419" t="str">
        <f t="shared" si="281"/>
        <v/>
      </c>
      <c r="KR12" s="419" t="str">
        <f t="shared" si="282"/>
        <v/>
      </c>
      <c r="KS12" s="419" t="str">
        <f t="shared" si="283"/>
        <v/>
      </c>
      <c r="KT12" s="419" t="str">
        <f t="shared" si="284"/>
        <v/>
      </c>
      <c r="KU12" s="419" t="str">
        <f t="shared" si="285"/>
        <v/>
      </c>
      <c r="KV12" s="419" t="str">
        <f t="shared" si="286"/>
        <v/>
      </c>
      <c r="KW12" s="419" t="str">
        <f t="shared" si="287"/>
        <v/>
      </c>
      <c r="KX12" s="419" t="str">
        <f t="shared" si="288"/>
        <v/>
      </c>
      <c r="KY12" s="419" t="str">
        <f t="shared" si="289"/>
        <v/>
      </c>
      <c r="KZ12" s="419" t="str">
        <f t="shared" si="290"/>
        <v/>
      </c>
      <c r="LA12" s="419" t="str">
        <f t="shared" si="291"/>
        <v/>
      </c>
      <c r="LB12" s="419" t="str">
        <f t="shared" si="292"/>
        <v/>
      </c>
      <c r="LC12" s="419" t="str">
        <f t="shared" si="293"/>
        <v/>
      </c>
      <c r="LD12" s="419" t="str">
        <f t="shared" si="294"/>
        <v/>
      </c>
      <c r="LE12" s="419" t="str">
        <f t="shared" si="295"/>
        <v/>
      </c>
      <c r="LF12" s="419" t="str">
        <f t="shared" si="296"/>
        <v/>
      </c>
      <c r="LG12" s="419" t="str">
        <f t="shared" si="297"/>
        <v/>
      </c>
      <c r="LH12" s="419" t="str">
        <f t="shared" si="298"/>
        <v/>
      </c>
      <c r="LI12" s="419" t="str">
        <f t="shared" si="299"/>
        <v/>
      </c>
      <c r="LJ12" s="419" t="str">
        <f t="shared" si="300"/>
        <v/>
      </c>
      <c r="LK12" s="419" t="str">
        <f t="shared" si="301"/>
        <v/>
      </c>
      <c r="LL12" s="419" t="str">
        <f t="shared" si="302"/>
        <v/>
      </c>
      <c r="LM12" s="419" t="str">
        <f t="shared" si="303"/>
        <v/>
      </c>
      <c r="LN12" s="419" t="str">
        <f t="shared" si="304"/>
        <v/>
      </c>
      <c r="LO12" s="419" t="str">
        <f t="shared" si="305"/>
        <v/>
      </c>
      <c r="LP12" s="419" t="str">
        <f t="shared" si="306"/>
        <v/>
      </c>
      <c r="LQ12" s="420" t="str">
        <f t="shared" si="307"/>
        <v/>
      </c>
      <c r="LR12" s="420" t="str">
        <f t="shared" si="308"/>
        <v/>
      </c>
      <c r="LS12" s="420" t="str">
        <f t="shared" si="309"/>
        <v/>
      </c>
      <c r="LT12" s="420" t="str">
        <f t="shared" si="310"/>
        <v/>
      </c>
      <c r="LU12" s="420" t="str">
        <f t="shared" si="311"/>
        <v/>
      </c>
      <c r="LV12" s="383" t="str">
        <f t="shared" si="312"/>
        <v/>
      </c>
      <c r="LW12" s="383" t="str">
        <f t="shared" si="313"/>
        <v/>
      </c>
      <c r="LX12" s="383" t="str">
        <f t="shared" si="314"/>
        <v/>
      </c>
      <c r="LY12" s="383" t="str">
        <f t="shared" si="315"/>
        <v/>
      </c>
      <c r="LZ12" s="383" t="str">
        <f t="shared" si="316"/>
        <v/>
      </c>
      <c r="MA12" s="383" t="str">
        <f t="shared" si="317"/>
        <v/>
      </c>
      <c r="MB12" s="383" t="str">
        <f t="shared" si="318"/>
        <v/>
      </c>
      <c r="MC12" s="383" t="str">
        <f t="shared" si="319"/>
        <v/>
      </c>
      <c r="MD12" s="383" t="str">
        <f t="shared" si="320"/>
        <v/>
      </c>
      <c r="ME12" s="383" t="str">
        <f t="shared" si="321"/>
        <v/>
      </c>
      <c r="MF12" s="383" t="str">
        <f t="shared" si="322"/>
        <v/>
      </c>
      <c r="MG12" s="383" t="str">
        <f t="shared" si="323"/>
        <v/>
      </c>
      <c r="MH12" s="383" t="str">
        <f t="shared" si="324"/>
        <v/>
      </c>
      <c r="MI12" s="383" t="str">
        <f t="shared" si="325"/>
        <v/>
      </c>
      <c r="MJ12" s="383" t="str">
        <f t="shared" si="326"/>
        <v/>
      </c>
      <c r="MK12" s="383" t="str">
        <f t="shared" si="327"/>
        <v/>
      </c>
      <c r="ML12" s="383" t="str">
        <f t="shared" si="328"/>
        <v/>
      </c>
      <c r="MM12" s="383" t="str">
        <f t="shared" si="329"/>
        <v/>
      </c>
      <c r="MN12" s="383" t="str">
        <f t="shared" si="330"/>
        <v/>
      </c>
      <c r="MO12" s="383" t="str">
        <f t="shared" si="331"/>
        <v/>
      </c>
      <c r="MP12" s="405">
        <f t="shared" si="338"/>
        <v>0</v>
      </c>
      <c r="MQ12" s="405">
        <f t="shared" si="339"/>
        <v>0</v>
      </c>
      <c r="MR12" s="405">
        <f t="shared" si="340"/>
        <v>0</v>
      </c>
      <c r="MS12" s="405">
        <f t="shared" si="341"/>
        <v>0</v>
      </c>
      <c r="MT12" s="405">
        <f t="shared" si="342"/>
        <v>0</v>
      </c>
      <c r="MU12" s="405">
        <f t="shared" si="343"/>
        <v>0</v>
      </c>
      <c r="MV12" s="405">
        <f t="shared" si="344"/>
        <v>0</v>
      </c>
      <c r="MW12" s="405">
        <f t="shared" si="345"/>
        <v>0</v>
      </c>
      <c r="MX12" s="405">
        <f t="shared" si="346"/>
        <v>0</v>
      </c>
      <c r="MY12" s="405">
        <f t="shared" si="347"/>
        <v>0</v>
      </c>
      <c r="MZ12" s="405">
        <f t="shared" si="332"/>
        <v>0</v>
      </c>
      <c r="NA12" s="405">
        <f t="shared" si="333"/>
        <v>0</v>
      </c>
      <c r="NB12" s="405">
        <f t="shared" si="334"/>
        <v>0</v>
      </c>
      <c r="NC12" s="405">
        <f t="shared" si="335"/>
        <v>0</v>
      </c>
      <c r="ND12" s="405">
        <f t="shared" si="336"/>
        <v>0</v>
      </c>
    </row>
    <row r="13" spans="1:503" ht="13.9" customHeight="1" x14ac:dyDescent="0.2">
      <c r="A13" s="414" t="str">
        <f t="shared" si="337"/>
        <v/>
      </c>
      <c r="B13" s="111" t="s">
        <v>420</v>
      </c>
      <c r="C13" s="112"/>
      <c r="D13" s="113"/>
      <c r="E13" s="114"/>
      <c r="F13" s="114"/>
      <c r="G13" s="114"/>
      <c r="H13" s="114"/>
      <c r="I13" s="114"/>
      <c r="J13" s="352"/>
      <c r="K13" s="115"/>
      <c r="L13" s="116">
        <f t="shared" si="0"/>
        <v>0</v>
      </c>
      <c r="M13" s="116">
        <f t="shared" si="1"/>
        <v>0</v>
      </c>
      <c r="N13" s="421"/>
      <c r="O13" s="421"/>
      <c r="P13" s="421"/>
      <c r="Q13" s="422"/>
      <c r="R13" s="423"/>
      <c r="S13" s="424"/>
      <c r="T13" s="1148"/>
      <c r="U13" s="1149"/>
      <c r="V13" s="1149"/>
      <c r="W13" s="1150"/>
      <c r="X13" s="383" t="str">
        <f t="shared" si="2"/>
        <v/>
      </c>
      <c r="Y13" s="383" t="str">
        <f t="shared" si="3"/>
        <v/>
      </c>
      <c r="Z13" s="383" t="str">
        <f t="shared" si="4"/>
        <v/>
      </c>
      <c r="AA13" s="383" t="str">
        <f t="shared" si="5"/>
        <v/>
      </c>
      <c r="AB13" s="383" t="str">
        <f t="shared" si="6"/>
        <v/>
      </c>
      <c r="AC13" s="383" t="str">
        <f t="shared" si="7"/>
        <v/>
      </c>
      <c r="AD13" s="383" t="str">
        <f t="shared" si="8"/>
        <v/>
      </c>
      <c r="AE13" s="383" t="str">
        <f t="shared" si="9"/>
        <v/>
      </c>
      <c r="AF13" s="383" t="str">
        <f t="shared" si="10"/>
        <v/>
      </c>
      <c r="AG13" s="383" t="str">
        <f t="shared" si="11"/>
        <v/>
      </c>
      <c r="AH13" s="383" t="str">
        <f t="shared" si="12"/>
        <v/>
      </c>
      <c r="AI13" s="383" t="str">
        <f t="shared" si="13"/>
        <v/>
      </c>
      <c r="AJ13" s="383" t="str">
        <f t="shared" si="14"/>
        <v/>
      </c>
      <c r="AK13" s="383" t="str">
        <f t="shared" si="15"/>
        <v/>
      </c>
      <c r="AL13" s="383" t="str">
        <f t="shared" si="16"/>
        <v/>
      </c>
      <c r="AM13" s="383" t="str">
        <f t="shared" si="17"/>
        <v/>
      </c>
      <c r="AN13" s="383" t="str">
        <f t="shared" si="18"/>
        <v/>
      </c>
      <c r="AO13" s="383" t="str">
        <f t="shared" si="19"/>
        <v/>
      </c>
      <c r="AP13" s="383" t="str">
        <f t="shared" si="20"/>
        <v/>
      </c>
      <c r="AQ13" s="383" t="str">
        <f t="shared" si="21"/>
        <v/>
      </c>
      <c r="AR13" s="383" t="str">
        <f t="shared" si="22"/>
        <v/>
      </c>
      <c r="AS13" s="383" t="str">
        <f t="shared" si="23"/>
        <v/>
      </c>
      <c r="AT13" s="383" t="str">
        <f t="shared" si="24"/>
        <v/>
      </c>
      <c r="AU13" s="383" t="str">
        <f t="shared" si="25"/>
        <v/>
      </c>
      <c r="AV13" s="383" t="str">
        <f t="shared" si="26"/>
        <v/>
      </c>
      <c r="AW13" s="383" t="str">
        <f t="shared" si="27"/>
        <v/>
      </c>
      <c r="AX13" s="383" t="str">
        <f t="shared" si="28"/>
        <v/>
      </c>
      <c r="AY13" s="383" t="str">
        <f t="shared" si="29"/>
        <v/>
      </c>
      <c r="AZ13" s="383" t="str">
        <f t="shared" si="30"/>
        <v/>
      </c>
      <c r="BA13" s="383" t="str">
        <f t="shared" si="31"/>
        <v/>
      </c>
      <c r="BB13" s="383" t="str">
        <f t="shared" si="32"/>
        <v/>
      </c>
      <c r="BC13" s="383" t="str">
        <f t="shared" si="33"/>
        <v/>
      </c>
      <c r="BD13" s="383" t="str">
        <f t="shared" si="34"/>
        <v/>
      </c>
      <c r="BE13" s="383" t="str">
        <f t="shared" si="35"/>
        <v/>
      </c>
      <c r="BF13" s="383" t="str">
        <f t="shared" si="36"/>
        <v/>
      </c>
      <c r="BG13" s="383" t="str">
        <f t="shared" si="37"/>
        <v/>
      </c>
      <c r="BH13" s="383" t="str">
        <f t="shared" si="38"/>
        <v/>
      </c>
      <c r="BI13" s="383" t="str">
        <f t="shared" si="39"/>
        <v/>
      </c>
      <c r="BJ13" s="383" t="str">
        <f t="shared" si="40"/>
        <v/>
      </c>
      <c r="BK13" s="383" t="str">
        <f t="shared" si="41"/>
        <v/>
      </c>
      <c r="BL13" s="383" t="str">
        <f t="shared" si="42"/>
        <v/>
      </c>
      <c r="BM13" s="383" t="str">
        <f t="shared" si="43"/>
        <v/>
      </c>
      <c r="BN13" s="383" t="str">
        <f t="shared" si="44"/>
        <v/>
      </c>
      <c r="BO13" s="383" t="str">
        <f t="shared" si="45"/>
        <v/>
      </c>
      <c r="BP13" s="383" t="str">
        <f t="shared" si="46"/>
        <v/>
      </c>
      <c r="BQ13" s="383" t="str">
        <f t="shared" si="47"/>
        <v/>
      </c>
      <c r="BR13" s="383" t="str">
        <f t="shared" si="48"/>
        <v/>
      </c>
      <c r="BS13" s="383" t="str">
        <f t="shared" si="49"/>
        <v/>
      </c>
      <c r="BT13" s="383" t="str">
        <f t="shared" si="50"/>
        <v/>
      </c>
      <c r="BU13" s="383" t="str">
        <f t="shared" si="51"/>
        <v/>
      </c>
      <c r="BV13" s="383" t="str">
        <f t="shared" si="52"/>
        <v/>
      </c>
      <c r="BW13" s="383" t="str">
        <f t="shared" si="53"/>
        <v/>
      </c>
      <c r="BX13" s="383" t="str">
        <f t="shared" si="54"/>
        <v/>
      </c>
      <c r="BY13" s="383" t="str">
        <f t="shared" si="55"/>
        <v/>
      </c>
      <c r="BZ13" s="383" t="str">
        <f t="shared" si="56"/>
        <v/>
      </c>
      <c r="CA13" s="383" t="str">
        <f t="shared" si="57"/>
        <v/>
      </c>
      <c r="CB13" s="383" t="str">
        <f t="shared" si="58"/>
        <v/>
      </c>
      <c r="CC13" s="383" t="str">
        <f t="shared" si="59"/>
        <v/>
      </c>
      <c r="CD13" s="383" t="str">
        <f t="shared" si="60"/>
        <v/>
      </c>
      <c r="CE13" s="383" t="str">
        <f t="shared" si="61"/>
        <v/>
      </c>
      <c r="CF13" s="383" t="str">
        <f t="shared" si="62"/>
        <v/>
      </c>
      <c r="CG13" s="383" t="str">
        <f t="shared" si="63"/>
        <v/>
      </c>
      <c r="CH13" s="383" t="str">
        <f t="shared" si="64"/>
        <v/>
      </c>
      <c r="CI13" s="383" t="str">
        <f t="shared" si="65"/>
        <v/>
      </c>
      <c r="CJ13" s="383" t="str">
        <f t="shared" si="66"/>
        <v/>
      </c>
      <c r="CK13" s="383" t="str">
        <f t="shared" si="67"/>
        <v/>
      </c>
      <c r="CL13" s="383" t="str">
        <f t="shared" si="68"/>
        <v/>
      </c>
      <c r="CM13" s="383" t="str">
        <f t="shared" si="69"/>
        <v/>
      </c>
      <c r="CN13" s="383" t="str">
        <f t="shared" si="70"/>
        <v/>
      </c>
      <c r="CO13" s="383" t="str">
        <f t="shared" si="71"/>
        <v/>
      </c>
      <c r="CP13" s="383" t="str">
        <f t="shared" si="72"/>
        <v/>
      </c>
      <c r="CQ13" s="383" t="str">
        <f t="shared" si="73"/>
        <v/>
      </c>
      <c r="CR13" s="383" t="str">
        <f t="shared" si="74"/>
        <v/>
      </c>
      <c r="CS13" s="383" t="str">
        <f t="shared" si="75"/>
        <v/>
      </c>
      <c r="CT13" s="383" t="str">
        <f t="shared" si="76"/>
        <v/>
      </c>
      <c r="CU13" s="383" t="str">
        <f t="shared" si="77"/>
        <v/>
      </c>
      <c r="CV13" s="383" t="str">
        <f t="shared" si="78"/>
        <v/>
      </c>
      <c r="CW13" s="383" t="str">
        <f t="shared" si="79"/>
        <v/>
      </c>
      <c r="CX13" s="383" t="str">
        <f t="shared" si="80"/>
        <v/>
      </c>
      <c r="CY13" s="383" t="str">
        <f t="shared" si="81"/>
        <v/>
      </c>
      <c r="CZ13" s="383" t="str">
        <f t="shared" si="82"/>
        <v/>
      </c>
      <c r="DA13" s="383" t="str">
        <f t="shared" si="83"/>
        <v/>
      </c>
      <c r="DB13" s="383" t="str">
        <f t="shared" si="84"/>
        <v/>
      </c>
      <c r="DC13" s="383" t="str">
        <f t="shared" si="85"/>
        <v/>
      </c>
      <c r="DD13" s="383" t="str">
        <f t="shared" si="86"/>
        <v/>
      </c>
      <c r="DE13" s="383" t="str">
        <f t="shared" si="87"/>
        <v/>
      </c>
      <c r="DF13" s="383" t="str">
        <f t="shared" si="88"/>
        <v/>
      </c>
      <c r="DG13" s="383" t="str">
        <f t="shared" si="89"/>
        <v/>
      </c>
      <c r="DH13" s="383" t="str">
        <f t="shared" si="90"/>
        <v/>
      </c>
      <c r="DI13" s="383" t="str">
        <f t="shared" si="91"/>
        <v/>
      </c>
      <c r="DJ13" s="383" t="str">
        <f t="shared" si="92"/>
        <v/>
      </c>
      <c r="DK13" s="383" t="str">
        <f t="shared" si="93"/>
        <v/>
      </c>
      <c r="DL13" s="383" t="str">
        <f t="shared" si="94"/>
        <v/>
      </c>
      <c r="DM13" s="383" t="str">
        <f t="shared" si="95"/>
        <v/>
      </c>
      <c r="DN13" s="383" t="str">
        <f t="shared" si="96"/>
        <v/>
      </c>
      <c r="DO13" s="383" t="str">
        <f t="shared" si="97"/>
        <v/>
      </c>
      <c r="DP13" s="383" t="str">
        <f t="shared" si="98"/>
        <v/>
      </c>
      <c r="DQ13" s="383" t="str">
        <f t="shared" si="99"/>
        <v/>
      </c>
      <c r="DR13" s="383" t="str">
        <f t="shared" si="100"/>
        <v/>
      </c>
      <c r="DS13" s="383" t="str">
        <f t="shared" si="101"/>
        <v/>
      </c>
      <c r="DT13" s="383" t="str">
        <f t="shared" si="102"/>
        <v/>
      </c>
      <c r="DU13" s="383" t="str">
        <f t="shared" si="103"/>
        <v/>
      </c>
      <c r="DV13" s="383" t="str">
        <f t="shared" si="104"/>
        <v/>
      </c>
      <c r="DW13" s="383" t="str">
        <f t="shared" si="105"/>
        <v/>
      </c>
      <c r="DX13" s="383" t="str">
        <f t="shared" si="106"/>
        <v/>
      </c>
      <c r="DY13" s="383" t="str">
        <f t="shared" si="107"/>
        <v/>
      </c>
      <c r="DZ13" s="383" t="str">
        <f t="shared" si="108"/>
        <v/>
      </c>
      <c r="EA13" s="383" t="str">
        <f t="shared" si="109"/>
        <v/>
      </c>
      <c r="EB13" s="383" t="str">
        <f t="shared" si="110"/>
        <v/>
      </c>
      <c r="EC13" s="383" t="str">
        <f t="shared" si="111"/>
        <v/>
      </c>
      <c r="ED13" s="383" t="str">
        <f t="shared" si="112"/>
        <v/>
      </c>
      <c r="EE13" s="383" t="str">
        <f t="shared" si="113"/>
        <v/>
      </c>
      <c r="EF13" s="383" t="str">
        <f t="shared" si="114"/>
        <v/>
      </c>
      <c r="EG13" s="383" t="str">
        <f t="shared" si="115"/>
        <v/>
      </c>
      <c r="EH13" s="383" t="str">
        <f t="shared" si="116"/>
        <v/>
      </c>
      <c r="EI13" s="383" t="str">
        <f t="shared" si="117"/>
        <v/>
      </c>
      <c r="EJ13" s="383" t="str">
        <f t="shared" si="118"/>
        <v/>
      </c>
      <c r="EK13" s="383" t="str">
        <f t="shared" si="119"/>
        <v/>
      </c>
      <c r="EL13" s="383" t="str">
        <f t="shared" si="120"/>
        <v/>
      </c>
      <c r="EM13" s="383" t="str">
        <f t="shared" si="121"/>
        <v/>
      </c>
      <c r="EN13" s="383" t="str">
        <f t="shared" si="122"/>
        <v/>
      </c>
      <c r="EO13" s="383" t="str">
        <f t="shared" si="123"/>
        <v/>
      </c>
      <c r="EP13" s="383" t="str">
        <f t="shared" si="124"/>
        <v/>
      </c>
      <c r="EQ13" s="383" t="str">
        <f t="shared" si="125"/>
        <v/>
      </c>
      <c r="ER13" s="383" t="str">
        <f t="shared" si="126"/>
        <v/>
      </c>
      <c r="ES13" s="383" t="str">
        <f t="shared" si="127"/>
        <v/>
      </c>
      <c r="ET13" s="383" t="str">
        <f t="shared" si="128"/>
        <v/>
      </c>
      <c r="EU13" s="383" t="str">
        <f t="shared" si="129"/>
        <v/>
      </c>
      <c r="EV13" s="383" t="str">
        <f t="shared" si="130"/>
        <v/>
      </c>
      <c r="EW13" s="383" t="str">
        <f t="shared" si="131"/>
        <v/>
      </c>
      <c r="EX13" s="383" t="str">
        <f t="shared" si="132"/>
        <v/>
      </c>
      <c r="EY13" s="383" t="str">
        <f t="shared" si="133"/>
        <v/>
      </c>
      <c r="EZ13" s="383" t="str">
        <f t="shared" si="134"/>
        <v/>
      </c>
      <c r="FA13" s="383" t="str">
        <f t="shared" si="135"/>
        <v/>
      </c>
      <c r="FB13" s="383" t="str">
        <f t="shared" si="136"/>
        <v/>
      </c>
      <c r="FC13" s="383" t="str">
        <f t="shared" si="137"/>
        <v/>
      </c>
      <c r="FD13" s="383" t="str">
        <f t="shared" si="138"/>
        <v/>
      </c>
      <c r="FE13" s="383" t="str">
        <f t="shared" si="139"/>
        <v/>
      </c>
      <c r="FF13" s="383" t="str">
        <f t="shared" si="140"/>
        <v/>
      </c>
      <c r="FG13" s="383" t="str">
        <f t="shared" si="141"/>
        <v/>
      </c>
      <c r="FH13" s="383" t="str">
        <f t="shared" si="142"/>
        <v/>
      </c>
      <c r="FI13" s="383" t="str">
        <f t="shared" si="143"/>
        <v/>
      </c>
      <c r="FJ13" s="383" t="str">
        <f t="shared" si="144"/>
        <v/>
      </c>
      <c r="FK13" s="383" t="str">
        <f t="shared" si="145"/>
        <v/>
      </c>
      <c r="FL13" s="383" t="str">
        <f t="shared" si="146"/>
        <v/>
      </c>
      <c r="FM13" s="383" t="str">
        <f t="shared" si="147"/>
        <v/>
      </c>
      <c r="FN13" s="383" t="str">
        <f t="shared" si="148"/>
        <v/>
      </c>
      <c r="FO13" s="383" t="str">
        <f t="shared" si="149"/>
        <v/>
      </c>
      <c r="FP13" s="383" t="str">
        <f t="shared" si="150"/>
        <v/>
      </c>
      <c r="FQ13" s="383" t="str">
        <f t="shared" si="151"/>
        <v/>
      </c>
      <c r="FR13" s="383" t="str">
        <f t="shared" si="152"/>
        <v/>
      </c>
      <c r="FS13" s="383" t="str">
        <f t="shared" si="153"/>
        <v/>
      </c>
      <c r="FT13" s="383" t="str">
        <f t="shared" si="154"/>
        <v/>
      </c>
      <c r="FU13" s="383" t="str">
        <f t="shared" si="155"/>
        <v/>
      </c>
      <c r="FV13" s="383" t="str">
        <f t="shared" si="156"/>
        <v/>
      </c>
      <c r="FW13" s="383" t="str">
        <f t="shared" si="157"/>
        <v/>
      </c>
      <c r="FX13" s="383" t="str">
        <f t="shared" si="158"/>
        <v/>
      </c>
      <c r="FY13" s="383" t="str">
        <f t="shared" si="159"/>
        <v/>
      </c>
      <c r="FZ13" s="383" t="str">
        <f t="shared" si="160"/>
        <v/>
      </c>
      <c r="GA13" s="383" t="str">
        <f t="shared" si="161"/>
        <v/>
      </c>
      <c r="GB13" s="383" t="str">
        <f t="shared" si="162"/>
        <v/>
      </c>
      <c r="GC13" s="383" t="str">
        <f t="shared" si="163"/>
        <v/>
      </c>
      <c r="GD13" s="383" t="str">
        <f t="shared" si="164"/>
        <v/>
      </c>
      <c r="GE13" s="383" t="str">
        <f t="shared" si="165"/>
        <v/>
      </c>
      <c r="GF13" s="383" t="str">
        <f t="shared" si="166"/>
        <v/>
      </c>
      <c r="GG13" s="383" t="str">
        <f t="shared" si="167"/>
        <v/>
      </c>
      <c r="GH13" s="383" t="str">
        <f t="shared" si="168"/>
        <v/>
      </c>
      <c r="GI13" s="383" t="str">
        <f t="shared" si="169"/>
        <v/>
      </c>
      <c r="GJ13" s="383" t="str">
        <f t="shared" si="170"/>
        <v/>
      </c>
      <c r="GK13" s="383" t="str">
        <f t="shared" si="171"/>
        <v/>
      </c>
      <c r="GL13" s="383" t="str">
        <f t="shared" si="172"/>
        <v/>
      </c>
      <c r="GM13" s="383" t="str">
        <f t="shared" si="173"/>
        <v/>
      </c>
      <c r="GN13" s="383" t="str">
        <f t="shared" si="174"/>
        <v/>
      </c>
      <c r="GO13" s="383" t="str">
        <f t="shared" si="175"/>
        <v/>
      </c>
      <c r="GP13" s="383" t="str">
        <f t="shared" si="176"/>
        <v/>
      </c>
      <c r="GQ13" s="383" t="str">
        <f t="shared" si="177"/>
        <v/>
      </c>
      <c r="GR13" s="383" t="str">
        <f t="shared" si="178"/>
        <v/>
      </c>
      <c r="GS13" s="383" t="str">
        <f t="shared" si="179"/>
        <v/>
      </c>
      <c r="GT13" s="383" t="str">
        <f t="shared" si="180"/>
        <v/>
      </c>
      <c r="GU13" s="383" t="str">
        <f t="shared" si="181"/>
        <v/>
      </c>
      <c r="GV13" s="383" t="str">
        <f t="shared" si="182"/>
        <v/>
      </c>
      <c r="GW13" s="383" t="str">
        <f t="shared" si="183"/>
        <v/>
      </c>
      <c r="GX13" s="383" t="str">
        <f t="shared" si="184"/>
        <v/>
      </c>
      <c r="GY13" s="383" t="str">
        <f t="shared" si="185"/>
        <v/>
      </c>
      <c r="GZ13" s="383" t="str">
        <f t="shared" si="186"/>
        <v/>
      </c>
      <c r="HA13" s="383" t="str">
        <f t="shared" si="187"/>
        <v/>
      </c>
      <c r="HB13" s="383" t="str">
        <f t="shared" si="188"/>
        <v/>
      </c>
      <c r="HC13" s="383" t="str">
        <f t="shared" si="189"/>
        <v/>
      </c>
      <c r="HD13" s="383" t="str">
        <f t="shared" si="190"/>
        <v/>
      </c>
      <c r="HE13" s="383" t="str">
        <f t="shared" si="191"/>
        <v/>
      </c>
      <c r="HF13" s="383" t="str">
        <f t="shared" si="192"/>
        <v/>
      </c>
      <c r="HG13" s="383" t="str">
        <f t="shared" si="193"/>
        <v/>
      </c>
      <c r="HH13" s="383" t="str">
        <f t="shared" si="194"/>
        <v/>
      </c>
      <c r="HI13" s="383" t="str">
        <f t="shared" si="195"/>
        <v/>
      </c>
      <c r="HJ13" s="383" t="str">
        <f t="shared" si="196"/>
        <v/>
      </c>
      <c r="HK13" s="383" t="str">
        <f t="shared" si="197"/>
        <v/>
      </c>
      <c r="HL13" s="383" t="str">
        <f t="shared" si="198"/>
        <v/>
      </c>
      <c r="HM13" s="383" t="str">
        <f t="shared" si="199"/>
        <v/>
      </c>
      <c r="HN13" s="383" t="str">
        <f t="shared" si="200"/>
        <v/>
      </c>
      <c r="HO13" s="383" t="str">
        <f t="shared" si="201"/>
        <v/>
      </c>
      <c r="HP13" s="383" t="str">
        <f t="shared" si="202"/>
        <v/>
      </c>
      <c r="HQ13" s="383" t="str">
        <f t="shared" si="203"/>
        <v/>
      </c>
      <c r="HR13" s="383" t="str">
        <f t="shared" si="204"/>
        <v/>
      </c>
      <c r="HS13" s="383" t="str">
        <f t="shared" si="205"/>
        <v/>
      </c>
      <c r="HT13" s="383" t="str">
        <f t="shared" si="206"/>
        <v/>
      </c>
      <c r="HU13" s="383" t="str">
        <f t="shared" si="207"/>
        <v/>
      </c>
      <c r="HV13" s="383" t="str">
        <f t="shared" si="208"/>
        <v/>
      </c>
      <c r="HW13" s="383" t="str">
        <f t="shared" si="209"/>
        <v/>
      </c>
      <c r="HX13" s="383" t="str">
        <f t="shared" si="210"/>
        <v/>
      </c>
      <c r="HY13" s="383" t="str">
        <f t="shared" si="211"/>
        <v/>
      </c>
      <c r="HZ13" s="419" t="str">
        <f t="shared" si="212"/>
        <v/>
      </c>
      <c r="IA13" s="419" t="str">
        <f t="shared" si="213"/>
        <v/>
      </c>
      <c r="IB13" s="419" t="str">
        <f t="shared" si="214"/>
        <v/>
      </c>
      <c r="IC13" s="419" t="str">
        <f t="shared" si="215"/>
        <v/>
      </c>
      <c r="ID13" s="419" t="str">
        <f t="shared" si="216"/>
        <v/>
      </c>
      <c r="IE13" s="419" t="str">
        <f t="shared" si="217"/>
        <v/>
      </c>
      <c r="IF13" s="419" t="str">
        <f t="shared" si="218"/>
        <v/>
      </c>
      <c r="IG13" s="419" t="str">
        <f t="shared" si="219"/>
        <v/>
      </c>
      <c r="IH13" s="419" t="str">
        <f t="shared" si="220"/>
        <v/>
      </c>
      <c r="II13" s="419" t="str">
        <f t="shared" si="221"/>
        <v/>
      </c>
      <c r="IJ13" s="419" t="str">
        <f t="shared" si="222"/>
        <v/>
      </c>
      <c r="IK13" s="419" t="str">
        <f t="shared" si="223"/>
        <v/>
      </c>
      <c r="IL13" s="419" t="str">
        <f t="shared" si="224"/>
        <v/>
      </c>
      <c r="IM13" s="419" t="str">
        <f t="shared" si="225"/>
        <v/>
      </c>
      <c r="IN13" s="419" t="str">
        <f t="shared" si="226"/>
        <v/>
      </c>
      <c r="IO13" s="419" t="str">
        <f t="shared" si="227"/>
        <v/>
      </c>
      <c r="IP13" s="419" t="str">
        <f t="shared" si="228"/>
        <v/>
      </c>
      <c r="IQ13" s="419" t="str">
        <f t="shared" si="229"/>
        <v/>
      </c>
      <c r="IR13" s="419" t="str">
        <f t="shared" si="230"/>
        <v/>
      </c>
      <c r="IS13" s="419" t="str">
        <f t="shared" si="231"/>
        <v/>
      </c>
      <c r="IT13" s="419" t="str">
        <f t="shared" si="232"/>
        <v/>
      </c>
      <c r="IU13" s="419" t="str">
        <f t="shared" si="233"/>
        <v/>
      </c>
      <c r="IV13" s="419" t="str">
        <f t="shared" si="234"/>
        <v/>
      </c>
      <c r="IW13" s="419" t="str">
        <f t="shared" si="235"/>
        <v/>
      </c>
      <c r="IX13" s="419" t="str">
        <f t="shared" si="236"/>
        <v/>
      </c>
      <c r="IY13" s="419" t="str">
        <f t="shared" si="237"/>
        <v/>
      </c>
      <c r="IZ13" s="419" t="str">
        <f t="shared" si="238"/>
        <v/>
      </c>
      <c r="JA13" s="419" t="str">
        <f t="shared" si="239"/>
        <v/>
      </c>
      <c r="JB13" s="419" t="str">
        <f t="shared" si="240"/>
        <v/>
      </c>
      <c r="JC13" s="419" t="str">
        <f t="shared" si="241"/>
        <v/>
      </c>
      <c r="JD13" s="419" t="str">
        <f t="shared" si="242"/>
        <v/>
      </c>
      <c r="JE13" s="419" t="str">
        <f t="shared" si="243"/>
        <v/>
      </c>
      <c r="JF13" s="419" t="str">
        <f t="shared" si="244"/>
        <v/>
      </c>
      <c r="JG13" s="419" t="str">
        <f t="shared" si="245"/>
        <v/>
      </c>
      <c r="JH13" s="419" t="str">
        <f t="shared" si="246"/>
        <v/>
      </c>
      <c r="JI13" s="419" t="str">
        <f t="shared" si="247"/>
        <v/>
      </c>
      <c r="JJ13" s="419" t="str">
        <f t="shared" si="248"/>
        <v/>
      </c>
      <c r="JK13" s="419" t="str">
        <f t="shared" si="249"/>
        <v/>
      </c>
      <c r="JL13" s="419" t="str">
        <f t="shared" si="250"/>
        <v/>
      </c>
      <c r="JM13" s="419" t="str">
        <f t="shared" si="251"/>
        <v/>
      </c>
      <c r="JN13" s="419" t="str">
        <f t="shared" si="252"/>
        <v/>
      </c>
      <c r="JO13" s="419" t="str">
        <f t="shared" si="253"/>
        <v/>
      </c>
      <c r="JP13" s="419" t="str">
        <f t="shared" si="254"/>
        <v/>
      </c>
      <c r="JQ13" s="419" t="str">
        <f t="shared" si="255"/>
        <v/>
      </c>
      <c r="JR13" s="419" t="str">
        <f t="shared" si="256"/>
        <v/>
      </c>
      <c r="JS13" s="419" t="str">
        <f t="shared" si="257"/>
        <v/>
      </c>
      <c r="JT13" s="419" t="str">
        <f t="shared" si="258"/>
        <v/>
      </c>
      <c r="JU13" s="419" t="str">
        <f t="shared" si="259"/>
        <v/>
      </c>
      <c r="JV13" s="419" t="str">
        <f t="shared" si="260"/>
        <v/>
      </c>
      <c r="JW13" s="419" t="str">
        <f t="shared" si="261"/>
        <v/>
      </c>
      <c r="JX13" s="419" t="str">
        <f t="shared" si="262"/>
        <v/>
      </c>
      <c r="JY13" s="419" t="str">
        <f t="shared" si="263"/>
        <v/>
      </c>
      <c r="JZ13" s="419" t="str">
        <f t="shared" si="264"/>
        <v/>
      </c>
      <c r="KA13" s="419" t="str">
        <f t="shared" si="265"/>
        <v/>
      </c>
      <c r="KB13" s="419" t="str">
        <f t="shared" si="266"/>
        <v/>
      </c>
      <c r="KC13" s="419" t="str">
        <f t="shared" si="267"/>
        <v/>
      </c>
      <c r="KD13" s="419" t="str">
        <f t="shared" si="268"/>
        <v/>
      </c>
      <c r="KE13" s="419" t="str">
        <f t="shared" si="269"/>
        <v/>
      </c>
      <c r="KF13" s="419" t="str">
        <f t="shared" si="270"/>
        <v/>
      </c>
      <c r="KG13" s="419" t="str">
        <f t="shared" si="271"/>
        <v/>
      </c>
      <c r="KH13" s="419" t="str">
        <f t="shared" si="272"/>
        <v/>
      </c>
      <c r="KI13" s="419" t="str">
        <f t="shared" si="273"/>
        <v/>
      </c>
      <c r="KJ13" s="419" t="str">
        <f t="shared" si="274"/>
        <v/>
      </c>
      <c r="KK13" s="419" t="str">
        <f t="shared" si="275"/>
        <v/>
      </c>
      <c r="KL13" s="419" t="str">
        <f t="shared" si="276"/>
        <v/>
      </c>
      <c r="KM13" s="419" t="str">
        <f t="shared" si="277"/>
        <v/>
      </c>
      <c r="KN13" s="419" t="str">
        <f t="shared" si="278"/>
        <v/>
      </c>
      <c r="KO13" s="419" t="str">
        <f t="shared" si="279"/>
        <v/>
      </c>
      <c r="KP13" s="419" t="str">
        <f t="shared" si="280"/>
        <v/>
      </c>
      <c r="KQ13" s="419" t="str">
        <f t="shared" si="281"/>
        <v/>
      </c>
      <c r="KR13" s="419" t="str">
        <f t="shared" si="282"/>
        <v/>
      </c>
      <c r="KS13" s="419" t="str">
        <f t="shared" si="283"/>
        <v/>
      </c>
      <c r="KT13" s="419" t="str">
        <f t="shared" si="284"/>
        <v/>
      </c>
      <c r="KU13" s="419" t="str">
        <f t="shared" si="285"/>
        <v/>
      </c>
      <c r="KV13" s="419" t="str">
        <f t="shared" si="286"/>
        <v/>
      </c>
      <c r="KW13" s="419" t="str">
        <f t="shared" si="287"/>
        <v/>
      </c>
      <c r="KX13" s="419" t="str">
        <f t="shared" si="288"/>
        <v/>
      </c>
      <c r="KY13" s="419" t="str">
        <f t="shared" si="289"/>
        <v/>
      </c>
      <c r="KZ13" s="419" t="str">
        <f t="shared" si="290"/>
        <v/>
      </c>
      <c r="LA13" s="419" t="str">
        <f t="shared" si="291"/>
        <v/>
      </c>
      <c r="LB13" s="419" t="str">
        <f t="shared" si="292"/>
        <v/>
      </c>
      <c r="LC13" s="419" t="str">
        <f t="shared" si="293"/>
        <v/>
      </c>
      <c r="LD13" s="419" t="str">
        <f t="shared" si="294"/>
        <v/>
      </c>
      <c r="LE13" s="419" t="str">
        <f t="shared" si="295"/>
        <v/>
      </c>
      <c r="LF13" s="419" t="str">
        <f t="shared" si="296"/>
        <v/>
      </c>
      <c r="LG13" s="419" t="str">
        <f t="shared" si="297"/>
        <v/>
      </c>
      <c r="LH13" s="419" t="str">
        <f t="shared" si="298"/>
        <v/>
      </c>
      <c r="LI13" s="419" t="str">
        <f t="shared" si="299"/>
        <v/>
      </c>
      <c r="LJ13" s="419" t="str">
        <f t="shared" si="300"/>
        <v/>
      </c>
      <c r="LK13" s="419" t="str">
        <f t="shared" si="301"/>
        <v/>
      </c>
      <c r="LL13" s="419" t="str">
        <f t="shared" si="302"/>
        <v/>
      </c>
      <c r="LM13" s="419" t="str">
        <f t="shared" si="303"/>
        <v/>
      </c>
      <c r="LN13" s="419" t="str">
        <f t="shared" si="304"/>
        <v/>
      </c>
      <c r="LO13" s="419" t="str">
        <f t="shared" si="305"/>
        <v/>
      </c>
      <c r="LP13" s="419" t="str">
        <f t="shared" si="306"/>
        <v/>
      </c>
      <c r="LQ13" s="420" t="str">
        <f t="shared" si="307"/>
        <v/>
      </c>
      <c r="LR13" s="420" t="str">
        <f t="shared" si="308"/>
        <v/>
      </c>
      <c r="LS13" s="420" t="str">
        <f t="shared" si="309"/>
        <v/>
      </c>
      <c r="LT13" s="420" t="str">
        <f t="shared" si="310"/>
        <v/>
      </c>
      <c r="LU13" s="420" t="str">
        <f t="shared" si="311"/>
        <v/>
      </c>
      <c r="LV13" s="383" t="str">
        <f t="shared" si="312"/>
        <v/>
      </c>
      <c r="LW13" s="383" t="str">
        <f t="shared" si="313"/>
        <v/>
      </c>
      <c r="LX13" s="383" t="str">
        <f t="shared" si="314"/>
        <v/>
      </c>
      <c r="LY13" s="383" t="str">
        <f t="shared" si="315"/>
        <v/>
      </c>
      <c r="LZ13" s="383" t="str">
        <f t="shared" si="316"/>
        <v/>
      </c>
      <c r="MA13" s="383" t="str">
        <f t="shared" si="317"/>
        <v/>
      </c>
      <c r="MB13" s="383" t="str">
        <f t="shared" si="318"/>
        <v/>
      </c>
      <c r="MC13" s="383" t="str">
        <f t="shared" si="319"/>
        <v/>
      </c>
      <c r="MD13" s="383" t="str">
        <f t="shared" si="320"/>
        <v/>
      </c>
      <c r="ME13" s="383" t="str">
        <f t="shared" si="321"/>
        <v/>
      </c>
      <c r="MF13" s="383" t="str">
        <f t="shared" si="322"/>
        <v/>
      </c>
      <c r="MG13" s="383" t="str">
        <f t="shared" si="323"/>
        <v/>
      </c>
      <c r="MH13" s="383" t="str">
        <f t="shared" si="324"/>
        <v/>
      </c>
      <c r="MI13" s="383" t="str">
        <f t="shared" si="325"/>
        <v/>
      </c>
      <c r="MJ13" s="383" t="str">
        <f t="shared" si="326"/>
        <v/>
      </c>
      <c r="MK13" s="383" t="str">
        <f t="shared" si="327"/>
        <v/>
      </c>
      <c r="ML13" s="383" t="str">
        <f t="shared" si="328"/>
        <v/>
      </c>
      <c r="MM13" s="383" t="str">
        <f t="shared" si="329"/>
        <v/>
      </c>
      <c r="MN13" s="383" t="str">
        <f t="shared" si="330"/>
        <v/>
      </c>
      <c r="MO13" s="383" t="str">
        <f t="shared" si="331"/>
        <v/>
      </c>
      <c r="MP13" s="405">
        <f t="shared" si="338"/>
        <v>0</v>
      </c>
      <c r="MQ13" s="405">
        <f t="shared" si="339"/>
        <v>0</v>
      </c>
      <c r="MR13" s="405">
        <f t="shared" si="340"/>
        <v>0</v>
      </c>
      <c r="MS13" s="405">
        <f t="shared" si="341"/>
        <v>0</v>
      </c>
      <c r="MT13" s="405">
        <f t="shared" si="342"/>
        <v>0</v>
      </c>
      <c r="MU13" s="405">
        <f t="shared" si="343"/>
        <v>0</v>
      </c>
      <c r="MV13" s="405">
        <f t="shared" si="344"/>
        <v>0</v>
      </c>
      <c r="MW13" s="405">
        <f t="shared" si="345"/>
        <v>0</v>
      </c>
      <c r="MX13" s="405">
        <f t="shared" si="346"/>
        <v>0</v>
      </c>
      <c r="MY13" s="405">
        <f t="shared" si="347"/>
        <v>0</v>
      </c>
      <c r="MZ13" s="405">
        <f t="shared" si="332"/>
        <v>0</v>
      </c>
      <c r="NA13" s="405">
        <f t="shared" si="333"/>
        <v>0</v>
      </c>
      <c r="NB13" s="405">
        <f t="shared" si="334"/>
        <v>0</v>
      </c>
      <c r="NC13" s="405">
        <f t="shared" si="335"/>
        <v>0</v>
      </c>
      <c r="ND13" s="405">
        <f t="shared" si="336"/>
        <v>0</v>
      </c>
    </row>
    <row r="14" spans="1:503" ht="13.9" customHeight="1" x14ac:dyDescent="0.2">
      <c r="A14" s="414" t="str">
        <f t="shared" si="337"/>
        <v/>
      </c>
      <c r="B14" s="111" t="s">
        <v>420</v>
      </c>
      <c r="C14" s="112"/>
      <c r="D14" s="113"/>
      <c r="E14" s="114"/>
      <c r="F14" s="114"/>
      <c r="G14" s="114"/>
      <c r="H14" s="114"/>
      <c r="I14" s="114"/>
      <c r="J14" s="352"/>
      <c r="K14" s="115"/>
      <c r="L14" s="116">
        <f t="shared" si="0"/>
        <v>0</v>
      </c>
      <c r="M14" s="116">
        <f t="shared" si="1"/>
        <v>0</v>
      </c>
      <c r="N14" s="421"/>
      <c r="O14" s="421"/>
      <c r="P14" s="421"/>
      <c r="Q14" s="422"/>
      <c r="R14" s="423"/>
      <c r="S14" s="424"/>
      <c r="T14" s="1148"/>
      <c r="U14" s="1149"/>
      <c r="V14" s="1149"/>
      <c r="W14" s="1150"/>
      <c r="X14" s="383" t="str">
        <f t="shared" si="2"/>
        <v/>
      </c>
      <c r="Y14" s="383" t="str">
        <f t="shared" si="3"/>
        <v/>
      </c>
      <c r="Z14" s="383" t="str">
        <f t="shared" si="4"/>
        <v/>
      </c>
      <c r="AA14" s="383" t="str">
        <f t="shared" si="5"/>
        <v/>
      </c>
      <c r="AB14" s="383" t="str">
        <f t="shared" si="6"/>
        <v/>
      </c>
      <c r="AC14" s="383" t="str">
        <f t="shared" si="7"/>
        <v/>
      </c>
      <c r="AD14" s="383" t="str">
        <f t="shared" si="8"/>
        <v/>
      </c>
      <c r="AE14" s="383" t="str">
        <f t="shared" si="9"/>
        <v/>
      </c>
      <c r="AF14" s="383" t="str">
        <f t="shared" si="10"/>
        <v/>
      </c>
      <c r="AG14" s="383" t="str">
        <f t="shared" si="11"/>
        <v/>
      </c>
      <c r="AH14" s="383" t="str">
        <f t="shared" si="12"/>
        <v/>
      </c>
      <c r="AI14" s="383" t="str">
        <f t="shared" si="13"/>
        <v/>
      </c>
      <c r="AJ14" s="383" t="str">
        <f t="shared" si="14"/>
        <v/>
      </c>
      <c r="AK14" s="383" t="str">
        <f t="shared" si="15"/>
        <v/>
      </c>
      <c r="AL14" s="383" t="str">
        <f t="shared" si="16"/>
        <v/>
      </c>
      <c r="AM14" s="383" t="str">
        <f t="shared" si="17"/>
        <v/>
      </c>
      <c r="AN14" s="383" t="str">
        <f t="shared" si="18"/>
        <v/>
      </c>
      <c r="AO14" s="383" t="str">
        <f t="shared" si="19"/>
        <v/>
      </c>
      <c r="AP14" s="383" t="str">
        <f t="shared" si="20"/>
        <v/>
      </c>
      <c r="AQ14" s="383" t="str">
        <f t="shared" si="21"/>
        <v/>
      </c>
      <c r="AR14" s="383" t="str">
        <f t="shared" si="22"/>
        <v/>
      </c>
      <c r="AS14" s="383" t="str">
        <f t="shared" si="23"/>
        <v/>
      </c>
      <c r="AT14" s="383" t="str">
        <f t="shared" si="24"/>
        <v/>
      </c>
      <c r="AU14" s="383" t="str">
        <f t="shared" si="25"/>
        <v/>
      </c>
      <c r="AV14" s="383" t="str">
        <f t="shared" si="26"/>
        <v/>
      </c>
      <c r="AW14" s="383" t="str">
        <f t="shared" si="27"/>
        <v/>
      </c>
      <c r="AX14" s="383" t="str">
        <f t="shared" si="28"/>
        <v/>
      </c>
      <c r="AY14" s="383" t="str">
        <f t="shared" si="29"/>
        <v/>
      </c>
      <c r="AZ14" s="383" t="str">
        <f t="shared" si="30"/>
        <v/>
      </c>
      <c r="BA14" s="383" t="str">
        <f t="shared" si="31"/>
        <v/>
      </c>
      <c r="BB14" s="383" t="str">
        <f t="shared" si="32"/>
        <v/>
      </c>
      <c r="BC14" s="383" t="str">
        <f t="shared" si="33"/>
        <v/>
      </c>
      <c r="BD14" s="383" t="str">
        <f t="shared" si="34"/>
        <v/>
      </c>
      <c r="BE14" s="383" t="str">
        <f t="shared" si="35"/>
        <v/>
      </c>
      <c r="BF14" s="383" t="str">
        <f t="shared" si="36"/>
        <v/>
      </c>
      <c r="BG14" s="383" t="str">
        <f t="shared" si="37"/>
        <v/>
      </c>
      <c r="BH14" s="383" t="str">
        <f t="shared" si="38"/>
        <v/>
      </c>
      <c r="BI14" s="383" t="str">
        <f t="shared" si="39"/>
        <v/>
      </c>
      <c r="BJ14" s="383" t="str">
        <f t="shared" si="40"/>
        <v/>
      </c>
      <c r="BK14" s="383" t="str">
        <f t="shared" si="41"/>
        <v/>
      </c>
      <c r="BL14" s="383" t="str">
        <f t="shared" si="42"/>
        <v/>
      </c>
      <c r="BM14" s="383" t="str">
        <f t="shared" si="43"/>
        <v/>
      </c>
      <c r="BN14" s="383" t="str">
        <f t="shared" si="44"/>
        <v/>
      </c>
      <c r="BO14" s="383" t="str">
        <f t="shared" si="45"/>
        <v/>
      </c>
      <c r="BP14" s="383" t="str">
        <f t="shared" si="46"/>
        <v/>
      </c>
      <c r="BQ14" s="383" t="str">
        <f t="shared" si="47"/>
        <v/>
      </c>
      <c r="BR14" s="383" t="str">
        <f t="shared" si="48"/>
        <v/>
      </c>
      <c r="BS14" s="383" t="str">
        <f t="shared" si="49"/>
        <v/>
      </c>
      <c r="BT14" s="383" t="str">
        <f t="shared" si="50"/>
        <v/>
      </c>
      <c r="BU14" s="383" t="str">
        <f t="shared" si="51"/>
        <v/>
      </c>
      <c r="BV14" s="383" t="str">
        <f t="shared" si="52"/>
        <v/>
      </c>
      <c r="BW14" s="383" t="str">
        <f t="shared" si="53"/>
        <v/>
      </c>
      <c r="BX14" s="383" t="str">
        <f t="shared" si="54"/>
        <v/>
      </c>
      <c r="BY14" s="383" t="str">
        <f t="shared" si="55"/>
        <v/>
      </c>
      <c r="BZ14" s="383" t="str">
        <f t="shared" si="56"/>
        <v/>
      </c>
      <c r="CA14" s="383" t="str">
        <f t="shared" si="57"/>
        <v/>
      </c>
      <c r="CB14" s="383" t="str">
        <f t="shared" si="58"/>
        <v/>
      </c>
      <c r="CC14" s="383" t="str">
        <f t="shared" si="59"/>
        <v/>
      </c>
      <c r="CD14" s="383" t="str">
        <f t="shared" si="60"/>
        <v/>
      </c>
      <c r="CE14" s="383" t="str">
        <f t="shared" si="61"/>
        <v/>
      </c>
      <c r="CF14" s="383" t="str">
        <f t="shared" si="62"/>
        <v/>
      </c>
      <c r="CG14" s="383" t="str">
        <f t="shared" si="63"/>
        <v/>
      </c>
      <c r="CH14" s="383" t="str">
        <f t="shared" si="64"/>
        <v/>
      </c>
      <c r="CI14" s="383" t="str">
        <f t="shared" si="65"/>
        <v/>
      </c>
      <c r="CJ14" s="383" t="str">
        <f t="shared" si="66"/>
        <v/>
      </c>
      <c r="CK14" s="383" t="str">
        <f t="shared" si="67"/>
        <v/>
      </c>
      <c r="CL14" s="383" t="str">
        <f t="shared" si="68"/>
        <v/>
      </c>
      <c r="CM14" s="383" t="str">
        <f t="shared" si="69"/>
        <v/>
      </c>
      <c r="CN14" s="383" t="str">
        <f t="shared" si="70"/>
        <v/>
      </c>
      <c r="CO14" s="383" t="str">
        <f t="shared" si="71"/>
        <v/>
      </c>
      <c r="CP14" s="383" t="str">
        <f t="shared" si="72"/>
        <v/>
      </c>
      <c r="CQ14" s="383" t="str">
        <f t="shared" si="73"/>
        <v/>
      </c>
      <c r="CR14" s="383" t="str">
        <f t="shared" si="74"/>
        <v/>
      </c>
      <c r="CS14" s="383" t="str">
        <f t="shared" si="75"/>
        <v/>
      </c>
      <c r="CT14" s="383" t="str">
        <f t="shared" si="76"/>
        <v/>
      </c>
      <c r="CU14" s="383" t="str">
        <f t="shared" si="77"/>
        <v/>
      </c>
      <c r="CV14" s="383" t="str">
        <f t="shared" si="78"/>
        <v/>
      </c>
      <c r="CW14" s="383" t="str">
        <f t="shared" si="79"/>
        <v/>
      </c>
      <c r="CX14" s="383" t="str">
        <f t="shared" si="80"/>
        <v/>
      </c>
      <c r="CY14" s="383" t="str">
        <f t="shared" si="81"/>
        <v/>
      </c>
      <c r="CZ14" s="383" t="str">
        <f t="shared" si="82"/>
        <v/>
      </c>
      <c r="DA14" s="383" t="str">
        <f t="shared" si="83"/>
        <v/>
      </c>
      <c r="DB14" s="383" t="str">
        <f t="shared" si="84"/>
        <v/>
      </c>
      <c r="DC14" s="383" t="str">
        <f t="shared" si="85"/>
        <v/>
      </c>
      <c r="DD14" s="383" t="str">
        <f t="shared" si="86"/>
        <v/>
      </c>
      <c r="DE14" s="383" t="str">
        <f t="shared" si="87"/>
        <v/>
      </c>
      <c r="DF14" s="383" t="str">
        <f t="shared" si="88"/>
        <v/>
      </c>
      <c r="DG14" s="383" t="str">
        <f t="shared" si="89"/>
        <v/>
      </c>
      <c r="DH14" s="383" t="str">
        <f t="shared" si="90"/>
        <v/>
      </c>
      <c r="DI14" s="383" t="str">
        <f t="shared" si="91"/>
        <v/>
      </c>
      <c r="DJ14" s="383" t="str">
        <f t="shared" si="92"/>
        <v/>
      </c>
      <c r="DK14" s="383" t="str">
        <f t="shared" si="93"/>
        <v/>
      </c>
      <c r="DL14" s="383" t="str">
        <f t="shared" si="94"/>
        <v/>
      </c>
      <c r="DM14" s="383" t="str">
        <f t="shared" si="95"/>
        <v/>
      </c>
      <c r="DN14" s="383" t="str">
        <f t="shared" si="96"/>
        <v/>
      </c>
      <c r="DO14" s="383" t="str">
        <f t="shared" si="97"/>
        <v/>
      </c>
      <c r="DP14" s="383" t="str">
        <f t="shared" si="98"/>
        <v/>
      </c>
      <c r="DQ14" s="383" t="str">
        <f t="shared" si="99"/>
        <v/>
      </c>
      <c r="DR14" s="383" t="str">
        <f t="shared" si="100"/>
        <v/>
      </c>
      <c r="DS14" s="383" t="str">
        <f t="shared" si="101"/>
        <v/>
      </c>
      <c r="DT14" s="383" t="str">
        <f t="shared" si="102"/>
        <v/>
      </c>
      <c r="DU14" s="383" t="str">
        <f t="shared" si="103"/>
        <v/>
      </c>
      <c r="DV14" s="383" t="str">
        <f t="shared" si="104"/>
        <v/>
      </c>
      <c r="DW14" s="383" t="str">
        <f t="shared" si="105"/>
        <v/>
      </c>
      <c r="DX14" s="383" t="str">
        <f t="shared" si="106"/>
        <v/>
      </c>
      <c r="DY14" s="383" t="str">
        <f t="shared" si="107"/>
        <v/>
      </c>
      <c r="DZ14" s="383" t="str">
        <f t="shared" si="108"/>
        <v/>
      </c>
      <c r="EA14" s="383" t="str">
        <f t="shared" si="109"/>
        <v/>
      </c>
      <c r="EB14" s="383" t="str">
        <f t="shared" si="110"/>
        <v/>
      </c>
      <c r="EC14" s="383" t="str">
        <f t="shared" si="111"/>
        <v/>
      </c>
      <c r="ED14" s="383" t="str">
        <f t="shared" si="112"/>
        <v/>
      </c>
      <c r="EE14" s="383" t="str">
        <f t="shared" si="113"/>
        <v/>
      </c>
      <c r="EF14" s="383" t="str">
        <f t="shared" si="114"/>
        <v/>
      </c>
      <c r="EG14" s="383" t="str">
        <f t="shared" si="115"/>
        <v/>
      </c>
      <c r="EH14" s="383" t="str">
        <f t="shared" si="116"/>
        <v/>
      </c>
      <c r="EI14" s="383" t="str">
        <f t="shared" si="117"/>
        <v/>
      </c>
      <c r="EJ14" s="383" t="str">
        <f t="shared" si="118"/>
        <v/>
      </c>
      <c r="EK14" s="383" t="str">
        <f t="shared" si="119"/>
        <v/>
      </c>
      <c r="EL14" s="383" t="str">
        <f t="shared" si="120"/>
        <v/>
      </c>
      <c r="EM14" s="383" t="str">
        <f t="shared" si="121"/>
        <v/>
      </c>
      <c r="EN14" s="383" t="str">
        <f t="shared" si="122"/>
        <v/>
      </c>
      <c r="EO14" s="383" t="str">
        <f t="shared" si="123"/>
        <v/>
      </c>
      <c r="EP14" s="383" t="str">
        <f t="shared" si="124"/>
        <v/>
      </c>
      <c r="EQ14" s="383" t="str">
        <f t="shared" si="125"/>
        <v/>
      </c>
      <c r="ER14" s="383" t="str">
        <f t="shared" si="126"/>
        <v/>
      </c>
      <c r="ES14" s="383" t="str">
        <f t="shared" si="127"/>
        <v/>
      </c>
      <c r="ET14" s="383" t="str">
        <f t="shared" si="128"/>
        <v/>
      </c>
      <c r="EU14" s="383" t="str">
        <f t="shared" si="129"/>
        <v/>
      </c>
      <c r="EV14" s="383" t="str">
        <f t="shared" si="130"/>
        <v/>
      </c>
      <c r="EW14" s="383" t="str">
        <f t="shared" si="131"/>
        <v/>
      </c>
      <c r="EX14" s="383" t="str">
        <f t="shared" si="132"/>
        <v/>
      </c>
      <c r="EY14" s="383" t="str">
        <f t="shared" si="133"/>
        <v/>
      </c>
      <c r="EZ14" s="383" t="str">
        <f t="shared" si="134"/>
        <v/>
      </c>
      <c r="FA14" s="383" t="str">
        <f t="shared" si="135"/>
        <v/>
      </c>
      <c r="FB14" s="383" t="str">
        <f t="shared" si="136"/>
        <v/>
      </c>
      <c r="FC14" s="383" t="str">
        <f t="shared" si="137"/>
        <v/>
      </c>
      <c r="FD14" s="383" t="str">
        <f t="shared" si="138"/>
        <v/>
      </c>
      <c r="FE14" s="383" t="str">
        <f t="shared" si="139"/>
        <v/>
      </c>
      <c r="FF14" s="383" t="str">
        <f t="shared" si="140"/>
        <v/>
      </c>
      <c r="FG14" s="383" t="str">
        <f t="shared" si="141"/>
        <v/>
      </c>
      <c r="FH14" s="383" t="str">
        <f t="shared" si="142"/>
        <v/>
      </c>
      <c r="FI14" s="383" t="str">
        <f t="shared" si="143"/>
        <v/>
      </c>
      <c r="FJ14" s="383" t="str">
        <f t="shared" si="144"/>
        <v/>
      </c>
      <c r="FK14" s="383" t="str">
        <f t="shared" si="145"/>
        <v/>
      </c>
      <c r="FL14" s="383" t="str">
        <f t="shared" si="146"/>
        <v/>
      </c>
      <c r="FM14" s="383" t="str">
        <f t="shared" si="147"/>
        <v/>
      </c>
      <c r="FN14" s="383" t="str">
        <f t="shared" si="148"/>
        <v/>
      </c>
      <c r="FO14" s="383" t="str">
        <f t="shared" si="149"/>
        <v/>
      </c>
      <c r="FP14" s="383" t="str">
        <f t="shared" si="150"/>
        <v/>
      </c>
      <c r="FQ14" s="383" t="str">
        <f t="shared" si="151"/>
        <v/>
      </c>
      <c r="FR14" s="383" t="str">
        <f t="shared" si="152"/>
        <v/>
      </c>
      <c r="FS14" s="383" t="str">
        <f t="shared" si="153"/>
        <v/>
      </c>
      <c r="FT14" s="383" t="str">
        <f t="shared" si="154"/>
        <v/>
      </c>
      <c r="FU14" s="383" t="str">
        <f t="shared" si="155"/>
        <v/>
      </c>
      <c r="FV14" s="383" t="str">
        <f t="shared" si="156"/>
        <v/>
      </c>
      <c r="FW14" s="383" t="str">
        <f t="shared" si="157"/>
        <v/>
      </c>
      <c r="FX14" s="383" t="str">
        <f t="shared" si="158"/>
        <v/>
      </c>
      <c r="FY14" s="383" t="str">
        <f t="shared" si="159"/>
        <v/>
      </c>
      <c r="FZ14" s="383" t="str">
        <f t="shared" si="160"/>
        <v/>
      </c>
      <c r="GA14" s="383" t="str">
        <f t="shared" si="161"/>
        <v/>
      </c>
      <c r="GB14" s="383" t="str">
        <f t="shared" si="162"/>
        <v/>
      </c>
      <c r="GC14" s="383" t="str">
        <f t="shared" si="163"/>
        <v/>
      </c>
      <c r="GD14" s="383" t="str">
        <f t="shared" si="164"/>
        <v/>
      </c>
      <c r="GE14" s="383" t="str">
        <f t="shared" si="165"/>
        <v/>
      </c>
      <c r="GF14" s="383" t="str">
        <f t="shared" si="166"/>
        <v/>
      </c>
      <c r="GG14" s="383" t="str">
        <f t="shared" si="167"/>
        <v/>
      </c>
      <c r="GH14" s="383" t="str">
        <f t="shared" si="168"/>
        <v/>
      </c>
      <c r="GI14" s="383" t="str">
        <f t="shared" si="169"/>
        <v/>
      </c>
      <c r="GJ14" s="383" t="str">
        <f t="shared" si="170"/>
        <v/>
      </c>
      <c r="GK14" s="383" t="str">
        <f t="shared" si="171"/>
        <v/>
      </c>
      <c r="GL14" s="383" t="str">
        <f t="shared" si="172"/>
        <v/>
      </c>
      <c r="GM14" s="383" t="str">
        <f t="shared" si="173"/>
        <v/>
      </c>
      <c r="GN14" s="383" t="str">
        <f t="shared" si="174"/>
        <v/>
      </c>
      <c r="GO14" s="383" t="str">
        <f t="shared" si="175"/>
        <v/>
      </c>
      <c r="GP14" s="383" t="str">
        <f t="shared" si="176"/>
        <v/>
      </c>
      <c r="GQ14" s="383" t="str">
        <f t="shared" si="177"/>
        <v/>
      </c>
      <c r="GR14" s="383" t="str">
        <f t="shared" si="178"/>
        <v/>
      </c>
      <c r="GS14" s="383" t="str">
        <f t="shared" si="179"/>
        <v/>
      </c>
      <c r="GT14" s="383" t="str">
        <f t="shared" si="180"/>
        <v/>
      </c>
      <c r="GU14" s="383" t="str">
        <f t="shared" si="181"/>
        <v/>
      </c>
      <c r="GV14" s="383" t="str">
        <f t="shared" si="182"/>
        <v/>
      </c>
      <c r="GW14" s="383" t="str">
        <f t="shared" si="183"/>
        <v/>
      </c>
      <c r="GX14" s="383" t="str">
        <f t="shared" si="184"/>
        <v/>
      </c>
      <c r="GY14" s="383" t="str">
        <f t="shared" si="185"/>
        <v/>
      </c>
      <c r="GZ14" s="383" t="str">
        <f t="shared" si="186"/>
        <v/>
      </c>
      <c r="HA14" s="383" t="str">
        <f t="shared" si="187"/>
        <v/>
      </c>
      <c r="HB14" s="383" t="str">
        <f t="shared" si="188"/>
        <v/>
      </c>
      <c r="HC14" s="383" t="str">
        <f t="shared" si="189"/>
        <v/>
      </c>
      <c r="HD14" s="383" t="str">
        <f t="shared" si="190"/>
        <v/>
      </c>
      <c r="HE14" s="383" t="str">
        <f t="shared" si="191"/>
        <v/>
      </c>
      <c r="HF14" s="383" t="str">
        <f t="shared" si="192"/>
        <v/>
      </c>
      <c r="HG14" s="383" t="str">
        <f t="shared" si="193"/>
        <v/>
      </c>
      <c r="HH14" s="383" t="str">
        <f t="shared" si="194"/>
        <v/>
      </c>
      <c r="HI14" s="383" t="str">
        <f t="shared" si="195"/>
        <v/>
      </c>
      <c r="HJ14" s="383" t="str">
        <f t="shared" si="196"/>
        <v/>
      </c>
      <c r="HK14" s="383" t="str">
        <f t="shared" si="197"/>
        <v/>
      </c>
      <c r="HL14" s="383" t="str">
        <f t="shared" si="198"/>
        <v/>
      </c>
      <c r="HM14" s="383" t="str">
        <f t="shared" si="199"/>
        <v/>
      </c>
      <c r="HN14" s="383" t="str">
        <f t="shared" si="200"/>
        <v/>
      </c>
      <c r="HO14" s="383" t="str">
        <f t="shared" si="201"/>
        <v/>
      </c>
      <c r="HP14" s="383" t="str">
        <f t="shared" si="202"/>
        <v/>
      </c>
      <c r="HQ14" s="383" t="str">
        <f t="shared" si="203"/>
        <v/>
      </c>
      <c r="HR14" s="383" t="str">
        <f t="shared" si="204"/>
        <v/>
      </c>
      <c r="HS14" s="383" t="str">
        <f t="shared" si="205"/>
        <v/>
      </c>
      <c r="HT14" s="383" t="str">
        <f t="shared" si="206"/>
        <v/>
      </c>
      <c r="HU14" s="383" t="str">
        <f t="shared" si="207"/>
        <v/>
      </c>
      <c r="HV14" s="383" t="str">
        <f t="shared" si="208"/>
        <v/>
      </c>
      <c r="HW14" s="383" t="str">
        <f t="shared" si="209"/>
        <v/>
      </c>
      <c r="HX14" s="383" t="str">
        <f t="shared" si="210"/>
        <v/>
      </c>
      <c r="HY14" s="383" t="str">
        <f t="shared" si="211"/>
        <v/>
      </c>
      <c r="HZ14" s="419" t="str">
        <f t="shared" si="212"/>
        <v/>
      </c>
      <c r="IA14" s="419" t="str">
        <f t="shared" si="213"/>
        <v/>
      </c>
      <c r="IB14" s="419" t="str">
        <f t="shared" si="214"/>
        <v/>
      </c>
      <c r="IC14" s="419" t="str">
        <f t="shared" si="215"/>
        <v/>
      </c>
      <c r="ID14" s="419" t="str">
        <f t="shared" si="216"/>
        <v/>
      </c>
      <c r="IE14" s="419" t="str">
        <f t="shared" si="217"/>
        <v/>
      </c>
      <c r="IF14" s="419" t="str">
        <f t="shared" si="218"/>
        <v/>
      </c>
      <c r="IG14" s="419" t="str">
        <f t="shared" si="219"/>
        <v/>
      </c>
      <c r="IH14" s="419" t="str">
        <f t="shared" si="220"/>
        <v/>
      </c>
      <c r="II14" s="419" t="str">
        <f t="shared" si="221"/>
        <v/>
      </c>
      <c r="IJ14" s="419" t="str">
        <f t="shared" si="222"/>
        <v/>
      </c>
      <c r="IK14" s="419" t="str">
        <f t="shared" si="223"/>
        <v/>
      </c>
      <c r="IL14" s="419" t="str">
        <f t="shared" si="224"/>
        <v/>
      </c>
      <c r="IM14" s="419" t="str">
        <f t="shared" si="225"/>
        <v/>
      </c>
      <c r="IN14" s="419" t="str">
        <f t="shared" si="226"/>
        <v/>
      </c>
      <c r="IO14" s="419" t="str">
        <f t="shared" si="227"/>
        <v/>
      </c>
      <c r="IP14" s="419" t="str">
        <f t="shared" si="228"/>
        <v/>
      </c>
      <c r="IQ14" s="419" t="str">
        <f t="shared" si="229"/>
        <v/>
      </c>
      <c r="IR14" s="419" t="str">
        <f t="shared" si="230"/>
        <v/>
      </c>
      <c r="IS14" s="419" t="str">
        <f t="shared" si="231"/>
        <v/>
      </c>
      <c r="IT14" s="419" t="str">
        <f t="shared" si="232"/>
        <v/>
      </c>
      <c r="IU14" s="419" t="str">
        <f t="shared" si="233"/>
        <v/>
      </c>
      <c r="IV14" s="419" t="str">
        <f t="shared" si="234"/>
        <v/>
      </c>
      <c r="IW14" s="419" t="str">
        <f t="shared" si="235"/>
        <v/>
      </c>
      <c r="IX14" s="419" t="str">
        <f t="shared" si="236"/>
        <v/>
      </c>
      <c r="IY14" s="419" t="str">
        <f t="shared" si="237"/>
        <v/>
      </c>
      <c r="IZ14" s="419" t="str">
        <f t="shared" si="238"/>
        <v/>
      </c>
      <c r="JA14" s="419" t="str">
        <f t="shared" si="239"/>
        <v/>
      </c>
      <c r="JB14" s="419" t="str">
        <f t="shared" si="240"/>
        <v/>
      </c>
      <c r="JC14" s="419" t="str">
        <f t="shared" si="241"/>
        <v/>
      </c>
      <c r="JD14" s="419" t="str">
        <f t="shared" si="242"/>
        <v/>
      </c>
      <c r="JE14" s="419" t="str">
        <f t="shared" si="243"/>
        <v/>
      </c>
      <c r="JF14" s="419" t="str">
        <f t="shared" si="244"/>
        <v/>
      </c>
      <c r="JG14" s="419" t="str">
        <f t="shared" si="245"/>
        <v/>
      </c>
      <c r="JH14" s="419" t="str">
        <f t="shared" si="246"/>
        <v/>
      </c>
      <c r="JI14" s="419" t="str">
        <f t="shared" si="247"/>
        <v/>
      </c>
      <c r="JJ14" s="419" t="str">
        <f t="shared" si="248"/>
        <v/>
      </c>
      <c r="JK14" s="419" t="str">
        <f t="shared" si="249"/>
        <v/>
      </c>
      <c r="JL14" s="419" t="str">
        <f t="shared" si="250"/>
        <v/>
      </c>
      <c r="JM14" s="419" t="str">
        <f t="shared" si="251"/>
        <v/>
      </c>
      <c r="JN14" s="419" t="str">
        <f t="shared" si="252"/>
        <v/>
      </c>
      <c r="JO14" s="419" t="str">
        <f t="shared" si="253"/>
        <v/>
      </c>
      <c r="JP14" s="419" t="str">
        <f t="shared" si="254"/>
        <v/>
      </c>
      <c r="JQ14" s="419" t="str">
        <f t="shared" si="255"/>
        <v/>
      </c>
      <c r="JR14" s="419" t="str">
        <f t="shared" si="256"/>
        <v/>
      </c>
      <c r="JS14" s="419" t="str">
        <f t="shared" si="257"/>
        <v/>
      </c>
      <c r="JT14" s="419" t="str">
        <f t="shared" si="258"/>
        <v/>
      </c>
      <c r="JU14" s="419" t="str">
        <f t="shared" si="259"/>
        <v/>
      </c>
      <c r="JV14" s="419" t="str">
        <f t="shared" si="260"/>
        <v/>
      </c>
      <c r="JW14" s="419" t="str">
        <f t="shared" si="261"/>
        <v/>
      </c>
      <c r="JX14" s="419" t="str">
        <f t="shared" si="262"/>
        <v/>
      </c>
      <c r="JY14" s="419" t="str">
        <f t="shared" si="263"/>
        <v/>
      </c>
      <c r="JZ14" s="419" t="str">
        <f t="shared" si="264"/>
        <v/>
      </c>
      <c r="KA14" s="419" t="str">
        <f t="shared" si="265"/>
        <v/>
      </c>
      <c r="KB14" s="419" t="str">
        <f t="shared" si="266"/>
        <v/>
      </c>
      <c r="KC14" s="419" t="str">
        <f t="shared" si="267"/>
        <v/>
      </c>
      <c r="KD14" s="419" t="str">
        <f t="shared" si="268"/>
        <v/>
      </c>
      <c r="KE14" s="419" t="str">
        <f t="shared" si="269"/>
        <v/>
      </c>
      <c r="KF14" s="419" t="str">
        <f t="shared" si="270"/>
        <v/>
      </c>
      <c r="KG14" s="419" t="str">
        <f t="shared" si="271"/>
        <v/>
      </c>
      <c r="KH14" s="419" t="str">
        <f t="shared" si="272"/>
        <v/>
      </c>
      <c r="KI14" s="419" t="str">
        <f t="shared" si="273"/>
        <v/>
      </c>
      <c r="KJ14" s="419" t="str">
        <f t="shared" si="274"/>
        <v/>
      </c>
      <c r="KK14" s="419" t="str">
        <f t="shared" si="275"/>
        <v/>
      </c>
      <c r="KL14" s="419" t="str">
        <f t="shared" si="276"/>
        <v/>
      </c>
      <c r="KM14" s="419" t="str">
        <f t="shared" si="277"/>
        <v/>
      </c>
      <c r="KN14" s="419" t="str">
        <f t="shared" si="278"/>
        <v/>
      </c>
      <c r="KO14" s="419" t="str">
        <f t="shared" si="279"/>
        <v/>
      </c>
      <c r="KP14" s="419" t="str">
        <f t="shared" si="280"/>
        <v/>
      </c>
      <c r="KQ14" s="419" t="str">
        <f t="shared" si="281"/>
        <v/>
      </c>
      <c r="KR14" s="419" t="str">
        <f t="shared" si="282"/>
        <v/>
      </c>
      <c r="KS14" s="419" t="str">
        <f t="shared" si="283"/>
        <v/>
      </c>
      <c r="KT14" s="419" t="str">
        <f t="shared" si="284"/>
        <v/>
      </c>
      <c r="KU14" s="419" t="str">
        <f t="shared" si="285"/>
        <v/>
      </c>
      <c r="KV14" s="419" t="str">
        <f t="shared" si="286"/>
        <v/>
      </c>
      <c r="KW14" s="419" t="str">
        <f t="shared" si="287"/>
        <v/>
      </c>
      <c r="KX14" s="419" t="str">
        <f t="shared" si="288"/>
        <v/>
      </c>
      <c r="KY14" s="419" t="str">
        <f t="shared" si="289"/>
        <v/>
      </c>
      <c r="KZ14" s="419" t="str">
        <f t="shared" si="290"/>
        <v/>
      </c>
      <c r="LA14" s="419" t="str">
        <f t="shared" si="291"/>
        <v/>
      </c>
      <c r="LB14" s="419" t="str">
        <f t="shared" si="292"/>
        <v/>
      </c>
      <c r="LC14" s="419" t="str">
        <f t="shared" si="293"/>
        <v/>
      </c>
      <c r="LD14" s="419" t="str">
        <f t="shared" si="294"/>
        <v/>
      </c>
      <c r="LE14" s="419" t="str">
        <f t="shared" si="295"/>
        <v/>
      </c>
      <c r="LF14" s="419" t="str">
        <f t="shared" si="296"/>
        <v/>
      </c>
      <c r="LG14" s="419" t="str">
        <f t="shared" si="297"/>
        <v/>
      </c>
      <c r="LH14" s="419" t="str">
        <f t="shared" si="298"/>
        <v/>
      </c>
      <c r="LI14" s="419" t="str">
        <f t="shared" si="299"/>
        <v/>
      </c>
      <c r="LJ14" s="419" t="str">
        <f t="shared" si="300"/>
        <v/>
      </c>
      <c r="LK14" s="419" t="str">
        <f t="shared" si="301"/>
        <v/>
      </c>
      <c r="LL14" s="419" t="str">
        <f t="shared" si="302"/>
        <v/>
      </c>
      <c r="LM14" s="419" t="str">
        <f t="shared" si="303"/>
        <v/>
      </c>
      <c r="LN14" s="419" t="str">
        <f t="shared" si="304"/>
        <v/>
      </c>
      <c r="LO14" s="419" t="str">
        <f t="shared" si="305"/>
        <v/>
      </c>
      <c r="LP14" s="419" t="str">
        <f t="shared" si="306"/>
        <v/>
      </c>
      <c r="LQ14" s="420" t="str">
        <f t="shared" si="307"/>
        <v/>
      </c>
      <c r="LR14" s="420" t="str">
        <f t="shared" si="308"/>
        <v/>
      </c>
      <c r="LS14" s="420" t="str">
        <f t="shared" si="309"/>
        <v/>
      </c>
      <c r="LT14" s="420" t="str">
        <f t="shared" si="310"/>
        <v/>
      </c>
      <c r="LU14" s="420" t="str">
        <f t="shared" si="311"/>
        <v/>
      </c>
      <c r="LV14" s="383" t="str">
        <f t="shared" si="312"/>
        <v/>
      </c>
      <c r="LW14" s="383" t="str">
        <f t="shared" si="313"/>
        <v/>
      </c>
      <c r="LX14" s="383" t="str">
        <f t="shared" si="314"/>
        <v/>
      </c>
      <c r="LY14" s="383" t="str">
        <f t="shared" si="315"/>
        <v/>
      </c>
      <c r="LZ14" s="383" t="str">
        <f t="shared" si="316"/>
        <v/>
      </c>
      <c r="MA14" s="383" t="str">
        <f t="shared" si="317"/>
        <v/>
      </c>
      <c r="MB14" s="383" t="str">
        <f t="shared" si="318"/>
        <v/>
      </c>
      <c r="MC14" s="383" t="str">
        <f t="shared" si="319"/>
        <v/>
      </c>
      <c r="MD14" s="383" t="str">
        <f t="shared" si="320"/>
        <v/>
      </c>
      <c r="ME14" s="383" t="str">
        <f t="shared" si="321"/>
        <v/>
      </c>
      <c r="MF14" s="383" t="str">
        <f t="shared" si="322"/>
        <v/>
      </c>
      <c r="MG14" s="383" t="str">
        <f t="shared" si="323"/>
        <v/>
      </c>
      <c r="MH14" s="383" t="str">
        <f t="shared" si="324"/>
        <v/>
      </c>
      <c r="MI14" s="383" t="str">
        <f t="shared" si="325"/>
        <v/>
      </c>
      <c r="MJ14" s="383" t="str">
        <f t="shared" si="326"/>
        <v/>
      </c>
      <c r="MK14" s="383" t="str">
        <f t="shared" si="327"/>
        <v/>
      </c>
      <c r="ML14" s="383" t="str">
        <f t="shared" si="328"/>
        <v/>
      </c>
      <c r="MM14" s="383" t="str">
        <f t="shared" si="329"/>
        <v/>
      </c>
      <c r="MN14" s="383" t="str">
        <f t="shared" si="330"/>
        <v/>
      </c>
      <c r="MO14" s="383" t="str">
        <f t="shared" si="331"/>
        <v/>
      </c>
      <c r="MP14" s="405">
        <f t="shared" si="338"/>
        <v>0</v>
      </c>
      <c r="MQ14" s="405">
        <f t="shared" si="339"/>
        <v>0</v>
      </c>
      <c r="MR14" s="405">
        <f t="shared" si="340"/>
        <v>0</v>
      </c>
      <c r="MS14" s="405">
        <f t="shared" si="341"/>
        <v>0</v>
      </c>
      <c r="MT14" s="405">
        <f t="shared" si="342"/>
        <v>0</v>
      </c>
      <c r="MU14" s="405">
        <f t="shared" si="343"/>
        <v>0</v>
      </c>
      <c r="MV14" s="405">
        <f t="shared" si="344"/>
        <v>0</v>
      </c>
      <c r="MW14" s="405">
        <f t="shared" si="345"/>
        <v>0</v>
      </c>
      <c r="MX14" s="405">
        <f t="shared" si="346"/>
        <v>0</v>
      </c>
      <c r="MY14" s="405">
        <f t="shared" si="347"/>
        <v>0</v>
      </c>
      <c r="MZ14" s="405">
        <f t="shared" si="332"/>
        <v>0</v>
      </c>
      <c r="NA14" s="405">
        <f t="shared" si="333"/>
        <v>0</v>
      </c>
      <c r="NB14" s="405">
        <f t="shared" si="334"/>
        <v>0</v>
      </c>
      <c r="NC14" s="405">
        <f t="shared" si="335"/>
        <v>0</v>
      </c>
      <c r="ND14" s="405">
        <f t="shared" si="336"/>
        <v>0</v>
      </c>
    </row>
    <row r="15" spans="1:503" ht="13.9" customHeight="1" x14ac:dyDescent="0.2">
      <c r="A15" s="414" t="str">
        <f t="shared" si="337"/>
        <v/>
      </c>
      <c r="B15" s="111" t="s">
        <v>420</v>
      </c>
      <c r="C15" s="112"/>
      <c r="D15" s="113"/>
      <c r="E15" s="114"/>
      <c r="F15" s="114"/>
      <c r="G15" s="114"/>
      <c r="H15" s="114"/>
      <c r="I15" s="114"/>
      <c r="J15" s="352"/>
      <c r="K15" s="115"/>
      <c r="L15" s="116">
        <f t="shared" si="0"/>
        <v>0</v>
      </c>
      <c r="M15" s="116">
        <f t="shared" si="1"/>
        <v>0</v>
      </c>
      <c r="N15" s="421"/>
      <c r="O15" s="421"/>
      <c r="P15" s="421"/>
      <c r="Q15" s="422"/>
      <c r="R15" s="423"/>
      <c r="S15" s="424"/>
      <c r="T15" s="1148"/>
      <c r="U15" s="1149"/>
      <c r="V15" s="1149"/>
      <c r="W15" s="1150"/>
      <c r="X15" s="383" t="str">
        <f t="shared" si="2"/>
        <v/>
      </c>
      <c r="Y15" s="383" t="str">
        <f t="shared" si="3"/>
        <v/>
      </c>
      <c r="Z15" s="383" t="str">
        <f t="shared" si="4"/>
        <v/>
      </c>
      <c r="AA15" s="383" t="str">
        <f t="shared" si="5"/>
        <v/>
      </c>
      <c r="AB15" s="383" t="str">
        <f t="shared" si="6"/>
        <v/>
      </c>
      <c r="AC15" s="383" t="str">
        <f t="shared" si="7"/>
        <v/>
      </c>
      <c r="AD15" s="383" t="str">
        <f t="shared" si="8"/>
        <v/>
      </c>
      <c r="AE15" s="383" t="str">
        <f t="shared" si="9"/>
        <v/>
      </c>
      <c r="AF15" s="383" t="str">
        <f t="shared" si="10"/>
        <v/>
      </c>
      <c r="AG15" s="383" t="str">
        <f t="shared" si="11"/>
        <v/>
      </c>
      <c r="AH15" s="383" t="str">
        <f t="shared" si="12"/>
        <v/>
      </c>
      <c r="AI15" s="383" t="str">
        <f t="shared" si="13"/>
        <v/>
      </c>
      <c r="AJ15" s="383" t="str">
        <f t="shared" si="14"/>
        <v/>
      </c>
      <c r="AK15" s="383" t="str">
        <f t="shared" si="15"/>
        <v/>
      </c>
      <c r="AL15" s="383" t="str">
        <f t="shared" si="16"/>
        <v/>
      </c>
      <c r="AM15" s="383" t="str">
        <f t="shared" si="17"/>
        <v/>
      </c>
      <c r="AN15" s="383" t="str">
        <f t="shared" si="18"/>
        <v/>
      </c>
      <c r="AO15" s="383" t="str">
        <f t="shared" si="19"/>
        <v/>
      </c>
      <c r="AP15" s="383" t="str">
        <f t="shared" si="20"/>
        <v/>
      </c>
      <c r="AQ15" s="383" t="str">
        <f t="shared" si="21"/>
        <v/>
      </c>
      <c r="AR15" s="383" t="str">
        <f t="shared" si="22"/>
        <v/>
      </c>
      <c r="AS15" s="383" t="str">
        <f t="shared" si="23"/>
        <v/>
      </c>
      <c r="AT15" s="383" t="str">
        <f t="shared" si="24"/>
        <v/>
      </c>
      <c r="AU15" s="383" t="str">
        <f t="shared" si="25"/>
        <v/>
      </c>
      <c r="AV15" s="383" t="str">
        <f t="shared" si="26"/>
        <v/>
      </c>
      <c r="AW15" s="383" t="str">
        <f t="shared" si="27"/>
        <v/>
      </c>
      <c r="AX15" s="383" t="str">
        <f t="shared" si="28"/>
        <v/>
      </c>
      <c r="AY15" s="383" t="str">
        <f t="shared" si="29"/>
        <v/>
      </c>
      <c r="AZ15" s="383" t="str">
        <f t="shared" si="30"/>
        <v/>
      </c>
      <c r="BA15" s="383" t="str">
        <f t="shared" si="31"/>
        <v/>
      </c>
      <c r="BB15" s="383" t="str">
        <f t="shared" si="32"/>
        <v/>
      </c>
      <c r="BC15" s="383" t="str">
        <f t="shared" si="33"/>
        <v/>
      </c>
      <c r="BD15" s="383" t="str">
        <f t="shared" si="34"/>
        <v/>
      </c>
      <c r="BE15" s="383" t="str">
        <f t="shared" si="35"/>
        <v/>
      </c>
      <c r="BF15" s="383" t="str">
        <f t="shared" si="36"/>
        <v/>
      </c>
      <c r="BG15" s="383" t="str">
        <f t="shared" si="37"/>
        <v/>
      </c>
      <c r="BH15" s="383" t="str">
        <f t="shared" si="38"/>
        <v/>
      </c>
      <c r="BI15" s="383" t="str">
        <f t="shared" si="39"/>
        <v/>
      </c>
      <c r="BJ15" s="383" t="str">
        <f t="shared" si="40"/>
        <v/>
      </c>
      <c r="BK15" s="383" t="str">
        <f t="shared" si="41"/>
        <v/>
      </c>
      <c r="BL15" s="383" t="str">
        <f t="shared" si="42"/>
        <v/>
      </c>
      <c r="BM15" s="383" t="str">
        <f t="shared" si="43"/>
        <v/>
      </c>
      <c r="BN15" s="383" t="str">
        <f t="shared" si="44"/>
        <v/>
      </c>
      <c r="BO15" s="383" t="str">
        <f t="shared" si="45"/>
        <v/>
      </c>
      <c r="BP15" s="383" t="str">
        <f t="shared" si="46"/>
        <v/>
      </c>
      <c r="BQ15" s="383" t="str">
        <f t="shared" si="47"/>
        <v/>
      </c>
      <c r="BR15" s="383" t="str">
        <f t="shared" si="48"/>
        <v/>
      </c>
      <c r="BS15" s="383" t="str">
        <f t="shared" si="49"/>
        <v/>
      </c>
      <c r="BT15" s="383" t="str">
        <f t="shared" si="50"/>
        <v/>
      </c>
      <c r="BU15" s="383" t="str">
        <f t="shared" si="51"/>
        <v/>
      </c>
      <c r="BV15" s="383" t="str">
        <f t="shared" si="52"/>
        <v/>
      </c>
      <c r="BW15" s="383" t="str">
        <f t="shared" si="53"/>
        <v/>
      </c>
      <c r="BX15" s="383" t="str">
        <f t="shared" si="54"/>
        <v/>
      </c>
      <c r="BY15" s="383" t="str">
        <f t="shared" si="55"/>
        <v/>
      </c>
      <c r="BZ15" s="383" t="str">
        <f t="shared" si="56"/>
        <v/>
      </c>
      <c r="CA15" s="383" t="str">
        <f t="shared" si="57"/>
        <v/>
      </c>
      <c r="CB15" s="383" t="str">
        <f t="shared" si="58"/>
        <v/>
      </c>
      <c r="CC15" s="383" t="str">
        <f t="shared" si="59"/>
        <v/>
      </c>
      <c r="CD15" s="383" t="str">
        <f t="shared" si="60"/>
        <v/>
      </c>
      <c r="CE15" s="383" t="str">
        <f t="shared" si="61"/>
        <v/>
      </c>
      <c r="CF15" s="383" t="str">
        <f t="shared" si="62"/>
        <v/>
      </c>
      <c r="CG15" s="383" t="str">
        <f t="shared" si="63"/>
        <v/>
      </c>
      <c r="CH15" s="383" t="str">
        <f t="shared" si="64"/>
        <v/>
      </c>
      <c r="CI15" s="383" t="str">
        <f t="shared" si="65"/>
        <v/>
      </c>
      <c r="CJ15" s="383" t="str">
        <f t="shared" si="66"/>
        <v/>
      </c>
      <c r="CK15" s="383" t="str">
        <f t="shared" si="67"/>
        <v/>
      </c>
      <c r="CL15" s="383" t="str">
        <f t="shared" si="68"/>
        <v/>
      </c>
      <c r="CM15" s="383" t="str">
        <f t="shared" si="69"/>
        <v/>
      </c>
      <c r="CN15" s="383" t="str">
        <f t="shared" si="70"/>
        <v/>
      </c>
      <c r="CO15" s="383" t="str">
        <f t="shared" si="71"/>
        <v/>
      </c>
      <c r="CP15" s="383" t="str">
        <f t="shared" si="72"/>
        <v/>
      </c>
      <c r="CQ15" s="383" t="str">
        <f t="shared" si="73"/>
        <v/>
      </c>
      <c r="CR15" s="383" t="str">
        <f t="shared" si="74"/>
        <v/>
      </c>
      <c r="CS15" s="383" t="str">
        <f t="shared" si="75"/>
        <v/>
      </c>
      <c r="CT15" s="383" t="str">
        <f t="shared" si="76"/>
        <v/>
      </c>
      <c r="CU15" s="383" t="str">
        <f t="shared" si="77"/>
        <v/>
      </c>
      <c r="CV15" s="383" t="str">
        <f t="shared" si="78"/>
        <v/>
      </c>
      <c r="CW15" s="383" t="str">
        <f t="shared" si="79"/>
        <v/>
      </c>
      <c r="CX15" s="383" t="str">
        <f t="shared" si="80"/>
        <v/>
      </c>
      <c r="CY15" s="383" t="str">
        <f t="shared" si="81"/>
        <v/>
      </c>
      <c r="CZ15" s="383" t="str">
        <f t="shared" si="82"/>
        <v/>
      </c>
      <c r="DA15" s="383" t="str">
        <f t="shared" si="83"/>
        <v/>
      </c>
      <c r="DB15" s="383" t="str">
        <f t="shared" si="84"/>
        <v/>
      </c>
      <c r="DC15" s="383" t="str">
        <f t="shared" si="85"/>
        <v/>
      </c>
      <c r="DD15" s="383" t="str">
        <f t="shared" si="86"/>
        <v/>
      </c>
      <c r="DE15" s="383" t="str">
        <f t="shared" si="87"/>
        <v/>
      </c>
      <c r="DF15" s="383" t="str">
        <f t="shared" si="88"/>
        <v/>
      </c>
      <c r="DG15" s="383" t="str">
        <f t="shared" si="89"/>
        <v/>
      </c>
      <c r="DH15" s="383" t="str">
        <f t="shared" si="90"/>
        <v/>
      </c>
      <c r="DI15" s="383" t="str">
        <f t="shared" si="91"/>
        <v/>
      </c>
      <c r="DJ15" s="383" t="str">
        <f t="shared" si="92"/>
        <v/>
      </c>
      <c r="DK15" s="383" t="str">
        <f t="shared" si="93"/>
        <v/>
      </c>
      <c r="DL15" s="383" t="str">
        <f t="shared" si="94"/>
        <v/>
      </c>
      <c r="DM15" s="383" t="str">
        <f t="shared" si="95"/>
        <v/>
      </c>
      <c r="DN15" s="383" t="str">
        <f t="shared" si="96"/>
        <v/>
      </c>
      <c r="DO15" s="383" t="str">
        <f t="shared" si="97"/>
        <v/>
      </c>
      <c r="DP15" s="383" t="str">
        <f t="shared" si="98"/>
        <v/>
      </c>
      <c r="DQ15" s="383" t="str">
        <f t="shared" si="99"/>
        <v/>
      </c>
      <c r="DR15" s="383" t="str">
        <f t="shared" si="100"/>
        <v/>
      </c>
      <c r="DS15" s="383" t="str">
        <f t="shared" si="101"/>
        <v/>
      </c>
      <c r="DT15" s="383" t="str">
        <f t="shared" si="102"/>
        <v/>
      </c>
      <c r="DU15" s="383" t="str">
        <f t="shared" si="103"/>
        <v/>
      </c>
      <c r="DV15" s="383" t="str">
        <f t="shared" si="104"/>
        <v/>
      </c>
      <c r="DW15" s="383" t="str">
        <f t="shared" si="105"/>
        <v/>
      </c>
      <c r="DX15" s="383" t="str">
        <f t="shared" si="106"/>
        <v/>
      </c>
      <c r="DY15" s="383" t="str">
        <f t="shared" si="107"/>
        <v/>
      </c>
      <c r="DZ15" s="383" t="str">
        <f t="shared" si="108"/>
        <v/>
      </c>
      <c r="EA15" s="383" t="str">
        <f t="shared" si="109"/>
        <v/>
      </c>
      <c r="EB15" s="383" t="str">
        <f t="shared" si="110"/>
        <v/>
      </c>
      <c r="EC15" s="383" t="str">
        <f t="shared" si="111"/>
        <v/>
      </c>
      <c r="ED15" s="383" t="str">
        <f t="shared" si="112"/>
        <v/>
      </c>
      <c r="EE15" s="383" t="str">
        <f t="shared" si="113"/>
        <v/>
      </c>
      <c r="EF15" s="383" t="str">
        <f t="shared" si="114"/>
        <v/>
      </c>
      <c r="EG15" s="383" t="str">
        <f t="shared" si="115"/>
        <v/>
      </c>
      <c r="EH15" s="383" t="str">
        <f t="shared" si="116"/>
        <v/>
      </c>
      <c r="EI15" s="383" t="str">
        <f t="shared" si="117"/>
        <v/>
      </c>
      <c r="EJ15" s="383" t="str">
        <f t="shared" si="118"/>
        <v/>
      </c>
      <c r="EK15" s="383" t="str">
        <f t="shared" si="119"/>
        <v/>
      </c>
      <c r="EL15" s="383" t="str">
        <f t="shared" si="120"/>
        <v/>
      </c>
      <c r="EM15" s="383" t="str">
        <f t="shared" si="121"/>
        <v/>
      </c>
      <c r="EN15" s="383" t="str">
        <f t="shared" si="122"/>
        <v/>
      </c>
      <c r="EO15" s="383" t="str">
        <f t="shared" si="123"/>
        <v/>
      </c>
      <c r="EP15" s="383" t="str">
        <f t="shared" si="124"/>
        <v/>
      </c>
      <c r="EQ15" s="383" t="str">
        <f t="shared" si="125"/>
        <v/>
      </c>
      <c r="ER15" s="383" t="str">
        <f t="shared" si="126"/>
        <v/>
      </c>
      <c r="ES15" s="383" t="str">
        <f t="shared" si="127"/>
        <v/>
      </c>
      <c r="ET15" s="383" t="str">
        <f t="shared" si="128"/>
        <v/>
      </c>
      <c r="EU15" s="383" t="str">
        <f t="shared" si="129"/>
        <v/>
      </c>
      <c r="EV15" s="383" t="str">
        <f t="shared" si="130"/>
        <v/>
      </c>
      <c r="EW15" s="383" t="str">
        <f t="shared" si="131"/>
        <v/>
      </c>
      <c r="EX15" s="383" t="str">
        <f t="shared" si="132"/>
        <v/>
      </c>
      <c r="EY15" s="383" t="str">
        <f t="shared" si="133"/>
        <v/>
      </c>
      <c r="EZ15" s="383" t="str">
        <f t="shared" si="134"/>
        <v/>
      </c>
      <c r="FA15" s="383" t="str">
        <f t="shared" si="135"/>
        <v/>
      </c>
      <c r="FB15" s="383" t="str">
        <f t="shared" si="136"/>
        <v/>
      </c>
      <c r="FC15" s="383" t="str">
        <f t="shared" si="137"/>
        <v/>
      </c>
      <c r="FD15" s="383" t="str">
        <f t="shared" si="138"/>
        <v/>
      </c>
      <c r="FE15" s="383" t="str">
        <f t="shared" si="139"/>
        <v/>
      </c>
      <c r="FF15" s="383" t="str">
        <f t="shared" si="140"/>
        <v/>
      </c>
      <c r="FG15" s="383" t="str">
        <f t="shared" si="141"/>
        <v/>
      </c>
      <c r="FH15" s="383" t="str">
        <f t="shared" si="142"/>
        <v/>
      </c>
      <c r="FI15" s="383" t="str">
        <f t="shared" si="143"/>
        <v/>
      </c>
      <c r="FJ15" s="383" t="str">
        <f t="shared" si="144"/>
        <v/>
      </c>
      <c r="FK15" s="383" t="str">
        <f t="shared" si="145"/>
        <v/>
      </c>
      <c r="FL15" s="383" t="str">
        <f t="shared" si="146"/>
        <v/>
      </c>
      <c r="FM15" s="383" t="str">
        <f t="shared" si="147"/>
        <v/>
      </c>
      <c r="FN15" s="383" t="str">
        <f t="shared" si="148"/>
        <v/>
      </c>
      <c r="FO15" s="383" t="str">
        <f t="shared" si="149"/>
        <v/>
      </c>
      <c r="FP15" s="383" t="str">
        <f t="shared" si="150"/>
        <v/>
      </c>
      <c r="FQ15" s="383" t="str">
        <f t="shared" si="151"/>
        <v/>
      </c>
      <c r="FR15" s="383" t="str">
        <f t="shared" si="152"/>
        <v/>
      </c>
      <c r="FS15" s="383" t="str">
        <f t="shared" si="153"/>
        <v/>
      </c>
      <c r="FT15" s="383" t="str">
        <f t="shared" si="154"/>
        <v/>
      </c>
      <c r="FU15" s="383" t="str">
        <f t="shared" si="155"/>
        <v/>
      </c>
      <c r="FV15" s="383" t="str">
        <f t="shared" si="156"/>
        <v/>
      </c>
      <c r="FW15" s="383" t="str">
        <f t="shared" si="157"/>
        <v/>
      </c>
      <c r="FX15" s="383" t="str">
        <f t="shared" si="158"/>
        <v/>
      </c>
      <c r="FY15" s="383" t="str">
        <f t="shared" si="159"/>
        <v/>
      </c>
      <c r="FZ15" s="383" t="str">
        <f t="shared" si="160"/>
        <v/>
      </c>
      <c r="GA15" s="383" t="str">
        <f t="shared" si="161"/>
        <v/>
      </c>
      <c r="GB15" s="383" t="str">
        <f t="shared" si="162"/>
        <v/>
      </c>
      <c r="GC15" s="383" t="str">
        <f t="shared" si="163"/>
        <v/>
      </c>
      <c r="GD15" s="383" t="str">
        <f t="shared" si="164"/>
        <v/>
      </c>
      <c r="GE15" s="383" t="str">
        <f t="shared" si="165"/>
        <v/>
      </c>
      <c r="GF15" s="383" t="str">
        <f t="shared" si="166"/>
        <v/>
      </c>
      <c r="GG15" s="383" t="str">
        <f t="shared" si="167"/>
        <v/>
      </c>
      <c r="GH15" s="383" t="str">
        <f t="shared" si="168"/>
        <v/>
      </c>
      <c r="GI15" s="383" t="str">
        <f t="shared" si="169"/>
        <v/>
      </c>
      <c r="GJ15" s="383" t="str">
        <f t="shared" si="170"/>
        <v/>
      </c>
      <c r="GK15" s="383" t="str">
        <f t="shared" si="171"/>
        <v/>
      </c>
      <c r="GL15" s="383" t="str">
        <f t="shared" si="172"/>
        <v/>
      </c>
      <c r="GM15" s="383" t="str">
        <f t="shared" si="173"/>
        <v/>
      </c>
      <c r="GN15" s="383" t="str">
        <f t="shared" si="174"/>
        <v/>
      </c>
      <c r="GO15" s="383" t="str">
        <f t="shared" si="175"/>
        <v/>
      </c>
      <c r="GP15" s="383" t="str">
        <f t="shared" si="176"/>
        <v/>
      </c>
      <c r="GQ15" s="383" t="str">
        <f t="shared" si="177"/>
        <v/>
      </c>
      <c r="GR15" s="383" t="str">
        <f t="shared" si="178"/>
        <v/>
      </c>
      <c r="GS15" s="383" t="str">
        <f t="shared" si="179"/>
        <v/>
      </c>
      <c r="GT15" s="383" t="str">
        <f t="shared" si="180"/>
        <v/>
      </c>
      <c r="GU15" s="383" t="str">
        <f t="shared" si="181"/>
        <v/>
      </c>
      <c r="GV15" s="383" t="str">
        <f t="shared" si="182"/>
        <v/>
      </c>
      <c r="GW15" s="383" t="str">
        <f t="shared" si="183"/>
        <v/>
      </c>
      <c r="GX15" s="383" t="str">
        <f t="shared" si="184"/>
        <v/>
      </c>
      <c r="GY15" s="383" t="str">
        <f t="shared" si="185"/>
        <v/>
      </c>
      <c r="GZ15" s="383" t="str">
        <f t="shared" si="186"/>
        <v/>
      </c>
      <c r="HA15" s="383" t="str">
        <f t="shared" si="187"/>
        <v/>
      </c>
      <c r="HB15" s="383" t="str">
        <f t="shared" si="188"/>
        <v/>
      </c>
      <c r="HC15" s="383" t="str">
        <f t="shared" si="189"/>
        <v/>
      </c>
      <c r="HD15" s="383" t="str">
        <f t="shared" si="190"/>
        <v/>
      </c>
      <c r="HE15" s="383" t="str">
        <f t="shared" si="191"/>
        <v/>
      </c>
      <c r="HF15" s="383" t="str">
        <f t="shared" si="192"/>
        <v/>
      </c>
      <c r="HG15" s="383" t="str">
        <f t="shared" si="193"/>
        <v/>
      </c>
      <c r="HH15" s="383" t="str">
        <f t="shared" si="194"/>
        <v/>
      </c>
      <c r="HI15" s="383" t="str">
        <f t="shared" si="195"/>
        <v/>
      </c>
      <c r="HJ15" s="383" t="str">
        <f t="shared" si="196"/>
        <v/>
      </c>
      <c r="HK15" s="383" t="str">
        <f t="shared" si="197"/>
        <v/>
      </c>
      <c r="HL15" s="383" t="str">
        <f t="shared" si="198"/>
        <v/>
      </c>
      <c r="HM15" s="383" t="str">
        <f t="shared" si="199"/>
        <v/>
      </c>
      <c r="HN15" s="383" t="str">
        <f t="shared" si="200"/>
        <v/>
      </c>
      <c r="HO15" s="383" t="str">
        <f t="shared" si="201"/>
        <v/>
      </c>
      <c r="HP15" s="383" t="str">
        <f t="shared" si="202"/>
        <v/>
      </c>
      <c r="HQ15" s="383" t="str">
        <f t="shared" si="203"/>
        <v/>
      </c>
      <c r="HR15" s="383" t="str">
        <f t="shared" si="204"/>
        <v/>
      </c>
      <c r="HS15" s="383" t="str">
        <f t="shared" si="205"/>
        <v/>
      </c>
      <c r="HT15" s="383" t="str">
        <f t="shared" si="206"/>
        <v/>
      </c>
      <c r="HU15" s="383" t="str">
        <f t="shared" si="207"/>
        <v/>
      </c>
      <c r="HV15" s="383" t="str">
        <f t="shared" si="208"/>
        <v/>
      </c>
      <c r="HW15" s="383" t="str">
        <f t="shared" si="209"/>
        <v/>
      </c>
      <c r="HX15" s="383" t="str">
        <f t="shared" si="210"/>
        <v/>
      </c>
      <c r="HY15" s="383" t="str">
        <f t="shared" si="211"/>
        <v/>
      </c>
      <c r="HZ15" s="419" t="str">
        <f t="shared" si="212"/>
        <v/>
      </c>
      <c r="IA15" s="419" t="str">
        <f t="shared" si="213"/>
        <v/>
      </c>
      <c r="IB15" s="419" t="str">
        <f t="shared" si="214"/>
        <v/>
      </c>
      <c r="IC15" s="419" t="str">
        <f t="shared" si="215"/>
        <v/>
      </c>
      <c r="ID15" s="419" t="str">
        <f t="shared" si="216"/>
        <v/>
      </c>
      <c r="IE15" s="419" t="str">
        <f t="shared" si="217"/>
        <v/>
      </c>
      <c r="IF15" s="419" t="str">
        <f t="shared" si="218"/>
        <v/>
      </c>
      <c r="IG15" s="419" t="str">
        <f t="shared" si="219"/>
        <v/>
      </c>
      <c r="IH15" s="419" t="str">
        <f t="shared" si="220"/>
        <v/>
      </c>
      <c r="II15" s="419" t="str">
        <f t="shared" si="221"/>
        <v/>
      </c>
      <c r="IJ15" s="419" t="str">
        <f t="shared" si="222"/>
        <v/>
      </c>
      <c r="IK15" s="419" t="str">
        <f t="shared" si="223"/>
        <v/>
      </c>
      <c r="IL15" s="419" t="str">
        <f t="shared" si="224"/>
        <v/>
      </c>
      <c r="IM15" s="419" t="str">
        <f t="shared" si="225"/>
        <v/>
      </c>
      <c r="IN15" s="419" t="str">
        <f t="shared" si="226"/>
        <v/>
      </c>
      <c r="IO15" s="419" t="str">
        <f t="shared" si="227"/>
        <v/>
      </c>
      <c r="IP15" s="419" t="str">
        <f t="shared" si="228"/>
        <v/>
      </c>
      <c r="IQ15" s="419" t="str">
        <f t="shared" si="229"/>
        <v/>
      </c>
      <c r="IR15" s="419" t="str">
        <f t="shared" si="230"/>
        <v/>
      </c>
      <c r="IS15" s="419" t="str">
        <f t="shared" si="231"/>
        <v/>
      </c>
      <c r="IT15" s="419" t="str">
        <f t="shared" si="232"/>
        <v/>
      </c>
      <c r="IU15" s="419" t="str">
        <f t="shared" si="233"/>
        <v/>
      </c>
      <c r="IV15" s="419" t="str">
        <f t="shared" si="234"/>
        <v/>
      </c>
      <c r="IW15" s="419" t="str">
        <f t="shared" si="235"/>
        <v/>
      </c>
      <c r="IX15" s="419" t="str">
        <f t="shared" si="236"/>
        <v/>
      </c>
      <c r="IY15" s="419" t="str">
        <f t="shared" si="237"/>
        <v/>
      </c>
      <c r="IZ15" s="419" t="str">
        <f t="shared" si="238"/>
        <v/>
      </c>
      <c r="JA15" s="419" t="str">
        <f t="shared" si="239"/>
        <v/>
      </c>
      <c r="JB15" s="419" t="str">
        <f t="shared" si="240"/>
        <v/>
      </c>
      <c r="JC15" s="419" t="str">
        <f t="shared" si="241"/>
        <v/>
      </c>
      <c r="JD15" s="419" t="str">
        <f t="shared" si="242"/>
        <v/>
      </c>
      <c r="JE15" s="419" t="str">
        <f t="shared" si="243"/>
        <v/>
      </c>
      <c r="JF15" s="419" t="str">
        <f t="shared" si="244"/>
        <v/>
      </c>
      <c r="JG15" s="419" t="str">
        <f t="shared" si="245"/>
        <v/>
      </c>
      <c r="JH15" s="419" t="str">
        <f t="shared" si="246"/>
        <v/>
      </c>
      <c r="JI15" s="419" t="str">
        <f t="shared" si="247"/>
        <v/>
      </c>
      <c r="JJ15" s="419" t="str">
        <f t="shared" si="248"/>
        <v/>
      </c>
      <c r="JK15" s="419" t="str">
        <f t="shared" si="249"/>
        <v/>
      </c>
      <c r="JL15" s="419" t="str">
        <f t="shared" si="250"/>
        <v/>
      </c>
      <c r="JM15" s="419" t="str">
        <f t="shared" si="251"/>
        <v/>
      </c>
      <c r="JN15" s="419" t="str">
        <f t="shared" si="252"/>
        <v/>
      </c>
      <c r="JO15" s="419" t="str">
        <f t="shared" si="253"/>
        <v/>
      </c>
      <c r="JP15" s="419" t="str">
        <f t="shared" si="254"/>
        <v/>
      </c>
      <c r="JQ15" s="419" t="str">
        <f t="shared" si="255"/>
        <v/>
      </c>
      <c r="JR15" s="419" t="str">
        <f t="shared" si="256"/>
        <v/>
      </c>
      <c r="JS15" s="419" t="str">
        <f t="shared" si="257"/>
        <v/>
      </c>
      <c r="JT15" s="419" t="str">
        <f t="shared" si="258"/>
        <v/>
      </c>
      <c r="JU15" s="419" t="str">
        <f t="shared" si="259"/>
        <v/>
      </c>
      <c r="JV15" s="419" t="str">
        <f t="shared" si="260"/>
        <v/>
      </c>
      <c r="JW15" s="419" t="str">
        <f t="shared" si="261"/>
        <v/>
      </c>
      <c r="JX15" s="419" t="str">
        <f t="shared" si="262"/>
        <v/>
      </c>
      <c r="JY15" s="419" t="str">
        <f t="shared" si="263"/>
        <v/>
      </c>
      <c r="JZ15" s="419" t="str">
        <f t="shared" si="264"/>
        <v/>
      </c>
      <c r="KA15" s="419" t="str">
        <f t="shared" si="265"/>
        <v/>
      </c>
      <c r="KB15" s="419" t="str">
        <f t="shared" si="266"/>
        <v/>
      </c>
      <c r="KC15" s="419" t="str">
        <f t="shared" si="267"/>
        <v/>
      </c>
      <c r="KD15" s="419" t="str">
        <f t="shared" si="268"/>
        <v/>
      </c>
      <c r="KE15" s="419" t="str">
        <f t="shared" si="269"/>
        <v/>
      </c>
      <c r="KF15" s="419" t="str">
        <f t="shared" si="270"/>
        <v/>
      </c>
      <c r="KG15" s="419" t="str">
        <f t="shared" si="271"/>
        <v/>
      </c>
      <c r="KH15" s="419" t="str">
        <f t="shared" si="272"/>
        <v/>
      </c>
      <c r="KI15" s="419" t="str">
        <f t="shared" si="273"/>
        <v/>
      </c>
      <c r="KJ15" s="419" t="str">
        <f t="shared" si="274"/>
        <v/>
      </c>
      <c r="KK15" s="419" t="str">
        <f t="shared" si="275"/>
        <v/>
      </c>
      <c r="KL15" s="419" t="str">
        <f t="shared" si="276"/>
        <v/>
      </c>
      <c r="KM15" s="419" t="str">
        <f t="shared" si="277"/>
        <v/>
      </c>
      <c r="KN15" s="419" t="str">
        <f t="shared" si="278"/>
        <v/>
      </c>
      <c r="KO15" s="419" t="str">
        <f t="shared" si="279"/>
        <v/>
      </c>
      <c r="KP15" s="419" t="str">
        <f t="shared" si="280"/>
        <v/>
      </c>
      <c r="KQ15" s="419" t="str">
        <f t="shared" si="281"/>
        <v/>
      </c>
      <c r="KR15" s="419" t="str">
        <f t="shared" si="282"/>
        <v/>
      </c>
      <c r="KS15" s="419" t="str">
        <f t="shared" si="283"/>
        <v/>
      </c>
      <c r="KT15" s="419" t="str">
        <f t="shared" si="284"/>
        <v/>
      </c>
      <c r="KU15" s="419" t="str">
        <f t="shared" si="285"/>
        <v/>
      </c>
      <c r="KV15" s="419" t="str">
        <f t="shared" si="286"/>
        <v/>
      </c>
      <c r="KW15" s="419" t="str">
        <f t="shared" si="287"/>
        <v/>
      </c>
      <c r="KX15" s="419" t="str">
        <f t="shared" si="288"/>
        <v/>
      </c>
      <c r="KY15" s="419" t="str">
        <f t="shared" si="289"/>
        <v/>
      </c>
      <c r="KZ15" s="419" t="str">
        <f t="shared" si="290"/>
        <v/>
      </c>
      <c r="LA15" s="419" t="str">
        <f t="shared" si="291"/>
        <v/>
      </c>
      <c r="LB15" s="419" t="str">
        <f t="shared" si="292"/>
        <v/>
      </c>
      <c r="LC15" s="419" t="str">
        <f t="shared" si="293"/>
        <v/>
      </c>
      <c r="LD15" s="419" t="str">
        <f t="shared" si="294"/>
        <v/>
      </c>
      <c r="LE15" s="419" t="str">
        <f t="shared" si="295"/>
        <v/>
      </c>
      <c r="LF15" s="419" t="str">
        <f t="shared" si="296"/>
        <v/>
      </c>
      <c r="LG15" s="419" t="str">
        <f t="shared" si="297"/>
        <v/>
      </c>
      <c r="LH15" s="419" t="str">
        <f t="shared" si="298"/>
        <v/>
      </c>
      <c r="LI15" s="419" t="str">
        <f t="shared" si="299"/>
        <v/>
      </c>
      <c r="LJ15" s="419" t="str">
        <f t="shared" si="300"/>
        <v/>
      </c>
      <c r="LK15" s="419" t="str">
        <f t="shared" si="301"/>
        <v/>
      </c>
      <c r="LL15" s="419" t="str">
        <f t="shared" si="302"/>
        <v/>
      </c>
      <c r="LM15" s="419" t="str">
        <f t="shared" si="303"/>
        <v/>
      </c>
      <c r="LN15" s="419" t="str">
        <f t="shared" si="304"/>
        <v/>
      </c>
      <c r="LO15" s="419" t="str">
        <f t="shared" si="305"/>
        <v/>
      </c>
      <c r="LP15" s="419" t="str">
        <f t="shared" si="306"/>
        <v/>
      </c>
      <c r="LQ15" s="420" t="str">
        <f t="shared" si="307"/>
        <v/>
      </c>
      <c r="LR15" s="420" t="str">
        <f t="shared" si="308"/>
        <v/>
      </c>
      <c r="LS15" s="420" t="str">
        <f t="shared" si="309"/>
        <v/>
      </c>
      <c r="LT15" s="420" t="str">
        <f t="shared" si="310"/>
        <v/>
      </c>
      <c r="LU15" s="420" t="str">
        <f t="shared" si="311"/>
        <v/>
      </c>
      <c r="LV15" s="383" t="str">
        <f t="shared" si="312"/>
        <v/>
      </c>
      <c r="LW15" s="383" t="str">
        <f t="shared" si="313"/>
        <v/>
      </c>
      <c r="LX15" s="383" t="str">
        <f t="shared" si="314"/>
        <v/>
      </c>
      <c r="LY15" s="383" t="str">
        <f t="shared" si="315"/>
        <v/>
      </c>
      <c r="LZ15" s="383" t="str">
        <f t="shared" si="316"/>
        <v/>
      </c>
      <c r="MA15" s="383" t="str">
        <f t="shared" si="317"/>
        <v/>
      </c>
      <c r="MB15" s="383" t="str">
        <f t="shared" si="318"/>
        <v/>
      </c>
      <c r="MC15" s="383" t="str">
        <f t="shared" si="319"/>
        <v/>
      </c>
      <c r="MD15" s="383" t="str">
        <f t="shared" si="320"/>
        <v/>
      </c>
      <c r="ME15" s="383" t="str">
        <f t="shared" si="321"/>
        <v/>
      </c>
      <c r="MF15" s="383" t="str">
        <f t="shared" si="322"/>
        <v/>
      </c>
      <c r="MG15" s="383" t="str">
        <f t="shared" si="323"/>
        <v/>
      </c>
      <c r="MH15" s="383" t="str">
        <f t="shared" si="324"/>
        <v/>
      </c>
      <c r="MI15" s="383" t="str">
        <f t="shared" si="325"/>
        <v/>
      </c>
      <c r="MJ15" s="383" t="str">
        <f t="shared" si="326"/>
        <v/>
      </c>
      <c r="MK15" s="383" t="str">
        <f t="shared" si="327"/>
        <v/>
      </c>
      <c r="ML15" s="383" t="str">
        <f t="shared" si="328"/>
        <v/>
      </c>
      <c r="MM15" s="383" t="str">
        <f t="shared" si="329"/>
        <v/>
      </c>
      <c r="MN15" s="383" t="str">
        <f t="shared" si="330"/>
        <v/>
      </c>
      <c r="MO15" s="383" t="str">
        <f t="shared" si="331"/>
        <v/>
      </c>
      <c r="MP15" s="405">
        <f t="shared" si="338"/>
        <v>0</v>
      </c>
      <c r="MQ15" s="405">
        <f t="shared" si="339"/>
        <v>0</v>
      </c>
      <c r="MR15" s="405">
        <f t="shared" si="340"/>
        <v>0</v>
      </c>
      <c r="MS15" s="405">
        <f t="shared" si="341"/>
        <v>0</v>
      </c>
      <c r="MT15" s="405">
        <f t="shared" si="342"/>
        <v>0</v>
      </c>
      <c r="MU15" s="405">
        <f t="shared" si="343"/>
        <v>0</v>
      </c>
      <c r="MV15" s="405">
        <f t="shared" si="344"/>
        <v>0</v>
      </c>
      <c r="MW15" s="405">
        <f t="shared" si="345"/>
        <v>0</v>
      </c>
      <c r="MX15" s="405">
        <f t="shared" si="346"/>
        <v>0</v>
      </c>
      <c r="MY15" s="405">
        <f t="shared" si="347"/>
        <v>0</v>
      </c>
      <c r="MZ15" s="405">
        <f t="shared" si="332"/>
        <v>0</v>
      </c>
      <c r="NA15" s="405">
        <f t="shared" si="333"/>
        <v>0</v>
      </c>
      <c r="NB15" s="405">
        <f t="shared" si="334"/>
        <v>0</v>
      </c>
      <c r="NC15" s="405">
        <f t="shared" si="335"/>
        <v>0</v>
      </c>
      <c r="ND15" s="405">
        <f t="shared" si="336"/>
        <v>0</v>
      </c>
    </row>
    <row r="16" spans="1:503" ht="13.9" customHeight="1" thickBot="1" x14ac:dyDescent="0.25">
      <c r="A16" s="414" t="str">
        <f t="shared" si="337"/>
        <v/>
      </c>
      <c r="B16" s="121" t="s">
        <v>420</v>
      </c>
      <c r="C16" s="122"/>
      <c r="D16" s="123"/>
      <c r="E16" s="124"/>
      <c r="F16" s="124"/>
      <c r="G16" s="124"/>
      <c r="H16" s="124"/>
      <c r="I16" s="124"/>
      <c r="J16" s="353"/>
      <c r="K16" s="125"/>
      <c r="L16" s="126">
        <f t="shared" si="0"/>
        <v>0</v>
      </c>
      <c r="M16" s="126">
        <f t="shared" si="1"/>
        <v>0</v>
      </c>
      <c r="N16" s="425"/>
      <c r="O16" s="425"/>
      <c r="P16" s="425"/>
      <c r="Q16" s="426"/>
      <c r="R16" s="423"/>
      <c r="S16" s="424"/>
      <c r="T16" s="1148"/>
      <c r="U16" s="1149"/>
      <c r="V16" s="1149"/>
      <c r="W16" s="1150"/>
      <c r="X16" s="383" t="str">
        <f t="shared" si="2"/>
        <v/>
      </c>
      <c r="Y16" s="383" t="str">
        <f t="shared" si="3"/>
        <v/>
      </c>
      <c r="Z16" s="383" t="str">
        <f t="shared" si="4"/>
        <v/>
      </c>
      <c r="AA16" s="383" t="str">
        <f t="shared" si="5"/>
        <v/>
      </c>
      <c r="AB16" s="383" t="str">
        <f t="shared" si="6"/>
        <v/>
      </c>
      <c r="AC16" s="383" t="str">
        <f t="shared" si="7"/>
        <v/>
      </c>
      <c r="AD16" s="383" t="str">
        <f t="shared" si="8"/>
        <v/>
      </c>
      <c r="AE16" s="383" t="str">
        <f t="shared" si="9"/>
        <v/>
      </c>
      <c r="AF16" s="383" t="str">
        <f t="shared" si="10"/>
        <v/>
      </c>
      <c r="AG16" s="383" t="str">
        <f t="shared" si="11"/>
        <v/>
      </c>
      <c r="AH16" s="383" t="str">
        <f t="shared" si="12"/>
        <v/>
      </c>
      <c r="AI16" s="383" t="str">
        <f t="shared" si="13"/>
        <v/>
      </c>
      <c r="AJ16" s="383" t="str">
        <f t="shared" si="14"/>
        <v/>
      </c>
      <c r="AK16" s="383" t="str">
        <f t="shared" si="15"/>
        <v/>
      </c>
      <c r="AL16" s="383" t="str">
        <f t="shared" si="16"/>
        <v/>
      </c>
      <c r="AM16" s="383" t="str">
        <f t="shared" si="17"/>
        <v/>
      </c>
      <c r="AN16" s="383" t="str">
        <f t="shared" si="18"/>
        <v/>
      </c>
      <c r="AO16" s="383" t="str">
        <f t="shared" si="19"/>
        <v/>
      </c>
      <c r="AP16" s="383" t="str">
        <f t="shared" si="20"/>
        <v/>
      </c>
      <c r="AQ16" s="383" t="str">
        <f t="shared" si="21"/>
        <v/>
      </c>
      <c r="AR16" s="383" t="str">
        <f t="shared" si="22"/>
        <v/>
      </c>
      <c r="AS16" s="383" t="str">
        <f t="shared" si="23"/>
        <v/>
      </c>
      <c r="AT16" s="383" t="str">
        <f t="shared" si="24"/>
        <v/>
      </c>
      <c r="AU16" s="383" t="str">
        <f t="shared" si="25"/>
        <v/>
      </c>
      <c r="AV16" s="383" t="str">
        <f t="shared" si="26"/>
        <v/>
      </c>
      <c r="AW16" s="383" t="str">
        <f t="shared" si="27"/>
        <v/>
      </c>
      <c r="AX16" s="383" t="str">
        <f t="shared" si="28"/>
        <v/>
      </c>
      <c r="AY16" s="383" t="str">
        <f t="shared" si="29"/>
        <v/>
      </c>
      <c r="AZ16" s="383" t="str">
        <f t="shared" si="30"/>
        <v/>
      </c>
      <c r="BA16" s="383" t="str">
        <f t="shared" si="31"/>
        <v/>
      </c>
      <c r="BB16" s="383" t="str">
        <f t="shared" si="32"/>
        <v/>
      </c>
      <c r="BC16" s="383" t="str">
        <f t="shared" si="33"/>
        <v/>
      </c>
      <c r="BD16" s="383" t="str">
        <f t="shared" si="34"/>
        <v/>
      </c>
      <c r="BE16" s="383" t="str">
        <f t="shared" si="35"/>
        <v/>
      </c>
      <c r="BF16" s="383" t="str">
        <f t="shared" si="36"/>
        <v/>
      </c>
      <c r="BG16" s="383" t="str">
        <f t="shared" si="37"/>
        <v/>
      </c>
      <c r="BH16" s="383" t="str">
        <f t="shared" si="38"/>
        <v/>
      </c>
      <c r="BI16" s="383" t="str">
        <f t="shared" si="39"/>
        <v/>
      </c>
      <c r="BJ16" s="383" t="str">
        <f t="shared" si="40"/>
        <v/>
      </c>
      <c r="BK16" s="383" t="str">
        <f t="shared" si="41"/>
        <v/>
      </c>
      <c r="BL16" s="383" t="str">
        <f t="shared" si="42"/>
        <v/>
      </c>
      <c r="BM16" s="383" t="str">
        <f t="shared" si="43"/>
        <v/>
      </c>
      <c r="BN16" s="383" t="str">
        <f t="shared" si="44"/>
        <v/>
      </c>
      <c r="BO16" s="383" t="str">
        <f t="shared" si="45"/>
        <v/>
      </c>
      <c r="BP16" s="383" t="str">
        <f t="shared" si="46"/>
        <v/>
      </c>
      <c r="BQ16" s="383" t="str">
        <f t="shared" si="47"/>
        <v/>
      </c>
      <c r="BR16" s="383" t="str">
        <f t="shared" si="48"/>
        <v/>
      </c>
      <c r="BS16" s="383" t="str">
        <f t="shared" si="49"/>
        <v/>
      </c>
      <c r="BT16" s="383" t="str">
        <f t="shared" si="50"/>
        <v/>
      </c>
      <c r="BU16" s="383" t="str">
        <f t="shared" si="51"/>
        <v/>
      </c>
      <c r="BV16" s="383" t="str">
        <f t="shared" si="52"/>
        <v/>
      </c>
      <c r="BW16" s="383" t="str">
        <f t="shared" si="53"/>
        <v/>
      </c>
      <c r="BX16" s="383" t="str">
        <f t="shared" si="54"/>
        <v/>
      </c>
      <c r="BY16" s="383" t="str">
        <f t="shared" si="55"/>
        <v/>
      </c>
      <c r="BZ16" s="383" t="str">
        <f t="shared" si="56"/>
        <v/>
      </c>
      <c r="CA16" s="383" t="str">
        <f t="shared" si="57"/>
        <v/>
      </c>
      <c r="CB16" s="383" t="str">
        <f t="shared" si="58"/>
        <v/>
      </c>
      <c r="CC16" s="383" t="str">
        <f t="shared" si="59"/>
        <v/>
      </c>
      <c r="CD16" s="383" t="str">
        <f t="shared" si="60"/>
        <v/>
      </c>
      <c r="CE16" s="383" t="str">
        <f t="shared" si="61"/>
        <v/>
      </c>
      <c r="CF16" s="383" t="str">
        <f t="shared" si="62"/>
        <v/>
      </c>
      <c r="CG16" s="383" t="str">
        <f t="shared" si="63"/>
        <v/>
      </c>
      <c r="CH16" s="383" t="str">
        <f t="shared" si="64"/>
        <v/>
      </c>
      <c r="CI16" s="383" t="str">
        <f t="shared" si="65"/>
        <v/>
      </c>
      <c r="CJ16" s="383" t="str">
        <f t="shared" si="66"/>
        <v/>
      </c>
      <c r="CK16" s="383" t="str">
        <f t="shared" si="67"/>
        <v/>
      </c>
      <c r="CL16" s="383" t="str">
        <f t="shared" si="68"/>
        <v/>
      </c>
      <c r="CM16" s="383" t="str">
        <f t="shared" si="69"/>
        <v/>
      </c>
      <c r="CN16" s="383" t="str">
        <f t="shared" si="70"/>
        <v/>
      </c>
      <c r="CO16" s="383" t="str">
        <f t="shared" si="71"/>
        <v/>
      </c>
      <c r="CP16" s="383" t="str">
        <f t="shared" si="72"/>
        <v/>
      </c>
      <c r="CQ16" s="383" t="str">
        <f t="shared" si="73"/>
        <v/>
      </c>
      <c r="CR16" s="383" t="str">
        <f t="shared" si="74"/>
        <v/>
      </c>
      <c r="CS16" s="383" t="str">
        <f t="shared" si="75"/>
        <v/>
      </c>
      <c r="CT16" s="383" t="str">
        <f t="shared" si="76"/>
        <v/>
      </c>
      <c r="CU16" s="383" t="str">
        <f t="shared" si="77"/>
        <v/>
      </c>
      <c r="CV16" s="383" t="str">
        <f t="shared" si="78"/>
        <v/>
      </c>
      <c r="CW16" s="383" t="str">
        <f t="shared" si="79"/>
        <v/>
      </c>
      <c r="CX16" s="383" t="str">
        <f t="shared" si="80"/>
        <v/>
      </c>
      <c r="CY16" s="383" t="str">
        <f t="shared" si="81"/>
        <v/>
      </c>
      <c r="CZ16" s="383" t="str">
        <f t="shared" si="82"/>
        <v/>
      </c>
      <c r="DA16" s="383" t="str">
        <f t="shared" si="83"/>
        <v/>
      </c>
      <c r="DB16" s="383" t="str">
        <f t="shared" si="84"/>
        <v/>
      </c>
      <c r="DC16" s="383" t="str">
        <f t="shared" si="85"/>
        <v/>
      </c>
      <c r="DD16" s="383" t="str">
        <f t="shared" si="86"/>
        <v/>
      </c>
      <c r="DE16" s="383" t="str">
        <f t="shared" si="87"/>
        <v/>
      </c>
      <c r="DF16" s="383" t="str">
        <f t="shared" si="88"/>
        <v/>
      </c>
      <c r="DG16" s="383" t="str">
        <f t="shared" si="89"/>
        <v/>
      </c>
      <c r="DH16" s="383" t="str">
        <f t="shared" si="90"/>
        <v/>
      </c>
      <c r="DI16" s="383" t="str">
        <f t="shared" si="91"/>
        <v/>
      </c>
      <c r="DJ16" s="383" t="str">
        <f t="shared" si="92"/>
        <v/>
      </c>
      <c r="DK16" s="383" t="str">
        <f t="shared" si="93"/>
        <v/>
      </c>
      <c r="DL16" s="383" t="str">
        <f t="shared" si="94"/>
        <v/>
      </c>
      <c r="DM16" s="383" t="str">
        <f t="shared" si="95"/>
        <v/>
      </c>
      <c r="DN16" s="383" t="str">
        <f t="shared" si="96"/>
        <v/>
      </c>
      <c r="DO16" s="383" t="str">
        <f t="shared" si="97"/>
        <v/>
      </c>
      <c r="DP16" s="383" t="str">
        <f t="shared" si="98"/>
        <v/>
      </c>
      <c r="DQ16" s="383" t="str">
        <f t="shared" si="99"/>
        <v/>
      </c>
      <c r="DR16" s="383" t="str">
        <f t="shared" si="100"/>
        <v/>
      </c>
      <c r="DS16" s="383" t="str">
        <f t="shared" si="101"/>
        <v/>
      </c>
      <c r="DT16" s="383" t="str">
        <f t="shared" si="102"/>
        <v/>
      </c>
      <c r="DU16" s="383" t="str">
        <f t="shared" si="103"/>
        <v/>
      </c>
      <c r="DV16" s="383" t="str">
        <f t="shared" si="104"/>
        <v/>
      </c>
      <c r="DW16" s="383" t="str">
        <f t="shared" si="105"/>
        <v/>
      </c>
      <c r="DX16" s="383" t="str">
        <f t="shared" si="106"/>
        <v/>
      </c>
      <c r="DY16" s="383" t="str">
        <f t="shared" si="107"/>
        <v/>
      </c>
      <c r="DZ16" s="383" t="str">
        <f t="shared" si="108"/>
        <v/>
      </c>
      <c r="EA16" s="383" t="str">
        <f t="shared" si="109"/>
        <v/>
      </c>
      <c r="EB16" s="383" t="str">
        <f t="shared" si="110"/>
        <v/>
      </c>
      <c r="EC16" s="383" t="str">
        <f t="shared" si="111"/>
        <v/>
      </c>
      <c r="ED16" s="383" t="str">
        <f t="shared" si="112"/>
        <v/>
      </c>
      <c r="EE16" s="383" t="str">
        <f t="shared" si="113"/>
        <v/>
      </c>
      <c r="EF16" s="383" t="str">
        <f t="shared" si="114"/>
        <v/>
      </c>
      <c r="EG16" s="383" t="str">
        <f t="shared" si="115"/>
        <v/>
      </c>
      <c r="EH16" s="383" t="str">
        <f t="shared" si="116"/>
        <v/>
      </c>
      <c r="EI16" s="383" t="str">
        <f t="shared" si="117"/>
        <v/>
      </c>
      <c r="EJ16" s="383" t="str">
        <f t="shared" si="118"/>
        <v/>
      </c>
      <c r="EK16" s="383" t="str">
        <f t="shared" si="119"/>
        <v/>
      </c>
      <c r="EL16" s="383" t="str">
        <f t="shared" si="120"/>
        <v/>
      </c>
      <c r="EM16" s="383" t="str">
        <f t="shared" si="121"/>
        <v/>
      </c>
      <c r="EN16" s="383" t="str">
        <f t="shared" si="122"/>
        <v/>
      </c>
      <c r="EO16" s="383" t="str">
        <f t="shared" si="123"/>
        <v/>
      </c>
      <c r="EP16" s="383" t="str">
        <f t="shared" si="124"/>
        <v/>
      </c>
      <c r="EQ16" s="383" t="str">
        <f t="shared" si="125"/>
        <v/>
      </c>
      <c r="ER16" s="383" t="str">
        <f t="shared" si="126"/>
        <v/>
      </c>
      <c r="ES16" s="383" t="str">
        <f t="shared" si="127"/>
        <v/>
      </c>
      <c r="ET16" s="383" t="str">
        <f t="shared" si="128"/>
        <v/>
      </c>
      <c r="EU16" s="383" t="str">
        <f t="shared" si="129"/>
        <v/>
      </c>
      <c r="EV16" s="383" t="str">
        <f t="shared" si="130"/>
        <v/>
      </c>
      <c r="EW16" s="383" t="str">
        <f t="shared" si="131"/>
        <v/>
      </c>
      <c r="EX16" s="383" t="str">
        <f t="shared" si="132"/>
        <v/>
      </c>
      <c r="EY16" s="383" t="str">
        <f t="shared" si="133"/>
        <v/>
      </c>
      <c r="EZ16" s="383" t="str">
        <f t="shared" si="134"/>
        <v/>
      </c>
      <c r="FA16" s="383" t="str">
        <f t="shared" si="135"/>
        <v/>
      </c>
      <c r="FB16" s="383" t="str">
        <f t="shared" si="136"/>
        <v/>
      </c>
      <c r="FC16" s="383" t="str">
        <f t="shared" si="137"/>
        <v/>
      </c>
      <c r="FD16" s="383" t="str">
        <f t="shared" si="138"/>
        <v/>
      </c>
      <c r="FE16" s="383" t="str">
        <f t="shared" si="139"/>
        <v/>
      </c>
      <c r="FF16" s="383" t="str">
        <f t="shared" si="140"/>
        <v/>
      </c>
      <c r="FG16" s="383" t="str">
        <f t="shared" si="141"/>
        <v/>
      </c>
      <c r="FH16" s="383" t="str">
        <f t="shared" si="142"/>
        <v/>
      </c>
      <c r="FI16" s="383" t="str">
        <f t="shared" si="143"/>
        <v/>
      </c>
      <c r="FJ16" s="383" t="str">
        <f t="shared" si="144"/>
        <v/>
      </c>
      <c r="FK16" s="383" t="str">
        <f t="shared" si="145"/>
        <v/>
      </c>
      <c r="FL16" s="383" t="str">
        <f t="shared" si="146"/>
        <v/>
      </c>
      <c r="FM16" s="383" t="str">
        <f t="shared" si="147"/>
        <v/>
      </c>
      <c r="FN16" s="383" t="str">
        <f t="shared" si="148"/>
        <v/>
      </c>
      <c r="FO16" s="383" t="str">
        <f t="shared" si="149"/>
        <v/>
      </c>
      <c r="FP16" s="383" t="str">
        <f t="shared" si="150"/>
        <v/>
      </c>
      <c r="FQ16" s="383" t="str">
        <f t="shared" si="151"/>
        <v/>
      </c>
      <c r="FR16" s="383" t="str">
        <f t="shared" si="152"/>
        <v/>
      </c>
      <c r="FS16" s="383" t="str">
        <f t="shared" si="153"/>
        <v/>
      </c>
      <c r="FT16" s="383" t="str">
        <f t="shared" si="154"/>
        <v/>
      </c>
      <c r="FU16" s="383" t="str">
        <f t="shared" si="155"/>
        <v/>
      </c>
      <c r="FV16" s="383" t="str">
        <f t="shared" si="156"/>
        <v/>
      </c>
      <c r="FW16" s="383" t="str">
        <f t="shared" si="157"/>
        <v/>
      </c>
      <c r="FX16" s="383" t="str">
        <f t="shared" si="158"/>
        <v/>
      </c>
      <c r="FY16" s="383" t="str">
        <f t="shared" si="159"/>
        <v/>
      </c>
      <c r="FZ16" s="383" t="str">
        <f t="shared" si="160"/>
        <v/>
      </c>
      <c r="GA16" s="383" t="str">
        <f t="shared" si="161"/>
        <v/>
      </c>
      <c r="GB16" s="383" t="str">
        <f t="shared" si="162"/>
        <v/>
      </c>
      <c r="GC16" s="383" t="str">
        <f t="shared" si="163"/>
        <v/>
      </c>
      <c r="GD16" s="383" t="str">
        <f t="shared" si="164"/>
        <v/>
      </c>
      <c r="GE16" s="383" t="str">
        <f t="shared" si="165"/>
        <v/>
      </c>
      <c r="GF16" s="383" t="str">
        <f t="shared" si="166"/>
        <v/>
      </c>
      <c r="GG16" s="383" t="str">
        <f t="shared" si="167"/>
        <v/>
      </c>
      <c r="GH16" s="383" t="str">
        <f t="shared" si="168"/>
        <v/>
      </c>
      <c r="GI16" s="383" t="str">
        <f t="shared" si="169"/>
        <v/>
      </c>
      <c r="GJ16" s="383" t="str">
        <f t="shared" si="170"/>
        <v/>
      </c>
      <c r="GK16" s="383" t="str">
        <f t="shared" si="171"/>
        <v/>
      </c>
      <c r="GL16" s="383" t="str">
        <f t="shared" si="172"/>
        <v/>
      </c>
      <c r="GM16" s="383" t="str">
        <f t="shared" si="173"/>
        <v/>
      </c>
      <c r="GN16" s="383" t="str">
        <f t="shared" si="174"/>
        <v/>
      </c>
      <c r="GO16" s="383" t="str">
        <f t="shared" si="175"/>
        <v/>
      </c>
      <c r="GP16" s="383" t="str">
        <f t="shared" si="176"/>
        <v/>
      </c>
      <c r="GQ16" s="383" t="str">
        <f t="shared" si="177"/>
        <v/>
      </c>
      <c r="GR16" s="383" t="str">
        <f t="shared" si="178"/>
        <v/>
      </c>
      <c r="GS16" s="383" t="str">
        <f t="shared" si="179"/>
        <v/>
      </c>
      <c r="GT16" s="383" t="str">
        <f t="shared" si="180"/>
        <v/>
      </c>
      <c r="GU16" s="383" t="str">
        <f t="shared" si="181"/>
        <v/>
      </c>
      <c r="GV16" s="383" t="str">
        <f t="shared" si="182"/>
        <v/>
      </c>
      <c r="GW16" s="383" t="str">
        <f t="shared" si="183"/>
        <v/>
      </c>
      <c r="GX16" s="383" t="str">
        <f t="shared" si="184"/>
        <v/>
      </c>
      <c r="GY16" s="383" t="str">
        <f t="shared" si="185"/>
        <v/>
      </c>
      <c r="GZ16" s="383" t="str">
        <f t="shared" si="186"/>
        <v/>
      </c>
      <c r="HA16" s="383" t="str">
        <f t="shared" si="187"/>
        <v/>
      </c>
      <c r="HB16" s="383" t="str">
        <f t="shared" si="188"/>
        <v/>
      </c>
      <c r="HC16" s="383" t="str">
        <f t="shared" si="189"/>
        <v/>
      </c>
      <c r="HD16" s="383" t="str">
        <f t="shared" si="190"/>
        <v/>
      </c>
      <c r="HE16" s="383" t="str">
        <f t="shared" si="191"/>
        <v/>
      </c>
      <c r="HF16" s="383" t="str">
        <f t="shared" si="192"/>
        <v/>
      </c>
      <c r="HG16" s="383" t="str">
        <f t="shared" si="193"/>
        <v/>
      </c>
      <c r="HH16" s="383" t="str">
        <f t="shared" si="194"/>
        <v/>
      </c>
      <c r="HI16" s="383" t="str">
        <f t="shared" si="195"/>
        <v/>
      </c>
      <c r="HJ16" s="383" t="str">
        <f t="shared" si="196"/>
        <v/>
      </c>
      <c r="HK16" s="383" t="str">
        <f t="shared" si="197"/>
        <v/>
      </c>
      <c r="HL16" s="383" t="str">
        <f t="shared" si="198"/>
        <v/>
      </c>
      <c r="HM16" s="383" t="str">
        <f t="shared" si="199"/>
        <v/>
      </c>
      <c r="HN16" s="383" t="str">
        <f t="shared" si="200"/>
        <v/>
      </c>
      <c r="HO16" s="383" t="str">
        <f t="shared" si="201"/>
        <v/>
      </c>
      <c r="HP16" s="383" t="str">
        <f t="shared" si="202"/>
        <v/>
      </c>
      <c r="HQ16" s="383" t="str">
        <f t="shared" si="203"/>
        <v/>
      </c>
      <c r="HR16" s="383" t="str">
        <f t="shared" si="204"/>
        <v/>
      </c>
      <c r="HS16" s="383" t="str">
        <f t="shared" si="205"/>
        <v/>
      </c>
      <c r="HT16" s="383" t="str">
        <f t="shared" si="206"/>
        <v/>
      </c>
      <c r="HU16" s="383" t="str">
        <f t="shared" si="207"/>
        <v/>
      </c>
      <c r="HV16" s="383" t="str">
        <f t="shared" si="208"/>
        <v/>
      </c>
      <c r="HW16" s="383" t="str">
        <f t="shared" si="209"/>
        <v/>
      </c>
      <c r="HX16" s="383" t="str">
        <f t="shared" si="210"/>
        <v/>
      </c>
      <c r="HY16" s="383" t="str">
        <f t="shared" si="211"/>
        <v/>
      </c>
      <c r="HZ16" s="419" t="str">
        <f t="shared" si="212"/>
        <v/>
      </c>
      <c r="IA16" s="419" t="str">
        <f t="shared" si="213"/>
        <v/>
      </c>
      <c r="IB16" s="419" t="str">
        <f t="shared" si="214"/>
        <v/>
      </c>
      <c r="IC16" s="419" t="str">
        <f t="shared" si="215"/>
        <v/>
      </c>
      <c r="ID16" s="419" t="str">
        <f t="shared" si="216"/>
        <v/>
      </c>
      <c r="IE16" s="419" t="str">
        <f t="shared" si="217"/>
        <v/>
      </c>
      <c r="IF16" s="419" t="str">
        <f t="shared" si="218"/>
        <v/>
      </c>
      <c r="IG16" s="419" t="str">
        <f t="shared" si="219"/>
        <v/>
      </c>
      <c r="IH16" s="419" t="str">
        <f t="shared" si="220"/>
        <v/>
      </c>
      <c r="II16" s="419" t="str">
        <f t="shared" si="221"/>
        <v/>
      </c>
      <c r="IJ16" s="419" t="str">
        <f t="shared" si="222"/>
        <v/>
      </c>
      <c r="IK16" s="419" t="str">
        <f t="shared" si="223"/>
        <v/>
      </c>
      <c r="IL16" s="419" t="str">
        <f t="shared" si="224"/>
        <v/>
      </c>
      <c r="IM16" s="419" t="str">
        <f t="shared" si="225"/>
        <v/>
      </c>
      <c r="IN16" s="419" t="str">
        <f t="shared" si="226"/>
        <v/>
      </c>
      <c r="IO16" s="419" t="str">
        <f t="shared" si="227"/>
        <v/>
      </c>
      <c r="IP16" s="419" t="str">
        <f t="shared" si="228"/>
        <v/>
      </c>
      <c r="IQ16" s="419" t="str">
        <f t="shared" si="229"/>
        <v/>
      </c>
      <c r="IR16" s="419" t="str">
        <f t="shared" si="230"/>
        <v/>
      </c>
      <c r="IS16" s="419" t="str">
        <f t="shared" si="231"/>
        <v/>
      </c>
      <c r="IT16" s="419" t="str">
        <f t="shared" si="232"/>
        <v/>
      </c>
      <c r="IU16" s="419" t="str">
        <f t="shared" si="233"/>
        <v/>
      </c>
      <c r="IV16" s="419" t="str">
        <f t="shared" si="234"/>
        <v/>
      </c>
      <c r="IW16" s="419" t="str">
        <f t="shared" si="235"/>
        <v/>
      </c>
      <c r="IX16" s="419" t="str">
        <f t="shared" si="236"/>
        <v/>
      </c>
      <c r="IY16" s="419" t="str">
        <f t="shared" si="237"/>
        <v/>
      </c>
      <c r="IZ16" s="419" t="str">
        <f t="shared" si="238"/>
        <v/>
      </c>
      <c r="JA16" s="419" t="str">
        <f t="shared" si="239"/>
        <v/>
      </c>
      <c r="JB16" s="419" t="str">
        <f t="shared" si="240"/>
        <v/>
      </c>
      <c r="JC16" s="419" t="str">
        <f t="shared" si="241"/>
        <v/>
      </c>
      <c r="JD16" s="419" t="str">
        <f t="shared" si="242"/>
        <v/>
      </c>
      <c r="JE16" s="419" t="str">
        <f t="shared" si="243"/>
        <v/>
      </c>
      <c r="JF16" s="419" t="str">
        <f t="shared" si="244"/>
        <v/>
      </c>
      <c r="JG16" s="419" t="str">
        <f t="shared" si="245"/>
        <v/>
      </c>
      <c r="JH16" s="419" t="str">
        <f t="shared" si="246"/>
        <v/>
      </c>
      <c r="JI16" s="419" t="str">
        <f t="shared" si="247"/>
        <v/>
      </c>
      <c r="JJ16" s="419" t="str">
        <f t="shared" si="248"/>
        <v/>
      </c>
      <c r="JK16" s="419" t="str">
        <f t="shared" si="249"/>
        <v/>
      </c>
      <c r="JL16" s="419" t="str">
        <f t="shared" si="250"/>
        <v/>
      </c>
      <c r="JM16" s="419" t="str">
        <f t="shared" si="251"/>
        <v/>
      </c>
      <c r="JN16" s="419" t="str">
        <f t="shared" si="252"/>
        <v/>
      </c>
      <c r="JO16" s="419" t="str">
        <f t="shared" si="253"/>
        <v/>
      </c>
      <c r="JP16" s="419" t="str">
        <f t="shared" si="254"/>
        <v/>
      </c>
      <c r="JQ16" s="419" t="str">
        <f t="shared" si="255"/>
        <v/>
      </c>
      <c r="JR16" s="419" t="str">
        <f t="shared" si="256"/>
        <v/>
      </c>
      <c r="JS16" s="419" t="str">
        <f t="shared" si="257"/>
        <v/>
      </c>
      <c r="JT16" s="419" t="str">
        <f t="shared" si="258"/>
        <v/>
      </c>
      <c r="JU16" s="419" t="str">
        <f t="shared" si="259"/>
        <v/>
      </c>
      <c r="JV16" s="419" t="str">
        <f t="shared" si="260"/>
        <v/>
      </c>
      <c r="JW16" s="419" t="str">
        <f t="shared" si="261"/>
        <v/>
      </c>
      <c r="JX16" s="419" t="str">
        <f t="shared" si="262"/>
        <v/>
      </c>
      <c r="JY16" s="419" t="str">
        <f t="shared" si="263"/>
        <v/>
      </c>
      <c r="JZ16" s="419" t="str">
        <f t="shared" si="264"/>
        <v/>
      </c>
      <c r="KA16" s="419" t="str">
        <f t="shared" si="265"/>
        <v/>
      </c>
      <c r="KB16" s="419" t="str">
        <f t="shared" si="266"/>
        <v/>
      </c>
      <c r="KC16" s="419" t="str">
        <f t="shared" si="267"/>
        <v/>
      </c>
      <c r="KD16" s="419" t="str">
        <f t="shared" si="268"/>
        <v/>
      </c>
      <c r="KE16" s="419" t="str">
        <f t="shared" si="269"/>
        <v/>
      </c>
      <c r="KF16" s="419" t="str">
        <f t="shared" si="270"/>
        <v/>
      </c>
      <c r="KG16" s="419" t="str">
        <f t="shared" si="271"/>
        <v/>
      </c>
      <c r="KH16" s="419" t="str">
        <f t="shared" si="272"/>
        <v/>
      </c>
      <c r="KI16" s="419" t="str">
        <f t="shared" si="273"/>
        <v/>
      </c>
      <c r="KJ16" s="419" t="str">
        <f t="shared" si="274"/>
        <v/>
      </c>
      <c r="KK16" s="419" t="str">
        <f t="shared" si="275"/>
        <v/>
      </c>
      <c r="KL16" s="419" t="str">
        <f t="shared" si="276"/>
        <v/>
      </c>
      <c r="KM16" s="419" t="str">
        <f t="shared" si="277"/>
        <v/>
      </c>
      <c r="KN16" s="419" t="str">
        <f t="shared" si="278"/>
        <v/>
      </c>
      <c r="KO16" s="419" t="str">
        <f t="shared" si="279"/>
        <v/>
      </c>
      <c r="KP16" s="419" t="str">
        <f t="shared" si="280"/>
        <v/>
      </c>
      <c r="KQ16" s="419" t="str">
        <f t="shared" si="281"/>
        <v/>
      </c>
      <c r="KR16" s="419" t="str">
        <f t="shared" si="282"/>
        <v/>
      </c>
      <c r="KS16" s="419" t="str">
        <f t="shared" si="283"/>
        <v/>
      </c>
      <c r="KT16" s="419" t="str">
        <f t="shared" si="284"/>
        <v/>
      </c>
      <c r="KU16" s="419" t="str">
        <f t="shared" si="285"/>
        <v/>
      </c>
      <c r="KV16" s="419" t="str">
        <f t="shared" si="286"/>
        <v/>
      </c>
      <c r="KW16" s="419" t="str">
        <f t="shared" si="287"/>
        <v/>
      </c>
      <c r="KX16" s="419" t="str">
        <f t="shared" si="288"/>
        <v/>
      </c>
      <c r="KY16" s="419" t="str">
        <f t="shared" si="289"/>
        <v/>
      </c>
      <c r="KZ16" s="419" t="str">
        <f t="shared" si="290"/>
        <v/>
      </c>
      <c r="LA16" s="419" t="str">
        <f t="shared" si="291"/>
        <v/>
      </c>
      <c r="LB16" s="419" t="str">
        <f t="shared" si="292"/>
        <v/>
      </c>
      <c r="LC16" s="419" t="str">
        <f t="shared" si="293"/>
        <v/>
      </c>
      <c r="LD16" s="419" t="str">
        <f t="shared" si="294"/>
        <v/>
      </c>
      <c r="LE16" s="419" t="str">
        <f t="shared" si="295"/>
        <v/>
      </c>
      <c r="LF16" s="419" t="str">
        <f t="shared" si="296"/>
        <v/>
      </c>
      <c r="LG16" s="419" t="str">
        <f t="shared" si="297"/>
        <v/>
      </c>
      <c r="LH16" s="419" t="str">
        <f t="shared" si="298"/>
        <v/>
      </c>
      <c r="LI16" s="419" t="str">
        <f t="shared" si="299"/>
        <v/>
      </c>
      <c r="LJ16" s="419" t="str">
        <f t="shared" si="300"/>
        <v/>
      </c>
      <c r="LK16" s="419" t="str">
        <f t="shared" si="301"/>
        <v/>
      </c>
      <c r="LL16" s="419" t="str">
        <f t="shared" si="302"/>
        <v/>
      </c>
      <c r="LM16" s="419" t="str">
        <f t="shared" si="303"/>
        <v/>
      </c>
      <c r="LN16" s="419" t="str">
        <f t="shared" si="304"/>
        <v/>
      </c>
      <c r="LO16" s="419" t="str">
        <f t="shared" si="305"/>
        <v/>
      </c>
      <c r="LP16" s="419" t="str">
        <f t="shared" si="306"/>
        <v/>
      </c>
      <c r="LQ16" s="420" t="str">
        <f t="shared" si="307"/>
        <v/>
      </c>
      <c r="LR16" s="420" t="str">
        <f t="shared" si="308"/>
        <v/>
      </c>
      <c r="LS16" s="420" t="str">
        <f t="shared" si="309"/>
        <v/>
      </c>
      <c r="LT16" s="420" t="str">
        <f t="shared" si="310"/>
        <v/>
      </c>
      <c r="LU16" s="420" t="str">
        <f t="shared" si="311"/>
        <v/>
      </c>
      <c r="LV16" s="383" t="str">
        <f t="shared" si="312"/>
        <v/>
      </c>
      <c r="LW16" s="383" t="str">
        <f t="shared" si="313"/>
        <v/>
      </c>
      <c r="LX16" s="383" t="str">
        <f t="shared" si="314"/>
        <v/>
      </c>
      <c r="LY16" s="383" t="str">
        <f t="shared" si="315"/>
        <v/>
      </c>
      <c r="LZ16" s="383" t="str">
        <f t="shared" si="316"/>
        <v/>
      </c>
      <c r="MA16" s="383" t="str">
        <f t="shared" si="317"/>
        <v/>
      </c>
      <c r="MB16" s="383" t="str">
        <f t="shared" si="318"/>
        <v/>
      </c>
      <c r="MC16" s="383" t="str">
        <f t="shared" si="319"/>
        <v/>
      </c>
      <c r="MD16" s="383" t="str">
        <f t="shared" si="320"/>
        <v/>
      </c>
      <c r="ME16" s="383" t="str">
        <f t="shared" si="321"/>
        <v/>
      </c>
      <c r="MF16" s="383" t="str">
        <f t="shared" si="322"/>
        <v/>
      </c>
      <c r="MG16" s="383" t="str">
        <f t="shared" si="323"/>
        <v/>
      </c>
      <c r="MH16" s="383" t="str">
        <f t="shared" si="324"/>
        <v/>
      </c>
      <c r="MI16" s="383" t="str">
        <f t="shared" si="325"/>
        <v/>
      </c>
      <c r="MJ16" s="383" t="str">
        <f t="shared" si="326"/>
        <v/>
      </c>
      <c r="MK16" s="383" t="str">
        <f t="shared" si="327"/>
        <v/>
      </c>
      <c r="ML16" s="383" t="str">
        <f t="shared" si="328"/>
        <v/>
      </c>
      <c r="MM16" s="383" t="str">
        <f t="shared" si="329"/>
        <v/>
      </c>
      <c r="MN16" s="383" t="str">
        <f t="shared" si="330"/>
        <v/>
      </c>
      <c r="MO16" s="383" t="str">
        <f t="shared" si="331"/>
        <v/>
      </c>
      <c r="MP16" s="405">
        <f t="shared" si="338"/>
        <v>0</v>
      </c>
      <c r="MQ16" s="405">
        <f t="shared" si="339"/>
        <v>0</v>
      </c>
      <c r="MR16" s="405">
        <f t="shared" si="340"/>
        <v>0</v>
      </c>
      <c r="MS16" s="405">
        <f t="shared" si="341"/>
        <v>0</v>
      </c>
      <c r="MT16" s="405">
        <f t="shared" si="342"/>
        <v>0</v>
      </c>
      <c r="MU16" s="405">
        <f t="shared" si="343"/>
        <v>0</v>
      </c>
      <c r="MV16" s="405">
        <f t="shared" si="344"/>
        <v>0</v>
      </c>
      <c r="MW16" s="405">
        <f t="shared" si="345"/>
        <v>0</v>
      </c>
      <c r="MX16" s="405">
        <f t="shared" si="346"/>
        <v>0</v>
      </c>
      <c r="MY16" s="405">
        <f t="shared" si="347"/>
        <v>0</v>
      </c>
      <c r="MZ16" s="405">
        <f t="shared" si="332"/>
        <v>0</v>
      </c>
      <c r="NA16" s="405">
        <f t="shared" si="333"/>
        <v>0</v>
      </c>
      <c r="NB16" s="405">
        <f t="shared" si="334"/>
        <v>0</v>
      </c>
      <c r="NC16" s="405">
        <f t="shared" si="335"/>
        <v>0</v>
      </c>
      <c r="ND16" s="405">
        <f t="shared" si="336"/>
        <v>0</v>
      </c>
    </row>
    <row r="17" spans="1:368" ht="13.9" customHeight="1" x14ac:dyDescent="0.2">
      <c r="A17" s="414" t="str">
        <f t="shared" si="337"/>
        <v/>
      </c>
      <c r="B17" s="129"/>
      <c r="C17" s="130"/>
      <c r="D17" s="131"/>
      <c r="E17" s="132"/>
      <c r="F17" s="132"/>
      <c r="G17" s="132"/>
      <c r="H17" s="132"/>
      <c r="I17" s="132"/>
      <c r="J17" s="354"/>
      <c r="K17" s="133"/>
      <c r="L17" s="134">
        <f t="shared" si="0"/>
        <v>0</v>
      </c>
      <c r="M17" s="134">
        <f t="shared" si="1"/>
        <v>0</v>
      </c>
      <c r="N17" s="427"/>
      <c r="O17" s="427"/>
      <c r="P17" s="427"/>
      <c r="Q17" s="428"/>
      <c r="R17" s="423"/>
      <c r="S17" s="424"/>
      <c r="T17" s="1148"/>
      <c r="U17" s="1149"/>
      <c r="V17" s="1149"/>
      <c r="W17" s="1150"/>
      <c r="X17" s="383" t="str">
        <f t="shared" si="2"/>
        <v/>
      </c>
      <c r="Y17" s="383" t="str">
        <f t="shared" si="3"/>
        <v/>
      </c>
      <c r="Z17" s="383" t="str">
        <f t="shared" si="4"/>
        <v/>
      </c>
      <c r="AA17" s="383" t="str">
        <f t="shared" si="5"/>
        <v/>
      </c>
      <c r="AB17" s="383" t="str">
        <f t="shared" si="6"/>
        <v/>
      </c>
      <c r="AC17" s="383" t="str">
        <f t="shared" si="7"/>
        <v/>
      </c>
      <c r="AD17" s="383" t="str">
        <f t="shared" si="8"/>
        <v/>
      </c>
      <c r="AE17" s="383" t="str">
        <f t="shared" si="9"/>
        <v/>
      </c>
      <c r="AF17" s="383" t="str">
        <f t="shared" si="10"/>
        <v/>
      </c>
      <c r="AG17" s="383" t="str">
        <f t="shared" si="11"/>
        <v/>
      </c>
      <c r="AH17" s="383" t="str">
        <f t="shared" si="12"/>
        <v/>
      </c>
      <c r="AI17" s="383" t="str">
        <f t="shared" si="13"/>
        <v/>
      </c>
      <c r="AJ17" s="383" t="str">
        <f t="shared" si="14"/>
        <v/>
      </c>
      <c r="AK17" s="383" t="str">
        <f t="shared" si="15"/>
        <v/>
      </c>
      <c r="AL17" s="383" t="str">
        <f t="shared" si="16"/>
        <v/>
      </c>
      <c r="AM17" s="383" t="str">
        <f t="shared" si="17"/>
        <v/>
      </c>
      <c r="AN17" s="383" t="str">
        <f t="shared" si="18"/>
        <v/>
      </c>
      <c r="AO17" s="383" t="str">
        <f t="shared" si="19"/>
        <v/>
      </c>
      <c r="AP17" s="383" t="str">
        <f t="shared" si="20"/>
        <v/>
      </c>
      <c r="AQ17" s="383" t="str">
        <f t="shared" si="21"/>
        <v/>
      </c>
      <c r="AR17" s="383" t="str">
        <f t="shared" si="22"/>
        <v/>
      </c>
      <c r="AS17" s="383" t="str">
        <f t="shared" si="23"/>
        <v/>
      </c>
      <c r="AT17" s="383" t="str">
        <f t="shared" si="24"/>
        <v/>
      </c>
      <c r="AU17" s="383" t="str">
        <f t="shared" si="25"/>
        <v/>
      </c>
      <c r="AV17" s="383" t="str">
        <f t="shared" si="26"/>
        <v/>
      </c>
      <c r="AW17" s="383" t="str">
        <f t="shared" si="27"/>
        <v/>
      </c>
      <c r="AX17" s="383" t="str">
        <f t="shared" si="28"/>
        <v/>
      </c>
      <c r="AY17" s="383" t="str">
        <f t="shared" si="29"/>
        <v/>
      </c>
      <c r="AZ17" s="383" t="str">
        <f t="shared" si="30"/>
        <v/>
      </c>
      <c r="BA17" s="383" t="str">
        <f t="shared" si="31"/>
        <v/>
      </c>
      <c r="BB17" s="383" t="str">
        <f t="shared" si="32"/>
        <v/>
      </c>
      <c r="BC17" s="383" t="str">
        <f t="shared" si="33"/>
        <v/>
      </c>
      <c r="BD17" s="383" t="str">
        <f t="shared" si="34"/>
        <v/>
      </c>
      <c r="BE17" s="383" t="str">
        <f t="shared" si="35"/>
        <v/>
      </c>
      <c r="BF17" s="383" t="str">
        <f t="shared" si="36"/>
        <v/>
      </c>
      <c r="BG17" s="383" t="str">
        <f t="shared" si="37"/>
        <v/>
      </c>
      <c r="BH17" s="383" t="str">
        <f t="shared" si="38"/>
        <v/>
      </c>
      <c r="BI17" s="383" t="str">
        <f t="shared" si="39"/>
        <v/>
      </c>
      <c r="BJ17" s="383" t="str">
        <f t="shared" si="40"/>
        <v/>
      </c>
      <c r="BK17" s="383" t="str">
        <f t="shared" si="41"/>
        <v/>
      </c>
      <c r="BL17" s="383" t="str">
        <f t="shared" si="42"/>
        <v/>
      </c>
      <c r="BM17" s="383" t="str">
        <f t="shared" si="43"/>
        <v/>
      </c>
      <c r="BN17" s="383" t="str">
        <f t="shared" si="44"/>
        <v/>
      </c>
      <c r="BO17" s="383" t="str">
        <f t="shared" si="45"/>
        <v/>
      </c>
      <c r="BP17" s="383" t="str">
        <f t="shared" si="46"/>
        <v/>
      </c>
      <c r="BQ17" s="383" t="str">
        <f t="shared" si="47"/>
        <v/>
      </c>
      <c r="BR17" s="383" t="str">
        <f t="shared" si="48"/>
        <v/>
      </c>
      <c r="BS17" s="383" t="str">
        <f t="shared" si="49"/>
        <v/>
      </c>
      <c r="BT17" s="383" t="str">
        <f t="shared" si="50"/>
        <v/>
      </c>
      <c r="BU17" s="383" t="str">
        <f t="shared" si="51"/>
        <v/>
      </c>
      <c r="BV17" s="383" t="str">
        <f t="shared" si="52"/>
        <v/>
      </c>
      <c r="BW17" s="383" t="str">
        <f t="shared" si="53"/>
        <v/>
      </c>
      <c r="BX17" s="383" t="str">
        <f t="shared" si="54"/>
        <v/>
      </c>
      <c r="BY17" s="383" t="str">
        <f t="shared" si="55"/>
        <v/>
      </c>
      <c r="BZ17" s="383" t="str">
        <f t="shared" si="56"/>
        <v/>
      </c>
      <c r="CA17" s="383" t="str">
        <f t="shared" si="57"/>
        <v/>
      </c>
      <c r="CB17" s="383" t="str">
        <f t="shared" si="58"/>
        <v/>
      </c>
      <c r="CC17" s="383" t="str">
        <f t="shared" si="59"/>
        <v/>
      </c>
      <c r="CD17" s="383" t="str">
        <f t="shared" si="60"/>
        <v/>
      </c>
      <c r="CE17" s="383" t="str">
        <f t="shared" si="61"/>
        <v/>
      </c>
      <c r="CF17" s="383" t="str">
        <f t="shared" si="62"/>
        <v/>
      </c>
      <c r="CG17" s="383" t="str">
        <f t="shared" si="63"/>
        <v/>
      </c>
      <c r="CH17" s="383" t="str">
        <f t="shared" si="64"/>
        <v/>
      </c>
      <c r="CI17" s="383" t="str">
        <f t="shared" si="65"/>
        <v/>
      </c>
      <c r="CJ17" s="383" t="str">
        <f t="shared" si="66"/>
        <v/>
      </c>
      <c r="CK17" s="383" t="str">
        <f t="shared" si="67"/>
        <v/>
      </c>
      <c r="CL17" s="383" t="str">
        <f t="shared" si="68"/>
        <v/>
      </c>
      <c r="CM17" s="383" t="str">
        <f t="shared" si="69"/>
        <v/>
      </c>
      <c r="CN17" s="383" t="str">
        <f t="shared" si="70"/>
        <v/>
      </c>
      <c r="CO17" s="383" t="str">
        <f t="shared" si="71"/>
        <v/>
      </c>
      <c r="CP17" s="383" t="str">
        <f t="shared" si="72"/>
        <v/>
      </c>
      <c r="CQ17" s="383" t="str">
        <f t="shared" si="73"/>
        <v/>
      </c>
      <c r="CR17" s="383" t="str">
        <f t="shared" si="74"/>
        <v/>
      </c>
      <c r="CS17" s="383" t="str">
        <f t="shared" si="75"/>
        <v/>
      </c>
      <c r="CT17" s="383" t="str">
        <f t="shared" si="76"/>
        <v/>
      </c>
      <c r="CU17" s="383" t="str">
        <f t="shared" si="77"/>
        <v/>
      </c>
      <c r="CV17" s="383" t="str">
        <f t="shared" si="78"/>
        <v/>
      </c>
      <c r="CW17" s="383" t="str">
        <f t="shared" si="79"/>
        <v/>
      </c>
      <c r="CX17" s="383" t="str">
        <f t="shared" si="80"/>
        <v/>
      </c>
      <c r="CY17" s="383" t="str">
        <f t="shared" si="81"/>
        <v/>
      </c>
      <c r="CZ17" s="383" t="str">
        <f t="shared" si="82"/>
        <v/>
      </c>
      <c r="DA17" s="383" t="str">
        <f t="shared" si="83"/>
        <v/>
      </c>
      <c r="DB17" s="383" t="str">
        <f t="shared" si="84"/>
        <v/>
      </c>
      <c r="DC17" s="383" t="str">
        <f t="shared" si="85"/>
        <v/>
      </c>
      <c r="DD17" s="383" t="str">
        <f t="shared" si="86"/>
        <v/>
      </c>
      <c r="DE17" s="383" t="str">
        <f t="shared" si="87"/>
        <v/>
      </c>
      <c r="DF17" s="383" t="str">
        <f t="shared" si="88"/>
        <v/>
      </c>
      <c r="DG17" s="383" t="str">
        <f t="shared" si="89"/>
        <v/>
      </c>
      <c r="DH17" s="383" t="str">
        <f t="shared" si="90"/>
        <v/>
      </c>
      <c r="DI17" s="383" t="str">
        <f t="shared" si="91"/>
        <v/>
      </c>
      <c r="DJ17" s="383" t="str">
        <f t="shared" si="92"/>
        <v/>
      </c>
      <c r="DK17" s="383" t="str">
        <f t="shared" si="93"/>
        <v/>
      </c>
      <c r="DL17" s="383" t="str">
        <f t="shared" si="94"/>
        <v/>
      </c>
      <c r="DM17" s="383" t="str">
        <f t="shared" si="95"/>
        <v/>
      </c>
      <c r="DN17" s="383" t="str">
        <f t="shared" si="96"/>
        <v/>
      </c>
      <c r="DO17" s="383" t="str">
        <f t="shared" si="97"/>
        <v/>
      </c>
      <c r="DP17" s="383" t="str">
        <f t="shared" si="98"/>
        <v/>
      </c>
      <c r="DQ17" s="383" t="str">
        <f t="shared" si="99"/>
        <v/>
      </c>
      <c r="DR17" s="383" t="str">
        <f t="shared" si="100"/>
        <v/>
      </c>
      <c r="DS17" s="383" t="str">
        <f t="shared" si="101"/>
        <v/>
      </c>
      <c r="DT17" s="383" t="str">
        <f t="shared" si="102"/>
        <v/>
      </c>
      <c r="DU17" s="383" t="str">
        <f t="shared" si="103"/>
        <v/>
      </c>
      <c r="DV17" s="383" t="str">
        <f t="shared" si="104"/>
        <v/>
      </c>
      <c r="DW17" s="383" t="str">
        <f t="shared" si="105"/>
        <v/>
      </c>
      <c r="DX17" s="383" t="str">
        <f t="shared" si="106"/>
        <v/>
      </c>
      <c r="DY17" s="383" t="str">
        <f t="shared" si="107"/>
        <v/>
      </c>
      <c r="DZ17" s="383" t="str">
        <f t="shared" si="108"/>
        <v/>
      </c>
      <c r="EA17" s="383" t="str">
        <f t="shared" si="109"/>
        <v/>
      </c>
      <c r="EB17" s="383" t="str">
        <f t="shared" si="110"/>
        <v/>
      </c>
      <c r="EC17" s="383" t="str">
        <f t="shared" si="111"/>
        <v/>
      </c>
      <c r="ED17" s="383" t="str">
        <f t="shared" si="112"/>
        <v/>
      </c>
      <c r="EE17" s="383" t="str">
        <f t="shared" si="113"/>
        <v/>
      </c>
      <c r="EF17" s="383" t="str">
        <f t="shared" si="114"/>
        <v/>
      </c>
      <c r="EG17" s="383" t="str">
        <f t="shared" si="115"/>
        <v/>
      </c>
      <c r="EH17" s="383" t="str">
        <f t="shared" si="116"/>
        <v/>
      </c>
      <c r="EI17" s="383" t="str">
        <f t="shared" si="117"/>
        <v/>
      </c>
      <c r="EJ17" s="383" t="str">
        <f t="shared" si="118"/>
        <v/>
      </c>
      <c r="EK17" s="383" t="str">
        <f t="shared" si="119"/>
        <v/>
      </c>
      <c r="EL17" s="383" t="str">
        <f t="shared" si="120"/>
        <v/>
      </c>
      <c r="EM17" s="383" t="str">
        <f t="shared" si="121"/>
        <v/>
      </c>
      <c r="EN17" s="383" t="str">
        <f t="shared" si="122"/>
        <v/>
      </c>
      <c r="EO17" s="383" t="str">
        <f t="shared" si="123"/>
        <v/>
      </c>
      <c r="EP17" s="383" t="str">
        <f t="shared" si="124"/>
        <v/>
      </c>
      <c r="EQ17" s="383" t="str">
        <f t="shared" si="125"/>
        <v/>
      </c>
      <c r="ER17" s="383" t="str">
        <f t="shared" si="126"/>
        <v/>
      </c>
      <c r="ES17" s="383" t="str">
        <f t="shared" si="127"/>
        <v/>
      </c>
      <c r="ET17" s="383" t="str">
        <f t="shared" si="128"/>
        <v/>
      </c>
      <c r="EU17" s="383" t="str">
        <f t="shared" si="129"/>
        <v/>
      </c>
      <c r="EV17" s="383" t="str">
        <f t="shared" si="130"/>
        <v/>
      </c>
      <c r="EW17" s="383" t="str">
        <f t="shared" si="131"/>
        <v/>
      </c>
      <c r="EX17" s="383" t="str">
        <f t="shared" si="132"/>
        <v/>
      </c>
      <c r="EY17" s="383" t="str">
        <f t="shared" si="133"/>
        <v/>
      </c>
      <c r="EZ17" s="383" t="str">
        <f t="shared" si="134"/>
        <v/>
      </c>
      <c r="FA17" s="383" t="str">
        <f t="shared" si="135"/>
        <v/>
      </c>
      <c r="FB17" s="383" t="str">
        <f t="shared" si="136"/>
        <v/>
      </c>
      <c r="FC17" s="383" t="str">
        <f t="shared" si="137"/>
        <v/>
      </c>
      <c r="FD17" s="383" t="str">
        <f t="shared" si="138"/>
        <v/>
      </c>
      <c r="FE17" s="383" t="str">
        <f t="shared" si="139"/>
        <v/>
      </c>
      <c r="FF17" s="383" t="str">
        <f t="shared" si="140"/>
        <v/>
      </c>
      <c r="FG17" s="383" t="str">
        <f t="shared" si="141"/>
        <v/>
      </c>
      <c r="FH17" s="383" t="str">
        <f t="shared" si="142"/>
        <v/>
      </c>
      <c r="FI17" s="383" t="str">
        <f t="shared" si="143"/>
        <v/>
      </c>
      <c r="FJ17" s="383" t="str">
        <f t="shared" si="144"/>
        <v/>
      </c>
      <c r="FK17" s="383" t="str">
        <f t="shared" si="145"/>
        <v/>
      </c>
      <c r="FL17" s="383" t="str">
        <f t="shared" si="146"/>
        <v/>
      </c>
      <c r="FM17" s="383" t="str">
        <f t="shared" si="147"/>
        <v/>
      </c>
      <c r="FN17" s="383" t="str">
        <f t="shared" si="148"/>
        <v/>
      </c>
      <c r="FO17" s="383" t="str">
        <f t="shared" si="149"/>
        <v/>
      </c>
      <c r="FP17" s="383" t="str">
        <f t="shared" si="150"/>
        <v/>
      </c>
      <c r="FQ17" s="383" t="str">
        <f t="shared" si="151"/>
        <v/>
      </c>
      <c r="FR17" s="383" t="str">
        <f t="shared" si="152"/>
        <v/>
      </c>
      <c r="FS17" s="383" t="str">
        <f t="shared" si="153"/>
        <v/>
      </c>
      <c r="FT17" s="383" t="str">
        <f t="shared" si="154"/>
        <v/>
      </c>
      <c r="FU17" s="383" t="str">
        <f t="shared" si="155"/>
        <v/>
      </c>
      <c r="FV17" s="383" t="str">
        <f t="shared" si="156"/>
        <v/>
      </c>
      <c r="FW17" s="383" t="str">
        <f t="shared" si="157"/>
        <v/>
      </c>
      <c r="FX17" s="383" t="str">
        <f t="shared" si="158"/>
        <v/>
      </c>
      <c r="FY17" s="383" t="str">
        <f t="shared" si="159"/>
        <v/>
      </c>
      <c r="FZ17" s="383" t="str">
        <f t="shared" si="160"/>
        <v/>
      </c>
      <c r="GA17" s="383" t="str">
        <f t="shared" si="161"/>
        <v/>
      </c>
      <c r="GB17" s="383" t="str">
        <f t="shared" si="162"/>
        <v/>
      </c>
      <c r="GC17" s="383" t="str">
        <f t="shared" si="163"/>
        <v/>
      </c>
      <c r="GD17" s="383" t="str">
        <f t="shared" si="164"/>
        <v/>
      </c>
      <c r="GE17" s="383" t="str">
        <f t="shared" si="165"/>
        <v/>
      </c>
      <c r="GF17" s="383" t="str">
        <f t="shared" si="166"/>
        <v/>
      </c>
      <c r="GG17" s="383" t="str">
        <f t="shared" si="167"/>
        <v/>
      </c>
      <c r="GH17" s="383" t="str">
        <f t="shared" si="168"/>
        <v/>
      </c>
      <c r="GI17" s="383" t="str">
        <f t="shared" si="169"/>
        <v/>
      </c>
      <c r="GJ17" s="383" t="str">
        <f t="shared" si="170"/>
        <v/>
      </c>
      <c r="GK17" s="383" t="str">
        <f t="shared" si="171"/>
        <v/>
      </c>
      <c r="GL17" s="383" t="str">
        <f t="shared" si="172"/>
        <v/>
      </c>
      <c r="GM17" s="383" t="str">
        <f t="shared" si="173"/>
        <v/>
      </c>
      <c r="GN17" s="383" t="str">
        <f t="shared" si="174"/>
        <v/>
      </c>
      <c r="GO17" s="383" t="str">
        <f t="shared" si="175"/>
        <v/>
      </c>
      <c r="GP17" s="383" t="str">
        <f t="shared" si="176"/>
        <v/>
      </c>
      <c r="GQ17" s="383" t="str">
        <f t="shared" si="177"/>
        <v/>
      </c>
      <c r="GR17" s="383" t="str">
        <f t="shared" si="178"/>
        <v/>
      </c>
      <c r="GS17" s="383" t="str">
        <f t="shared" si="179"/>
        <v/>
      </c>
      <c r="GT17" s="383" t="str">
        <f t="shared" si="180"/>
        <v/>
      </c>
      <c r="GU17" s="383" t="str">
        <f t="shared" si="181"/>
        <v/>
      </c>
      <c r="GV17" s="383" t="str">
        <f t="shared" si="182"/>
        <v/>
      </c>
      <c r="GW17" s="383" t="str">
        <f t="shared" si="183"/>
        <v/>
      </c>
      <c r="GX17" s="383" t="str">
        <f t="shared" si="184"/>
        <v/>
      </c>
      <c r="GY17" s="383" t="str">
        <f t="shared" si="185"/>
        <v/>
      </c>
      <c r="GZ17" s="383" t="str">
        <f t="shared" si="186"/>
        <v/>
      </c>
      <c r="HA17" s="383" t="str">
        <f t="shared" si="187"/>
        <v/>
      </c>
      <c r="HB17" s="383" t="str">
        <f t="shared" si="188"/>
        <v/>
      </c>
      <c r="HC17" s="383" t="str">
        <f t="shared" si="189"/>
        <v/>
      </c>
      <c r="HD17" s="383" t="str">
        <f t="shared" si="190"/>
        <v/>
      </c>
      <c r="HE17" s="383" t="str">
        <f t="shared" si="191"/>
        <v/>
      </c>
      <c r="HF17" s="383" t="str">
        <f t="shared" si="192"/>
        <v/>
      </c>
      <c r="HG17" s="383" t="str">
        <f t="shared" si="193"/>
        <v/>
      </c>
      <c r="HH17" s="383" t="str">
        <f t="shared" si="194"/>
        <v/>
      </c>
      <c r="HI17" s="383" t="str">
        <f t="shared" si="195"/>
        <v/>
      </c>
      <c r="HJ17" s="383" t="str">
        <f t="shared" si="196"/>
        <v/>
      </c>
      <c r="HK17" s="383" t="str">
        <f t="shared" si="197"/>
        <v/>
      </c>
      <c r="HL17" s="383" t="str">
        <f t="shared" si="198"/>
        <v/>
      </c>
      <c r="HM17" s="383" t="str">
        <f t="shared" si="199"/>
        <v/>
      </c>
      <c r="HN17" s="383" t="str">
        <f t="shared" si="200"/>
        <v/>
      </c>
      <c r="HO17" s="383" t="str">
        <f t="shared" si="201"/>
        <v/>
      </c>
      <c r="HP17" s="383" t="str">
        <f t="shared" si="202"/>
        <v/>
      </c>
      <c r="HQ17" s="383" t="str">
        <f t="shared" si="203"/>
        <v/>
      </c>
      <c r="HR17" s="383" t="str">
        <f t="shared" si="204"/>
        <v/>
      </c>
      <c r="HS17" s="383" t="str">
        <f t="shared" si="205"/>
        <v/>
      </c>
      <c r="HT17" s="383" t="str">
        <f t="shared" si="206"/>
        <v/>
      </c>
      <c r="HU17" s="383" t="str">
        <f t="shared" si="207"/>
        <v/>
      </c>
      <c r="HV17" s="383" t="str">
        <f t="shared" si="208"/>
        <v/>
      </c>
      <c r="HW17" s="383" t="str">
        <f t="shared" si="209"/>
        <v/>
      </c>
      <c r="HX17" s="383" t="str">
        <f t="shared" si="210"/>
        <v/>
      </c>
      <c r="HY17" s="383" t="str">
        <f t="shared" si="211"/>
        <v/>
      </c>
      <c r="HZ17" s="419" t="str">
        <f t="shared" si="212"/>
        <v/>
      </c>
      <c r="IA17" s="419" t="str">
        <f t="shared" si="213"/>
        <v/>
      </c>
      <c r="IB17" s="419" t="str">
        <f t="shared" si="214"/>
        <v/>
      </c>
      <c r="IC17" s="419" t="str">
        <f t="shared" si="215"/>
        <v/>
      </c>
      <c r="ID17" s="419" t="str">
        <f t="shared" si="216"/>
        <v/>
      </c>
      <c r="IE17" s="419" t="str">
        <f t="shared" si="217"/>
        <v/>
      </c>
      <c r="IF17" s="419" t="str">
        <f t="shared" si="218"/>
        <v/>
      </c>
      <c r="IG17" s="419" t="str">
        <f t="shared" si="219"/>
        <v/>
      </c>
      <c r="IH17" s="419" t="str">
        <f t="shared" si="220"/>
        <v/>
      </c>
      <c r="II17" s="419" t="str">
        <f t="shared" si="221"/>
        <v/>
      </c>
      <c r="IJ17" s="419" t="str">
        <f t="shared" si="222"/>
        <v/>
      </c>
      <c r="IK17" s="419" t="str">
        <f t="shared" si="223"/>
        <v/>
      </c>
      <c r="IL17" s="419" t="str">
        <f t="shared" si="224"/>
        <v/>
      </c>
      <c r="IM17" s="419" t="str">
        <f t="shared" si="225"/>
        <v/>
      </c>
      <c r="IN17" s="419" t="str">
        <f t="shared" si="226"/>
        <v/>
      </c>
      <c r="IO17" s="419" t="str">
        <f t="shared" si="227"/>
        <v/>
      </c>
      <c r="IP17" s="419" t="str">
        <f t="shared" si="228"/>
        <v/>
      </c>
      <c r="IQ17" s="419" t="str">
        <f t="shared" si="229"/>
        <v/>
      </c>
      <c r="IR17" s="419" t="str">
        <f t="shared" si="230"/>
        <v/>
      </c>
      <c r="IS17" s="419" t="str">
        <f t="shared" si="231"/>
        <v/>
      </c>
      <c r="IT17" s="419" t="str">
        <f t="shared" si="232"/>
        <v/>
      </c>
      <c r="IU17" s="419" t="str">
        <f t="shared" si="233"/>
        <v/>
      </c>
      <c r="IV17" s="419" t="str">
        <f t="shared" si="234"/>
        <v/>
      </c>
      <c r="IW17" s="419" t="str">
        <f t="shared" si="235"/>
        <v/>
      </c>
      <c r="IX17" s="419" t="str">
        <f t="shared" si="236"/>
        <v/>
      </c>
      <c r="IY17" s="419" t="str">
        <f t="shared" si="237"/>
        <v/>
      </c>
      <c r="IZ17" s="419" t="str">
        <f t="shared" si="238"/>
        <v/>
      </c>
      <c r="JA17" s="419" t="str">
        <f t="shared" si="239"/>
        <v/>
      </c>
      <c r="JB17" s="419" t="str">
        <f t="shared" si="240"/>
        <v/>
      </c>
      <c r="JC17" s="419" t="str">
        <f t="shared" si="241"/>
        <v/>
      </c>
      <c r="JD17" s="419" t="str">
        <f t="shared" si="242"/>
        <v/>
      </c>
      <c r="JE17" s="419" t="str">
        <f t="shared" si="243"/>
        <v/>
      </c>
      <c r="JF17" s="419" t="str">
        <f t="shared" si="244"/>
        <v/>
      </c>
      <c r="JG17" s="419" t="str">
        <f t="shared" si="245"/>
        <v/>
      </c>
      <c r="JH17" s="419" t="str">
        <f t="shared" si="246"/>
        <v/>
      </c>
      <c r="JI17" s="419" t="str">
        <f t="shared" si="247"/>
        <v/>
      </c>
      <c r="JJ17" s="419" t="str">
        <f t="shared" si="248"/>
        <v/>
      </c>
      <c r="JK17" s="419" t="str">
        <f t="shared" si="249"/>
        <v/>
      </c>
      <c r="JL17" s="419" t="str">
        <f t="shared" si="250"/>
        <v/>
      </c>
      <c r="JM17" s="419" t="str">
        <f t="shared" si="251"/>
        <v/>
      </c>
      <c r="JN17" s="419" t="str">
        <f t="shared" si="252"/>
        <v/>
      </c>
      <c r="JO17" s="419" t="str">
        <f t="shared" si="253"/>
        <v/>
      </c>
      <c r="JP17" s="419" t="str">
        <f t="shared" si="254"/>
        <v/>
      </c>
      <c r="JQ17" s="419" t="str">
        <f t="shared" si="255"/>
        <v/>
      </c>
      <c r="JR17" s="419" t="str">
        <f t="shared" si="256"/>
        <v/>
      </c>
      <c r="JS17" s="419" t="str">
        <f t="shared" si="257"/>
        <v/>
      </c>
      <c r="JT17" s="419" t="str">
        <f t="shared" si="258"/>
        <v/>
      </c>
      <c r="JU17" s="419" t="str">
        <f t="shared" si="259"/>
        <v/>
      </c>
      <c r="JV17" s="419" t="str">
        <f t="shared" si="260"/>
        <v/>
      </c>
      <c r="JW17" s="419" t="str">
        <f t="shared" si="261"/>
        <v/>
      </c>
      <c r="JX17" s="419" t="str">
        <f t="shared" si="262"/>
        <v/>
      </c>
      <c r="JY17" s="419" t="str">
        <f t="shared" si="263"/>
        <v/>
      </c>
      <c r="JZ17" s="419" t="str">
        <f t="shared" si="264"/>
        <v/>
      </c>
      <c r="KA17" s="419" t="str">
        <f t="shared" si="265"/>
        <v/>
      </c>
      <c r="KB17" s="419" t="str">
        <f t="shared" si="266"/>
        <v/>
      </c>
      <c r="KC17" s="419" t="str">
        <f t="shared" si="267"/>
        <v/>
      </c>
      <c r="KD17" s="419" t="str">
        <f t="shared" si="268"/>
        <v/>
      </c>
      <c r="KE17" s="419" t="str">
        <f t="shared" si="269"/>
        <v/>
      </c>
      <c r="KF17" s="419" t="str">
        <f t="shared" si="270"/>
        <v/>
      </c>
      <c r="KG17" s="419" t="str">
        <f t="shared" si="271"/>
        <v/>
      </c>
      <c r="KH17" s="419" t="str">
        <f t="shared" si="272"/>
        <v/>
      </c>
      <c r="KI17" s="419" t="str">
        <f t="shared" si="273"/>
        <v/>
      </c>
      <c r="KJ17" s="419" t="str">
        <f t="shared" si="274"/>
        <v/>
      </c>
      <c r="KK17" s="419" t="str">
        <f t="shared" si="275"/>
        <v/>
      </c>
      <c r="KL17" s="419" t="str">
        <f t="shared" si="276"/>
        <v/>
      </c>
      <c r="KM17" s="419" t="str">
        <f t="shared" si="277"/>
        <v/>
      </c>
      <c r="KN17" s="419" t="str">
        <f t="shared" si="278"/>
        <v/>
      </c>
      <c r="KO17" s="419" t="str">
        <f t="shared" si="279"/>
        <v/>
      </c>
      <c r="KP17" s="419" t="str">
        <f t="shared" si="280"/>
        <v/>
      </c>
      <c r="KQ17" s="419" t="str">
        <f t="shared" si="281"/>
        <v/>
      </c>
      <c r="KR17" s="419" t="str">
        <f t="shared" si="282"/>
        <v/>
      </c>
      <c r="KS17" s="419" t="str">
        <f t="shared" si="283"/>
        <v/>
      </c>
      <c r="KT17" s="419" t="str">
        <f t="shared" si="284"/>
        <v/>
      </c>
      <c r="KU17" s="419" t="str">
        <f t="shared" si="285"/>
        <v/>
      </c>
      <c r="KV17" s="419" t="str">
        <f t="shared" si="286"/>
        <v/>
      </c>
      <c r="KW17" s="419" t="str">
        <f t="shared" si="287"/>
        <v/>
      </c>
      <c r="KX17" s="419" t="str">
        <f t="shared" si="288"/>
        <v/>
      </c>
      <c r="KY17" s="419" t="str">
        <f t="shared" si="289"/>
        <v/>
      </c>
      <c r="KZ17" s="419" t="str">
        <f t="shared" si="290"/>
        <v/>
      </c>
      <c r="LA17" s="419" t="str">
        <f t="shared" si="291"/>
        <v/>
      </c>
      <c r="LB17" s="419" t="str">
        <f t="shared" si="292"/>
        <v/>
      </c>
      <c r="LC17" s="419" t="str">
        <f t="shared" si="293"/>
        <v/>
      </c>
      <c r="LD17" s="419" t="str">
        <f t="shared" si="294"/>
        <v/>
      </c>
      <c r="LE17" s="419" t="str">
        <f t="shared" si="295"/>
        <v/>
      </c>
      <c r="LF17" s="419" t="str">
        <f t="shared" si="296"/>
        <v/>
      </c>
      <c r="LG17" s="419" t="str">
        <f t="shared" si="297"/>
        <v/>
      </c>
      <c r="LH17" s="419" t="str">
        <f t="shared" si="298"/>
        <v/>
      </c>
      <c r="LI17" s="419" t="str">
        <f t="shared" si="299"/>
        <v/>
      </c>
      <c r="LJ17" s="419" t="str">
        <f t="shared" si="300"/>
        <v/>
      </c>
      <c r="LK17" s="419" t="str">
        <f t="shared" si="301"/>
        <v/>
      </c>
      <c r="LL17" s="419" t="str">
        <f t="shared" si="302"/>
        <v/>
      </c>
      <c r="LM17" s="419" t="str">
        <f t="shared" si="303"/>
        <v/>
      </c>
      <c r="LN17" s="419" t="str">
        <f t="shared" si="304"/>
        <v/>
      </c>
      <c r="LO17" s="419" t="str">
        <f t="shared" si="305"/>
        <v/>
      </c>
      <c r="LP17" s="419" t="str">
        <f t="shared" si="306"/>
        <v/>
      </c>
      <c r="LQ17" s="420" t="str">
        <f t="shared" si="307"/>
        <v/>
      </c>
      <c r="LR17" s="420" t="str">
        <f t="shared" si="308"/>
        <v/>
      </c>
      <c r="LS17" s="420" t="str">
        <f t="shared" si="309"/>
        <v/>
      </c>
      <c r="LT17" s="420" t="str">
        <f t="shared" si="310"/>
        <v/>
      </c>
      <c r="LU17" s="420" t="str">
        <f t="shared" si="311"/>
        <v/>
      </c>
      <c r="LV17" s="383" t="str">
        <f t="shared" si="312"/>
        <v/>
      </c>
      <c r="LW17" s="383" t="str">
        <f t="shared" si="313"/>
        <v/>
      </c>
      <c r="LX17" s="383" t="str">
        <f t="shared" si="314"/>
        <v/>
      </c>
      <c r="LY17" s="383" t="str">
        <f t="shared" si="315"/>
        <v/>
      </c>
      <c r="LZ17" s="383" t="str">
        <f t="shared" si="316"/>
        <v/>
      </c>
      <c r="MA17" s="383" t="str">
        <f t="shared" si="317"/>
        <v/>
      </c>
      <c r="MB17" s="383" t="str">
        <f t="shared" si="318"/>
        <v/>
      </c>
      <c r="MC17" s="383" t="str">
        <f t="shared" si="319"/>
        <v/>
      </c>
      <c r="MD17" s="383" t="str">
        <f t="shared" si="320"/>
        <v/>
      </c>
      <c r="ME17" s="383" t="str">
        <f t="shared" si="321"/>
        <v/>
      </c>
      <c r="MF17" s="383" t="str">
        <f t="shared" si="322"/>
        <v/>
      </c>
      <c r="MG17" s="383" t="str">
        <f t="shared" si="323"/>
        <v/>
      </c>
      <c r="MH17" s="383" t="str">
        <f t="shared" si="324"/>
        <v/>
      </c>
      <c r="MI17" s="383" t="str">
        <f t="shared" si="325"/>
        <v/>
      </c>
      <c r="MJ17" s="383" t="str">
        <f t="shared" si="326"/>
        <v/>
      </c>
      <c r="MK17" s="383" t="str">
        <f t="shared" si="327"/>
        <v/>
      </c>
      <c r="ML17" s="383" t="str">
        <f t="shared" si="328"/>
        <v/>
      </c>
      <c r="MM17" s="383" t="str">
        <f t="shared" si="329"/>
        <v/>
      </c>
      <c r="MN17" s="383" t="str">
        <f t="shared" si="330"/>
        <v/>
      </c>
      <c r="MO17" s="383" t="str">
        <f t="shared" si="331"/>
        <v/>
      </c>
      <c r="MP17" s="405">
        <f t="shared" si="338"/>
        <v>0</v>
      </c>
      <c r="MQ17" s="405">
        <f t="shared" si="339"/>
        <v>0</v>
      </c>
      <c r="MR17" s="405">
        <f t="shared" si="340"/>
        <v>0</v>
      </c>
      <c r="MS17" s="405">
        <f t="shared" si="341"/>
        <v>0</v>
      </c>
      <c r="MT17" s="405">
        <f t="shared" si="342"/>
        <v>0</v>
      </c>
      <c r="MU17" s="405">
        <f t="shared" si="343"/>
        <v>0</v>
      </c>
      <c r="MV17" s="405">
        <f t="shared" si="344"/>
        <v>0</v>
      </c>
      <c r="MW17" s="405">
        <f t="shared" si="345"/>
        <v>0</v>
      </c>
      <c r="MX17" s="405">
        <f t="shared" si="346"/>
        <v>0</v>
      </c>
      <c r="MY17" s="405">
        <f t="shared" si="347"/>
        <v>0</v>
      </c>
      <c r="MZ17" s="405">
        <f t="shared" si="332"/>
        <v>0</v>
      </c>
      <c r="NA17" s="405">
        <f t="shared" si="333"/>
        <v>0</v>
      </c>
      <c r="NB17" s="405">
        <f t="shared" si="334"/>
        <v>0</v>
      </c>
      <c r="NC17" s="405">
        <f t="shared" si="335"/>
        <v>0</v>
      </c>
      <c r="ND17" s="405">
        <f t="shared" si="336"/>
        <v>0</v>
      </c>
    </row>
    <row r="18" spans="1:368" ht="13.9" customHeight="1" x14ac:dyDescent="0.2">
      <c r="A18" s="414" t="str">
        <f t="shared" si="337"/>
        <v/>
      </c>
      <c r="B18" s="137"/>
      <c r="C18" s="130"/>
      <c r="D18" s="113"/>
      <c r="E18" s="114"/>
      <c r="F18" s="114"/>
      <c r="G18" s="114"/>
      <c r="H18" s="114"/>
      <c r="I18" s="114"/>
      <c r="J18" s="352"/>
      <c r="K18" s="115"/>
      <c r="L18" s="116">
        <f t="shared" si="0"/>
        <v>0</v>
      </c>
      <c r="M18" s="116">
        <f t="shared" si="1"/>
        <v>0</v>
      </c>
      <c r="N18" s="421"/>
      <c r="O18" s="421"/>
      <c r="P18" s="421"/>
      <c r="Q18" s="422"/>
      <c r="R18" s="423"/>
      <c r="S18" s="424"/>
      <c r="T18" s="1148"/>
      <c r="U18" s="1149"/>
      <c r="V18" s="1149"/>
      <c r="W18" s="1150"/>
      <c r="X18" s="383" t="str">
        <f t="shared" si="2"/>
        <v/>
      </c>
      <c r="Y18" s="383" t="str">
        <f t="shared" si="3"/>
        <v/>
      </c>
      <c r="Z18" s="383" t="str">
        <f t="shared" si="4"/>
        <v/>
      </c>
      <c r="AA18" s="383" t="str">
        <f t="shared" si="5"/>
        <v/>
      </c>
      <c r="AB18" s="383" t="str">
        <f t="shared" si="6"/>
        <v/>
      </c>
      <c r="AC18" s="383" t="str">
        <f t="shared" si="7"/>
        <v/>
      </c>
      <c r="AD18" s="383" t="str">
        <f t="shared" si="8"/>
        <v/>
      </c>
      <c r="AE18" s="383" t="str">
        <f t="shared" si="9"/>
        <v/>
      </c>
      <c r="AF18" s="383" t="str">
        <f t="shared" si="10"/>
        <v/>
      </c>
      <c r="AG18" s="383" t="str">
        <f t="shared" si="11"/>
        <v/>
      </c>
      <c r="AH18" s="383" t="str">
        <f t="shared" si="12"/>
        <v/>
      </c>
      <c r="AI18" s="383" t="str">
        <f t="shared" si="13"/>
        <v/>
      </c>
      <c r="AJ18" s="383" t="str">
        <f t="shared" si="14"/>
        <v/>
      </c>
      <c r="AK18" s="383" t="str">
        <f t="shared" si="15"/>
        <v/>
      </c>
      <c r="AL18" s="383" t="str">
        <f t="shared" si="16"/>
        <v/>
      </c>
      <c r="AM18" s="383" t="str">
        <f t="shared" si="17"/>
        <v/>
      </c>
      <c r="AN18" s="383" t="str">
        <f t="shared" si="18"/>
        <v/>
      </c>
      <c r="AO18" s="383" t="str">
        <f t="shared" si="19"/>
        <v/>
      </c>
      <c r="AP18" s="383" t="str">
        <f t="shared" si="20"/>
        <v/>
      </c>
      <c r="AQ18" s="383" t="str">
        <f t="shared" si="21"/>
        <v/>
      </c>
      <c r="AR18" s="383" t="str">
        <f t="shared" si="22"/>
        <v/>
      </c>
      <c r="AS18" s="383" t="str">
        <f t="shared" si="23"/>
        <v/>
      </c>
      <c r="AT18" s="383" t="str">
        <f t="shared" si="24"/>
        <v/>
      </c>
      <c r="AU18" s="383" t="str">
        <f t="shared" si="25"/>
        <v/>
      </c>
      <c r="AV18" s="383" t="str">
        <f t="shared" si="26"/>
        <v/>
      </c>
      <c r="AW18" s="383" t="str">
        <f t="shared" si="27"/>
        <v/>
      </c>
      <c r="AX18" s="383" t="str">
        <f t="shared" si="28"/>
        <v/>
      </c>
      <c r="AY18" s="383" t="str">
        <f t="shared" si="29"/>
        <v/>
      </c>
      <c r="AZ18" s="383" t="str">
        <f t="shared" si="30"/>
        <v/>
      </c>
      <c r="BA18" s="383" t="str">
        <f t="shared" si="31"/>
        <v/>
      </c>
      <c r="BB18" s="383" t="str">
        <f t="shared" si="32"/>
        <v/>
      </c>
      <c r="BC18" s="383" t="str">
        <f t="shared" si="33"/>
        <v/>
      </c>
      <c r="BD18" s="383" t="str">
        <f t="shared" si="34"/>
        <v/>
      </c>
      <c r="BE18" s="383" t="str">
        <f t="shared" si="35"/>
        <v/>
      </c>
      <c r="BF18" s="383" t="str">
        <f t="shared" si="36"/>
        <v/>
      </c>
      <c r="BG18" s="383" t="str">
        <f t="shared" si="37"/>
        <v/>
      </c>
      <c r="BH18" s="383" t="str">
        <f t="shared" si="38"/>
        <v/>
      </c>
      <c r="BI18" s="383" t="str">
        <f t="shared" si="39"/>
        <v/>
      </c>
      <c r="BJ18" s="383" t="str">
        <f t="shared" si="40"/>
        <v/>
      </c>
      <c r="BK18" s="383" t="str">
        <f t="shared" si="41"/>
        <v/>
      </c>
      <c r="BL18" s="383" t="str">
        <f t="shared" si="42"/>
        <v/>
      </c>
      <c r="BM18" s="383" t="str">
        <f t="shared" si="43"/>
        <v/>
      </c>
      <c r="BN18" s="383" t="str">
        <f t="shared" si="44"/>
        <v/>
      </c>
      <c r="BO18" s="383" t="str">
        <f t="shared" si="45"/>
        <v/>
      </c>
      <c r="BP18" s="383" t="str">
        <f t="shared" si="46"/>
        <v/>
      </c>
      <c r="BQ18" s="383" t="str">
        <f t="shared" si="47"/>
        <v/>
      </c>
      <c r="BR18" s="383" t="str">
        <f t="shared" si="48"/>
        <v/>
      </c>
      <c r="BS18" s="383" t="str">
        <f t="shared" si="49"/>
        <v/>
      </c>
      <c r="BT18" s="383" t="str">
        <f t="shared" si="50"/>
        <v/>
      </c>
      <c r="BU18" s="383" t="str">
        <f t="shared" si="51"/>
        <v/>
      </c>
      <c r="BV18" s="383" t="str">
        <f t="shared" si="52"/>
        <v/>
      </c>
      <c r="BW18" s="383" t="str">
        <f t="shared" si="53"/>
        <v/>
      </c>
      <c r="BX18" s="383" t="str">
        <f t="shared" si="54"/>
        <v/>
      </c>
      <c r="BY18" s="383" t="str">
        <f t="shared" si="55"/>
        <v/>
      </c>
      <c r="BZ18" s="383" t="str">
        <f t="shared" si="56"/>
        <v/>
      </c>
      <c r="CA18" s="383" t="str">
        <f t="shared" si="57"/>
        <v/>
      </c>
      <c r="CB18" s="383" t="str">
        <f t="shared" si="58"/>
        <v/>
      </c>
      <c r="CC18" s="383" t="str">
        <f t="shared" si="59"/>
        <v/>
      </c>
      <c r="CD18" s="383" t="str">
        <f t="shared" si="60"/>
        <v/>
      </c>
      <c r="CE18" s="383" t="str">
        <f t="shared" si="61"/>
        <v/>
      </c>
      <c r="CF18" s="383" t="str">
        <f t="shared" si="62"/>
        <v/>
      </c>
      <c r="CG18" s="383" t="str">
        <f t="shared" si="63"/>
        <v/>
      </c>
      <c r="CH18" s="383" t="str">
        <f t="shared" si="64"/>
        <v/>
      </c>
      <c r="CI18" s="383" t="str">
        <f t="shared" si="65"/>
        <v/>
      </c>
      <c r="CJ18" s="383" t="str">
        <f t="shared" si="66"/>
        <v/>
      </c>
      <c r="CK18" s="383" t="str">
        <f t="shared" si="67"/>
        <v/>
      </c>
      <c r="CL18" s="383" t="str">
        <f t="shared" si="68"/>
        <v/>
      </c>
      <c r="CM18" s="383" t="str">
        <f t="shared" si="69"/>
        <v/>
      </c>
      <c r="CN18" s="383" t="str">
        <f t="shared" si="70"/>
        <v/>
      </c>
      <c r="CO18" s="383" t="str">
        <f t="shared" si="71"/>
        <v/>
      </c>
      <c r="CP18" s="383" t="str">
        <f t="shared" si="72"/>
        <v/>
      </c>
      <c r="CQ18" s="383" t="str">
        <f t="shared" si="73"/>
        <v/>
      </c>
      <c r="CR18" s="383" t="str">
        <f t="shared" si="74"/>
        <v/>
      </c>
      <c r="CS18" s="383" t="str">
        <f t="shared" si="75"/>
        <v/>
      </c>
      <c r="CT18" s="383" t="str">
        <f t="shared" si="76"/>
        <v/>
      </c>
      <c r="CU18" s="383" t="str">
        <f t="shared" si="77"/>
        <v/>
      </c>
      <c r="CV18" s="383" t="str">
        <f t="shared" si="78"/>
        <v/>
      </c>
      <c r="CW18" s="383" t="str">
        <f t="shared" si="79"/>
        <v/>
      </c>
      <c r="CX18" s="383" t="str">
        <f t="shared" si="80"/>
        <v/>
      </c>
      <c r="CY18" s="383" t="str">
        <f t="shared" si="81"/>
        <v/>
      </c>
      <c r="CZ18" s="383" t="str">
        <f t="shared" si="82"/>
        <v/>
      </c>
      <c r="DA18" s="383" t="str">
        <f t="shared" si="83"/>
        <v/>
      </c>
      <c r="DB18" s="383" t="str">
        <f t="shared" si="84"/>
        <v/>
      </c>
      <c r="DC18" s="383" t="str">
        <f t="shared" si="85"/>
        <v/>
      </c>
      <c r="DD18" s="383" t="str">
        <f t="shared" si="86"/>
        <v/>
      </c>
      <c r="DE18" s="383" t="str">
        <f t="shared" si="87"/>
        <v/>
      </c>
      <c r="DF18" s="383" t="str">
        <f t="shared" si="88"/>
        <v/>
      </c>
      <c r="DG18" s="383" t="str">
        <f t="shared" si="89"/>
        <v/>
      </c>
      <c r="DH18" s="383" t="str">
        <f t="shared" si="90"/>
        <v/>
      </c>
      <c r="DI18" s="383" t="str">
        <f t="shared" si="91"/>
        <v/>
      </c>
      <c r="DJ18" s="383" t="str">
        <f t="shared" si="92"/>
        <v/>
      </c>
      <c r="DK18" s="383" t="str">
        <f t="shared" si="93"/>
        <v/>
      </c>
      <c r="DL18" s="383" t="str">
        <f t="shared" si="94"/>
        <v/>
      </c>
      <c r="DM18" s="383" t="str">
        <f t="shared" si="95"/>
        <v/>
      </c>
      <c r="DN18" s="383" t="str">
        <f t="shared" si="96"/>
        <v/>
      </c>
      <c r="DO18" s="383" t="str">
        <f t="shared" si="97"/>
        <v/>
      </c>
      <c r="DP18" s="383" t="str">
        <f t="shared" si="98"/>
        <v/>
      </c>
      <c r="DQ18" s="383" t="str">
        <f t="shared" si="99"/>
        <v/>
      </c>
      <c r="DR18" s="383" t="str">
        <f t="shared" si="100"/>
        <v/>
      </c>
      <c r="DS18" s="383" t="str">
        <f t="shared" si="101"/>
        <v/>
      </c>
      <c r="DT18" s="383" t="str">
        <f t="shared" si="102"/>
        <v/>
      </c>
      <c r="DU18" s="383" t="str">
        <f t="shared" si="103"/>
        <v/>
      </c>
      <c r="DV18" s="383" t="str">
        <f t="shared" si="104"/>
        <v/>
      </c>
      <c r="DW18" s="383" t="str">
        <f t="shared" si="105"/>
        <v/>
      </c>
      <c r="DX18" s="383" t="str">
        <f t="shared" si="106"/>
        <v/>
      </c>
      <c r="DY18" s="383" t="str">
        <f t="shared" si="107"/>
        <v/>
      </c>
      <c r="DZ18" s="383" t="str">
        <f t="shared" si="108"/>
        <v/>
      </c>
      <c r="EA18" s="383" t="str">
        <f t="shared" si="109"/>
        <v/>
      </c>
      <c r="EB18" s="383" t="str">
        <f t="shared" si="110"/>
        <v/>
      </c>
      <c r="EC18" s="383" t="str">
        <f t="shared" si="111"/>
        <v/>
      </c>
      <c r="ED18" s="383" t="str">
        <f t="shared" si="112"/>
        <v/>
      </c>
      <c r="EE18" s="383" t="str">
        <f t="shared" si="113"/>
        <v/>
      </c>
      <c r="EF18" s="383" t="str">
        <f t="shared" si="114"/>
        <v/>
      </c>
      <c r="EG18" s="383" t="str">
        <f t="shared" si="115"/>
        <v/>
      </c>
      <c r="EH18" s="383" t="str">
        <f t="shared" si="116"/>
        <v/>
      </c>
      <c r="EI18" s="383" t="str">
        <f t="shared" si="117"/>
        <v/>
      </c>
      <c r="EJ18" s="383" t="str">
        <f t="shared" si="118"/>
        <v/>
      </c>
      <c r="EK18" s="383" t="str">
        <f t="shared" si="119"/>
        <v/>
      </c>
      <c r="EL18" s="383" t="str">
        <f t="shared" si="120"/>
        <v/>
      </c>
      <c r="EM18" s="383" t="str">
        <f t="shared" si="121"/>
        <v/>
      </c>
      <c r="EN18" s="383" t="str">
        <f t="shared" si="122"/>
        <v/>
      </c>
      <c r="EO18" s="383" t="str">
        <f t="shared" si="123"/>
        <v/>
      </c>
      <c r="EP18" s="383" t="str">
        <f t="shared" si="124"/>
        <v/>
      </c>
      <c r="EQ18" s="383" t="str">
        <f t="shared" si="125"/>
        <v/>
      </c>
      <c r="ER18" s="383" t="str">
        <f t="shared" si="126"/>
        <v/>
      </c>
      <c r="ES18" s="383" t="str">
        <f t="shared" si="127"/>
        <v/>
      </c>
      <c r="ET18" s="383" t="str">
        <f t="shared" si="128"/>
        <v/>
      </c>
      <c r="EU18" s="383" t="str">
        <f t="shared" si="129"/>
        <v/>
      </c>
      <c r="EV18" s="383" t="str">
        <f t="shared" si="130"/>
        <v/>
      </c>
      <c r="EW18" s="383" t="str">
        <f t="shared" si="131"/>
        <v/>
      </c>
      <c r="EX18" s="383" t="str">
        <f t="shared" si="132"/>
        <v/>
      </c>
      <c r="EY18" s="383" t="str">
        <f t="shared" si="133"/>
        <v/>
      </c>
      <c r="EZ18" s="383" t="str">
        <f t="shared" si="134"/>
        <v/>
      </c>
      <c r="FA18" s="383" t="str">
        <f t="shared" si="135"/>
        <v/>
      </c>
      <c r="FB18" s="383" t="str">
        <f t="shared" si="136"/>
        <v/>
      </c>
      <c r="FC18" s="383" t="str">
        <f t="shared" si="137"/>
        <v/>
      </c>
      <c r="FD18" s="383" t="str">
        <f t="shared" si="138"/>
        <v/>
      </c>
      <c r="FE18" s="383" t="str">
        <f t="shared" si="139"/>
        <v/>
      </c>
      <c r="FF18" s="383" t="str">
        <f t="shared" si="140"/>
        <v/>
      </c>
      <c r="FG18" s="383" t="str">
        <f t="shared" si="141"/>
        <v/>
      </c>
      <c r="FH18" s="383" t="str">
        <f t="shared" si="142"/>
        <v/>
      </c>
      <c r="FI18" s="383" t="str">
        <f t="shared" si="143"/>
        <v/>
      </c>
      <c r="FJ18" s="383" t="str">
        <f t="shared" si="144"/>
        <v/>
      </c>
      <c r="FK18" s="383" t="str">
        <f t="shared" si="145"/>
        <v/>
      </c>
      <c r="FL18" s="383" t="str">
        <f t="shared" si="146"/>
        <v/>
      </c>
      <c r="FM18" s="383" t="str">
        <f t="shared" si="147"/>
        <v/>
      </c>
      <c r="FN18" s="383" t="str">
        <f t="shared" si="148"/>
        <v/>
      </c>
      <c r="FO18" s="383" t="str">
        <f t="shared" si="149"/>
        <v/>
      </c>
      <c r="FP18" s="383" t="str">
        <f t="shared" si="150"/>
        <v/>
      </c>
      <c r="FQ18" s="383" t="str">
        <f t="shared" si="151"/>
        <v/>
      </c>
      <c r="FR18" s="383" t="str">
        <f t="shared" si="152"/>
        <v/>
      </c>
      <c r="FS18" s="383" t="str">
        <f t="shared" si="153"/>
        <v/>
      </c>
      <c r="FT18" s="383" t="str">
        <f t="shared" si="154"/>
        <v/>
      </c>
      <c r="FU18" s="383" t="str">
        <f t="shared" si="155"/>
        <v/>
      </c>
      <c r="FV18" s="383" t="str">
        <f t="shared" si="156"/>
        <v/>
      </c>
      <c r="FW18" s="383" t="str">
        <f t="shared" si="157"/>
        <v/>
      </c>
      <c r="FX18" s="383" t="str">
        <f t="shared" si="158"/>
        <v/>
      </c>
      <c r="FY18" s="383" t="str">
        <f t="shared" si="159"/>
        <v/>
      </c>
      <c r="FZ18" s="383" t="str">
        <f t="shared" si="160"/>
        <v/>
      </c>
      <c r="GA18" s="383" t="str">
        <f t="shared" si="161"/>
        <v/>
      </c>
      <c r="GB18" s="383" t="str">
        <f t="shared" si="162"/>
        <v/>
      </c>
      <c r="GC18" s="383" t="str">
        <f t="shared" si="163"/>
        <v/>
      </c>
      <c r="GD18" s="383" t="str">
        <f t="shared" si="164"/>
        <v/>
      </c>
      <c r="GE18" s="383" t="str">
        <f t="shared" si="165"/>
        <v/>
      </c>
      <c r="GF18" s="383" t="str">
        <f t="shared" si="166"/>
        <v/>
      </c>
      <c r="GG18" s="383" t="str">
        <f t="shared" si="167"/>
        <v/>
      </c>
      <c r="GH18" s="383" t="str">
        <f t="shared" si="168"/>
        <v/>
      </c>
      <c r="GI18" s="383" t="str">
        <f t="shared" si="169"/>
        <v/>
      </c>
      <c r="GJ18" s="383" t="str">
        <f t="shared" si="170"/>
        <v/>
      </c>
      <c r="GK18" s="383" t="str">
        <f t="shared" si="171"/>
        <v/>
      </c>
      <c r="GL18" s="383" t="str">
        <f t="shared" si="172"/>
        <v/>
      </c>
      <c r="GM18" s="383" t="str">
        <f t="shared" si="173"/>
        <v/>
      </c>
      <c r="GN18" s="383" t="str">
        <f t="shared" si="174"/>
        <v/>
      </c>
      <c r="GO18" s="383" t="str">
        <f t="shared" si="175"/>
        <v/>
      </c>
      <c r="GP18" s="383" t="str">
        <f t="shared" si="176"/>
        <v/>
      </c>
      <c r="GQ18" s="383" t="str">
        <f t="shared" si="177"/>
        <v/>
      </c>
      <c r="GR18" s="383" t="str">
        <f t="shared" si="178"/>
        <v/>
      </c>
      <c r="GS18" s="383" t="str">
        <f t="shared" si="179"/>
        <v/>
      </c>
      <c r="GT18" s="383" t="str">
        <f t="shared" si="180"/>
        <v/>
      </c>
      <c r="GU18" s="383" t="str">
        <f t="shared" si="181"/>
        <v/>
      </c>
      <c r="GV18" s="383" t="str">
        <f t="shared" si="182"/>
        <v/>
      </c>
      <c r="GW18" s="383" t="str">
        <f t="shared" si="183"/>
        <v/>
      </c>
      <c r="GX18" s="383" t="str">
        <f t="shared" si="184"/>
        <v/>
      </c>
      <c r="GY18" s="383" t="str">
        <f t="shared" si="185"/>
        <v/>
      </c>
      <c r="GZ18" s="383" t="str">
        <f t="shared" si="186"/>
        <v/>
      </c>
      <c r="HA18" s="383" t="str">
        <f t="shared" si="187"/>
        <v/>
      </c>
      <c r="HB18" s="383" t="str">
        <f t="shared" si="188"/>
        <v/>
      </c>
      <c r="HC18" s="383" t="str">
        <f t="shared" si="189"/>
        <v/>
      </c>
      <c r="HD18" s="383" t="str">
        <f t="shared" si="190"/>
        <v/>
      </c>
      <c r="HE18" s="383" t="str">
        <f t="shared" si="191"/>
        <v/>
      </c>
      <c r="HF18" s="383" t="str">
        <f t="shared" si="192"/>
        <v/>
      </c>
      <c r="HG18" s="383" t="str">
        <f t="shared" si="193"/>
        <v/>
      </c>
      <c r="HH18" s="383" t="str">
        <f t="shared" si="194"/>
        <v/>
      </c>
      <c r="HI18" s="383" t="str">
        <f t="shared" si="195"/>
        <v/>
      </c>
      <c r="HJ18" s="383" t="str">
        <f t="shared" si="196"/>
        <v/>
      </c>
      <c r="HK18" s="383" t="str">
        <f t="shared" si="197"/>
        <v/>
      </c>
      <c r="HL18" s="383" t="str">
        <f t="shared" si="198"/>
        <v/>
      </c>
      <c r="HM18" s="383" t="str">
        <f t="shared" si="199"/>
        <v/>
      </c>
      <c r="HN18" s="383" t="str">
        <f t="shared" si="200"/>
        <v/>
      </c>
      <c r="HO18" s="383" t="str">
        <f t="shared" si="201"/>
        <v/>
      </c>
      <c r="HP18" s="383" t="str">
        <f t="shared" si="202"/>
        <v/>
      </c>
      <c r="HQ18" s="383" t="str">
        <f t="shared" si="203"/>
        <v/>
      </c>
      <c r="HR18" s="383" t="str">
        <f t="shared" si="204"/>
        <v/>
      </c>
      <c r="HS18" s="383" t="str">
        <f t="shared" si="205"/>
        <v/>
      </c>
      <c r="HT18" s="383" t="str">
        <f t="shared" si="206"/>
        <v/>
      </c>
      <c r="HU18" s="383" t="str">
        <f t="shared" si="207"/>
        <v/>
      </c>
      <c r="HV18" s="383" t="str">
        <f t="shared" si="208"/>
        <v/>
      </c>
      <c r="HW18" s="383" t="str">
        <f t="shared" si="209"/>
        <v/>
      </c>
      <c r="HX18" s="383" t="str">
        <f t="shared" si="210"/>
        <v/>
      </c>
      <c r="HY18" s="383" t="str">
        <f t="shared" si="211"/>
        <v/>
      </c>
      <c r="HZ18" s="419" t="str">
        <f t="shared" si="212"/>
        <v/>
      </c>
      <c r="IA18" s="419" t="str">
        <f t="shared" si="213"/>
        <v/>
      </c>
      <c r="IB18" s="419" t="str">
        <f t="shared" si="214"/>
        <v/>
      </c>
      <c r="IC18" s="419" t="str">
        <f t="shared" si="215"/>
        <v/>
      </c>
      <c r="ID18" s="419" t="str">
        <f t="shared" si="216"/>
        <v/>
      </c>
      <c r="IE18" s="419" t="str">
        <f t="shared" si="217"/>
        <v/>
      </c>
      <c r="IF18" s="419" t="str">
        <f t="shared" si="218"/>
        <v/>
      </c>
      <c r="IG18" s="419" t="str">
        <f t="shared" si="219"/>
        <v/>
      </c>
      <c r="IH18" s="419" t="str">
        <f t="shared" si="220"/>
        <v/>
      </c>
      <c r="II18" s="419" t="str">
        <f t="shared" si="221"/>
        <v/>
      </c>
      <c r="IJ18" s="419" t="str">
        <f t="shared" si="222"/>
        <v/>
      </c>
      <c r="IK18" s="419" t="str">
        <f t="shared" si="223"/>
        <v/>
      </c>
      <c r="IL18" s="419" t="str">
        <f t="shared" si="224"/>
        <v/>
      </c>
      <c r="IM18" s="419" t="str">
        <f t="shared" si="225"/>
        <v/>
      </c>
      <c r="IN18" s="419" t="str">
        <f t="shared" si="226"/>
        <v/>
      </c>
      <c r="IO18" s="419" t="str">
        <f t="shared" si="227"/>
        <v/>
      </c>
      <c r="IP18" s="419" t="str">
        <f t="shared" si="228"/>
        <v/>
      </c>
      <c r="IQ18" s="419" t="str">
        <f t="shared" si="229"/>
        <v/>
      </c>
      <c r="IR18" s="419" t="str">
        <f t="shared" si="230"/>
        <v/>
      </c>
      <c r="IS18" s="419" t="str">
        <f t="shared" si="231"/>
        <v/>
      </c>
      <c r="IT18" s="419" t="str">
        <f t="shared" si="232"/>
        <v/>
      </c>
      <c r="IU18" s="419" t="str">
        <f t="shared" si="233"/>
        <v/>
      </c>
      <c r="IV18" s="419" t="str">
        <f t="shared" si="234"/>
        <v/>
      </c>
      <c r="IW18" s="419" t="str">
        <f t="shared" si="235"/>
        <v/>
      </c>
      <c r="IX18" s="419" t="str">
        <f t="shared" si="236"/>
        <v/>
      </c>
      <c r="IY18" s="419" t="str">
        <f t="shared" si="237"/>
        <v/>
      </c>
      <c r="IZ18" s="419" t="str">
        <f t="shared" si="238"/>
        <v/>
      </c>
      <c r="JA18" s="419" t="str">
        <f t="shared" si="239"/>
        <v/>
      </c>
      <c r="JB18" s="419" t="str">
        <f t="shared" si="240"/>
        <v/>
      </c>
      <c r="JC18" s="419" t="str">
        <f t="shared" si="241"/>
        <v/>
      </c>
      <c r="JD18" s="419" t="str">
        <f t="shared" si="242"/>
        <v/>
      </c>
      <c r="JE18" s="419" t="str">
        <f t="shared" si="243"/>
        <v/>
      </c>
      <c r="JF18" s="419" t="str">
        <f t="shared" si="244"/>
        <v/>
      </c>
      <c r="JG18" s="419" t="str">
        <f t="shared" si="245"/>
        <v/>
      </c>
      <c r="JH18" s="419" t="str">
        <f t="shared" si="246"/>
        <v/>
      </c>
      <c r="JI18" s="419" t="str">
        <f t="shared" si="247"/>
        <v/>
      </c>
      <c r="JJ18" s="419" t="str">
        <f t="shared" si="248"/>
        <v/>
      </c>
      <c r="JK18" s="419" t="str">
        <f t="shared" si="249"/>
        <v/>
      </c>
      <c r="JL18" s="419" t="str">
        <f t="shared" si="250"/>
        <v/>
      </c>
      <c r="JM18" s="419" t="str">
        <f t="shared" si="251"/>
        <v/>
      </c>
      <c r="JN18" s="419" t="str">
        <f t="shared" si="252"/>
        <v/>
      </c>
      <c r="JO18" s="419" t="str">
        <f t="shared" si="253"/>
        <v/>
      </c>
      <c r="JP18" s="419" t="str">
        <f t="shared" si="254"/>
        <v/>
      </c>
      <c r="JQ18" s="419" t="str">
        <f t="shared" si="255"/>
        <v/>
      </c>
      <c r="JR18" s="419" t="str">
        <f t="shared" si="256"/>
        <v/>
      </c>
      <c r="JS18" s="419" t="str">
        <f t="shared" si="257"/>
        <v/>
      </c>
      <c r="JT18" s="419" t="str">
        <f t="shared" si="258"/>
        <v/>
      </c>
      <c r="JU18" s="419" t="str">
        <f t="shared" si="259"/>
        <v/>
      </c>
      <c r="JV18" s="419" t="str">
        <f t="shared" si="260"/>
        <v/>
      </c>
      <c r="JW18" s="419" t="str">
        <f t="shared" si="261"/>
        <v/>
      </c>
      <c r="JX18" s="419" t="str">
        <f t="shared" si="262"/>
        <v/>
      </c>
      <c r="JY18" s="419" t="str">
        <f t="shared" si="263"/>
        <v/>
      </c>
      <c r="JZ18" s="419" t="str">
        <f t="shared" si="264"/>
        <v/>
      </c>
      <c r="KA18" s="419" t="str">
        <f t="shared" si="265"/>
        <v/>
      </c>
      <c r="KB18" s="419" t="str">
        <f t="shared" si="266"/>
        <v/>
      </c>
      <c r="KC18" s="419" t="str">
        <f t="shared" si="267"/>
        <v/>
      </c>
      <c r="KD18" s="419" t="str">
        <f t="shared" si="268"/>
        <v/>
      </c>
      <c r="KE18" s="419" t="str">
        <f t="shared" si="269"/>
        <v/>
      </c>
      <c r="KF18" s="419" t="str">
        <f t="shared" si="270"/>
        <v/>
      </c>
      <c r="KG18" s="419" t="str">
        <f t="shared" si="271"/>
        <v/>
      </c>
      <c r="KH18" s="419" t="str">
        <f t="shared" si="272"/>
        <v/>
      </c>
      <c r="KI18" s="419" t="str">
        <f t="shared" si="273"/>
        <v/>
      </c>
      <c r="KJ18" s="419" t="str">
        <f t="shared" si="274"/>
        <v/>
      </c>
      <c r="KK18" s="419" t="str">
        <f t="shared" si="275"/>
        <v/>
      </c>
      <c r="KL18" s="419" t="str">
        <f t="shared" si="276"/>
        <v/>
      </c>
      <c r="KM18" s="419" t="str">
        <f t="shared" si="277"/>
        <v/>
      </c>
      <c r="KN18" s="419" t="str">
        <f t="shared" si="278"/>
        <v/>
      </c>
      <c r="KO18" s="419" t="str">
        <f t="shared" si="279"/>
        <v/>
      </c>
      <c r="KP18" s="419" t="str">
        <f t="shared" si="280"/>
        <v/>
      </c>
      <c r="KQ18" s="419" t="str">
        <f t="shared" si="281"/>
        <v/>
      </c>
      <c r="KR18" s="419" t="str">
        <f t="shared" si="282"/>
        <v/>
      </c>
      <c r="KS18" s="419" t="str">
        <f t="shared" si="283"/>
        <v/>
      </c>
      <c r="KT18" s="419" t="str">
        <f t="shared" si="284"/>
        <v/>
      </c>
      <c r="KU18" s="419" t="str">
        <f t="shared" si="285"/>
        <v/>
      </c>
      <c r="KV18" s="419" t="str">
        <f t="shared" si="286"/>
        <v/>
      </c>
      <c r="KW18" s="419" t="str">
        <f t="shared" si="287"/>
        <v/>
      </c>
      <c r="KX18" s="419" t="str">
        <f t="shared" si="288"/>
        <v/>
      </c>
      <c r="KY18" s="419" t="str">
        <f t="shared" si="289"/>
        <v/>
      </c>
      <c r="KZ18" s="419" t="str">
        <f t="shared" si="290"/>
        <v/>
      </c>
      <c r="LA18" s="419" t="str">
        <f t="shared" si="291"/>
        <v/>
      </c>
      <c r="LB18" s="419" t="str">
        <f t="shared" si="292"/>
        <v/>
      </c>
      <c r="LC18" s="419" t="str">
        <f t="shared" si="293"/>
        <v/>
      </c>
      <c r="LD18" s="419" t="str">
        <f t="shared" si="294"/>
        <v/>
      </c>
      <c r="LE18" s="419" t="str">
        <f t="shared" si="295"/>
        <v/>
      </c>
      <c r="LF18" s="419" t="str">
        <f t="shared" si="296"/>
        <v/>
      </c>
      <c r="LG18" s="419" t="str">
        <f t="shared" si="297"/>
        <v/>
      </c>
      <c r="LH18" s="419" t="str">
        <f t="shared" si="298"/>
        <v/>
      </c>
      <c r="LI18" s="419" t="str">
        <f t="shared" si="299"/>
        <v/>
      </c>
      <c r="LJ18" s="419" t="str">
        <f t="shared" si="300"/>
        <v/>
      </c>
      <c r="LK18" s="419" t="str">
        <f t="shared" si="301"/>
        <v/>
      </c>
      <c r="LL18" s="419" t="str">
        <f t="shared" si="302"/>
        <v/>
      </c>
      <c r="LM18" s="419" t="str">
        <f t="shared" si="303"/>
        <v/>
      </c>
      <c r="LN18" s="419" t="str">
        <f t="shared" si="304"/>
        <v/>
      </c>
      <c r="LO18" s="419" t="str">
        <f t="shared" si="305"/>
        <v/>
      </c>
      <c r="LP18" s="419" t="str">
        <f t="shared" si="306"/>
        <v/>
      </c>
      <c r="LQ18" s="420" t="str">
        <f t="shared" si="307"/>
        <v/>
      </c>
      <c r="LR18" s="420" t="str">
        <f t="shared" si="308"/>
        <v/>
      </c>
      <c r="LS18" s="420" t="str">
        <f t="shared" si="309"/>
        <v/>
      </c>
      <c r="LT18" s="420" t="str">
        <f t="shared" si="310"/>
        <v/>
      </c>
      <c r="LU18" s="420" t="str">
        <f t="shared" si="311"/>
        <v/>
      </c>
      <c r="LV18" s="383" t="str">
        <f t="shared" si="312"/>
        <v/>
      </c>
      <c r="LW18" s="383" t="str">
        <f t="shared" si="313"/>
        <v/>
      </c>
      <c r="LX18" s="383" t="str">
        <f t="shared" si="314"/>
        <v/>
      </c>
      <c r="LY18" s="383" t="str">
        <f t="shared" si="315"/>
        <v/>
      </c>
      <c r="LZ18" s="383" t="str">
        <f t="shared" si="316"/>
        <v/>
      </c>
      <c r="MA18" s="383" t="str">
        <f t="shared" si="317"/>
        <v/>
      </c>
      <c r="MB18" s="383" t="str">
        <f t="shared" si="318"/>
        <v/>
      </c>
      <c r="MC18" s="383" t="str">
        <f t="shared" si="319"/>
        <v/>
      </c>
      <c r="MD18" s="383" t="str">
        <f t="shared" si="320"/>
        <v/>
      </c>
      <c r="ME18" s="383" t="str">
        <f t="shared" si="321"/>
        <v/>
      </c>
      <c r="MF18" s="383" t="str">
        <f t="shared" si="322"/>
        <v/>
      </c>
      <c r="MG18" s="383" t="str">
        <f t="shared" si="323"/>
        <v/>
      </c>
      <c r="MH18" s="383" t="str">
        <f t="shared" si="324"/>
        <v/>
      </c>
      <c r="MI18" s="383" t="str">
        <f t="shared" si="325"/>
        <v/>
      </c>
      <c r="MJ18" s="383" t="str">
        <f t="shared" si="326"/>
        <v/>
      </c>
      <c r="MK18" s="383" t="str">
        <f t="shared" si="327"/>
        <v/>
      </c>
      <c r="ML18" s="383" t="str">
        <f t="shared" si="328"/>
        <v/>
      </c>
      <c r="MM18" s="383" t="str">
        <f t="shared" si="329"/>
        <v/>
      </c>
      <c r="MN18" s="383" t="str">
        <f t="shared" si="330"/>
        <v/>
      </c>
      <c r="MO18" s="383" t="str">
        <f t="shared" si="331"/>
        <v/>
      </c>
      <c r="MP18" s="405">
        <f t="shared" si="338"/>
        <v>0</v>
      </c>
      <c r="MQ18" s="405">
        <f t="shared" si="339"/>
        <v>0</v>
      </c>
      <c r="MR18" s="405">
        <f t="shared" si="340"/>
        <v>0</v>
      </c>
      <c r="MS18" s="405">
        <f t="shared" si="341"/>
        <v>0</v>
      </c>
      <c r="MT18" s="405">
        <f t="shared" si="342"/>
        <v>0</v>
      </c>
      <c r="MU18" s="405">
        <f t="shared" si="343"/>
        <v>0</v>
      </c>
      <c r="MV18" s="405">
        <f t="shared" si="344"/>
        <v>0</v>
      </c>
      <c r="MW18" s="405">
        <f t="shared" si="345"/>
        <v>0</v>
      </c>
      <c r="MX18" s="405">
        <f t="shared" si="346"/>
        <v>0</v>
      </c>
      <c r="MY18" s="405">
        <f t="shared" si="347"/>
        <v>0</v>
      </c>
      <c r="MZ18" s="405">
        <f t="shared" si="332"/>
        <v>0</v>
      </c>
      <c r="NA18" s="405">
        <f t="shared" si="333"/>
        <v>0</v>
      </c>
      <c r="NB18" s="405">
        <f t="shared" si="334"/>
        <v>0</v>
      </c>
      <c r="NC18" s="405">
        <f t="shared" si="335"/>
        <v>0</v>
      </c>
      <c r="ND18" s="405">
        <f t="shared" si="336"/>
        <v>0</v>
      </c>
    </row>
    <row r="19" spans="1:368" ht="13.9" customHeight="1" x14ac:dyDescent="0.2">
      <c r="A19" s="414" t="str">
        <f t="shared" si="337"/>
        <v/>
      </c>
      <c r="B19" s="137"/>
      <c r="C19" s="130"/>
      <c r="D19" s="113"/>
      <c r="E19" s="114"/>
      <c r="F19" s="114"/>
      <c r="G19" s="114"/>
      <c r="H19" s="114"/>
      <c r="I19" s="114"/>
      <c r="J19" s="352"/>
      <c r="K19" s="115"/>
      <c r="L19" s="116">
        <f t="shared" si="0"/>
        <v>0</v>
      </c>
      <c r="M19" s="116">
        <f t="shared" si="1"/>
        <v>0</v>
      </c>
      <c r="N19" s="421"/>
      <c r="O19" s="421"/>
      <c r="P19" s="421"/>
      <c r="Q19" s="422"/>
      <c r="R19" s="423"/>
      <c r="S19" s="424"/>
      <c r="T19" s="1148"/>
      <c r="U19" s="1149"/>
      <c r="V19" s="1149"/>
      <c r="W19" s="1150"/>
      <c r="X19" s="383" t="str">
        <f t="shared" si="2"/>
        <v/>
      </c>
      <c r="Y19" s="383" t="str">
        <f t="shared" si="3"/>
        <v/>
      </c>
      <c r="Z19" s="383" t="str">
        <f t="shared" si="4"/>
        <v/>
      </c>
      <c r="AA19" s="383" t="str">
        <f t="shared" si="5"/>
        <v/>
      </c>
      <c r="AB19" s="383" t="str">
        <f t="shared" si="6"/>
        <v/>
      </c>
      <c r="AC19" s="383" t="str">
        <f t="shared" si="7"/>
        <v/>
      </c>
      <c r="AD19" s="383" t="str">
        <f t="shared" si="8"/>
        <v/>
      </c>
      <c r="AE19" s="383" t="str">
        <f t="shared" si="9"/>
        <v/>
      </c>
      <c r="AF19" s="383" t="str">
        <f t="shared" si="10"/>
        <v/>
      </c>
      <c r="AG19" s="383" t="str">
        <f t="shared" si="11"/>
        <v/>
      </c>
      <c r="AH19" s="383" t="str">
        <f t="shared" si="12"/>
        <v/>
      </c>
      <c r="AI19" s="383" t="str">
        <f t="shared" si="13"/>
        <v/>
      </c>
      <c r="AJ19" s="383" t="str">
        <f t="shared" si="14"/>
        <v/>
      </c>
      <c r="AK19" s="383" t="str">
        <f t="shared" si="15"/>
        <v/>
      </c>
      <c r="AL19" s="383" t="str">
        <f t="shared" si="16"/>
        <v/>
      </c>
      <c r="AM19" s="383" t="str">
        <f t="shared" si="17"/>
        <v/>
      </c>
      <c r="AN19" s="383" t="str">
        <f t="shared" si="18"/>
        <v/>
      </c>
      <c r="AO19" s="383" t="str">
        <f t="shared" si="19"/>
        <v/>
      </c>
      <c r="AP19" s="383" t="str">
        <f t="shared" si="20"/>
        <v/>
      </c>
      <c r="AQ19" s="383" t="str">
        <f t="shared" si="21"/>
        <v/>
      </c>
      <c r="AR19" s="383" t="str">
        <f t="shared" si="22"/>
        <v/>
      </c>
      <c r="AS19" s="383" t="str">
        <f t="shared" si="23"/>
        <v/>
      </c>
      <c r="AT19" s="383" t="str">
        <f t="shared" si="24"/>
        <v/>
      </c>
      <c r="AU19" s="383" t="str">
        <f t="shared" si="25"/>
        <v/>
      </c>
      <c r="AV19" s="383" t="str">
        <f t="shared" si="26"/>
        <v/>
      </c>
      <c r="AW19" s="383" t="str">
        <f t="shared" si="27"/>
        <v/>
      </c>
      <c r="AX19" s="383" t="str">
        <f t="shared" si="28"/>
        <v/>
      </c>
      <c r="AY19" s="383" t="str">
        <f t="shared" si="29"/>
        <v/>
      </c>
      <c r="AZ19" s="383" t="str">
        <f t="shared" si="30"/>
        <v/>
      </c>
      <c r="BA19" s="383" t="str">
        <f t="shared" si="31"/>
        <v/>
      </c>
      <c r="BB19" s="383" t="str">
        <f t="shared" si="32"/>
        <v/>
      </c>
      <c r="BC19" s="383" t="str">
        <f t="shared" si="33"/>
        <v/>
      </c>
      <c r="BD19" s="383" t="str">
        <f t="shared" si="34"/>
        <v/>
      </c>
      <c r="BE19" s="383" t="str">
        <f t="shared" si="35"/>
        <v/>
      </c>
      <c r="BF19" s="383" t="str">
        <f t="shared" si="36"/>
        <v/>
      </c>
      <c r="BG19" s="383" t="str">
        <f t="shared" si="37"/>
        <v/>
      </c>
      <c r="BH19" s="383" t="str">
        <f t="shared" si="38"/>
        <v/>
      </c>
      <c r="BI19" s="383" t="str">
        <f t="shared" si="39"/>
        <v/>
      </c>
      <c r="BJ19" s="383" t="str">
        <f t="shared" si="40"/>
        <v/>
      </c>
      <c r="BK19" s="383" t="str">
        <f t="shared" si="41"/>
        <v/>
      </c>
      <c r="BL19" s="383" t="str">
        <f t="shared" si="42"/>
        <v/>
      </c>
      <c r="BM19" s="383" t="str">
        <f t="shared" si="43"/>
        <v/>
      </c>
      <c r="BN19" s="383" t="str">
        <f t="shared" si="44"/>
        <v/>
      </c>
      <c r="BO19" s="383" t="str">
        <f t="shared" si="45"/>
        <v/>
      </c>
      <c r="BP19" s="383" t="str">
        <f t="shared" si="46"/>
        <v/>
      </c>
      <c r="BQ19" s="383" t="str">
        <f t="shared" si="47"/>
        <v/>
      </c>
      <c r="BR19" s="383" t="str">
        <f t="shared" si="48"/>
        <v/>
      </c>
      <c r="BS19" s="383" t="str">
        <f t="shared" si="49"/>
        <v/>
      </c>
      <c r="BT19" s="383" t="str">
        <f t="shared" si="50"/>
        <v/>
      </c>
      <c r="BU19" s="383" t="str">
        <f t="shared" si="51"/>
        <v/>
      </c>
      <c r="BV19" s="383" t="str">
        <f t="shared" si="52"/>
        <v/>
      </c>
      <c r="BW19" s="383" t="str">
        <f t="shared" si="53"/>
        <v/>
      </c>
      <c r="BX19" s="383" t="str">
        <f t="shared" si="54"/>
        <v/>
      </c>
      <c r="BY19" s="383" t="str">
        <f t="shared" si="55"/>
        <v/>
      </c>
      <c r="BZ19" s="383" t="str">
        <f t="shared" si="56"/>
        <v/>
      </c>
      <c r="CA19" s="383" t="str">
        <f t="shared" si="57"/>
        <v/>
      </c>
      <c r="CB19" s="383" t="str">
        <f t="shared" si="58"/>
        <v/>
      </c>
      <c r="CC19" s="383" t="str">
        <f t="shared" si="59"/>
        <v/>
      </c>
      <c r="CD19" s="383" t="str">
        <f t="shared" si="60"/>
        <v/>
      </c>
      <c r="CE19" s="383" t="str">
        <f t="shared" si="61"/>
        <v/>
      </c>
      <c r="CF19" s="383" t="str">
        <f t="shared" si="62"/>
        <v/>
      </c>
      <c r="CG19" s="383" t="str">
        <f t="shared" si="63"/>
        <v/>
      </c>
      <c r="CH19" s="383" t="str">
        <f t="shared" si="64"/>
        <v/>
      </c>
      <c r="CI19" s="383" t="str">
        <f t="shared" si="65"/>
        <v/>
      </c>
      <c r="CJ19" s="383" t="str">
        <f t="shared" si="66"/>
        <v/>
      </c>
      <c r="CK19" s="383" t="str">
        <f t="shared" si="67"/>
        <v/>
      </c>
      <c r="CL19" s="383" t="str">
        <f t="shared" si="68"/>
        <v/>
      </c>
      <c r="CM19" s="383" t="str">
        <f t="shared" si="69"/>
        <v/>
      </c>
      <c r="CN19" s="383" t="str">
        <f t="shared" si="70"/>
        <v/>
      </c>
      <c r="CO19" s="383" t="str">
        <f t="shared" si="71"/>
        <v/>
      </c>
      <c r="CP19" s="383" t="str">
        <f t="shared" si="72"/>
        <v/>
      </c>
      <c r="CQ19" s="383" t="str">
        <f t="shared" si="73"/>
        <v/>
      </c>
      <c r="CR19" s="383" t="str">
        <f t="shared" si="74"/>
        <v/>
      </c>
      <c r="CS19" s="383" t="str">
        <f t="shared" si="75"/>
        <v/>
      </c>
      <c r="CT19" s="383" t="str">
        <f t="shared" si="76"/>
        <v/>
      </c>
      <c r="CU19" s="383" t="str">
        <f t="shared" si="77"/>
        <v/>
      </c>
      <c r="CV19" s="383" t="str">
        <f t="shared" si="78"/>
        <v/>
      </c>
      <c r="CW19" s="383" t="str">
        <f t="shared" si="79"/>
        <v/>
      </c>
      <c r="CX19" s="383" t="str">
        <f t="shared" si="80"/>
        <v/>
      </c>
      <c r="CY19" s="383" t="str">
        <f t="shared" si="81"/>
        <v/>
      </c>
      <c r="CZ19" s="383" t="str">
        <f t="shared" si="82"/>
        <v/>
      </c>
      <c r="DA19" s="383" t="str">
        <f t="shared" si="83"/>
        <v/>
      </c>
      <c r="DB19" s="383" t="str">
        <f t="shared" si="84"/>
        <v/>
      </c>
      <c r="DC19" s="383" t="str">
        <f t="shared" si="85"/>
        <v/>
      </c>
      <c r="DD19" s="383" t="str">
        <f t="shared" si="86"/>
        <v/>
      </c>
      <c r="DE19" s="383" t="str">
        <f t="shared" si="87"/>
        <v/>
      </c>
      <c r="DF19" s="383" t="str">
        <f t="shared" si="88"/>
        <v/>
      </c>
      <c r="DG19" s="383" t="str">
        <f t="shared" si="89"/>
        <v/>
      </c>
      <c r="DH19" s="383" t="str">
        <f t="shared" si="90"/>
        <v/>
      </c>
      <c r="DI19" s="383" t="str">
        <f t="shared" si="91"/>
        <v/>
      </c>
      <c r="DJ19" s="383" t="str">
        <f t="shared" si="92"/>
        <v/>
      </c>
      <c r="DK19" s="383" t="str">
        <f t="shared" si="93"/>
        <v/>
      </c>
      <c r="DL19" s="383" t="str">
        <f t="shared" si="94"/>
        <v/>
      </c>
      <c r="DM19" s="383" t="str">
        <f t="shared" si="95"/>
        <v/>
      </c>
      <c r="DN19" s="383" t="str">
        <f t="shared" si="96"/>
        <v/>
      </c>
      <c r="DO19" s="383" t="str">
        <f t="shared" si="97"/>
        <v/>
      </c>
      <c r="DP19" s="383" t="str">
        <f t="shared" si="98"/>
        <v/>
      </c>
      <c r="DQ19" s="383" t="str">
        <f t="shared" si="99"/>
        <v/>
      </c>
      <c r="DR19" s="383" t="str">
        <f t="shared" si="100"/>
        <v/>
      </c>
      <c r="DS19" s="383" t="str">
        <f t="shared" si="101"/>
        <v/>
      </c>
      <c r="DT19" s="383" t="str">
        <f t="shared" si="102"/>
        <v/>
      </c>
      <c r="DU19" s="383" t="str">
        <f t="shared" si="103"/>
        <v/>
      </c>
      <c r="DV19" s="383" t="str">
        <f t="shared" si="104"/>
        <v/>
      </c>
      <c r="DW19" s="383" t="str">
        <f t="shared" si="105"/>
        <v/>
      </c>
      <c r="DX19" s="383" t="str">
        <f t="shared" si="106"/>
        <v/>
      </c>
      <c r="DY19" s="383" t="str">
        <f t="shared" si="107"/>
        <v/>
      </c>
      <c r="DZ19" s="383" t="str">
        <f t="shared" si="108"/>
        <v/>
      </c>
      <c r="EA19" s="383" t="str">
        <f t="shared" si="109"/>
        <v/>
      </c>
      <c r="EB19" s="383" t="str">
        <f t="shared" si="110"/>
        <v/>
      </c>
      <c r="EC19" s="383" t="str">
        <f t="shared" si="111"/>
        <v/>
      </c>
      <c r="ED19" s="383" t="str">
        <f t="shared" si="112"/>
        <v/>
      </c>
      <c r="EE19" s="383" t="str">
        <f t="shared" si="113"/>
        <v/>
      </c>
      <c r="EF19" s="383" t="str">
        <f t="shared" si="114"/>
        <v/>
      </c>
      <c r="EG19" s="383" t="str">
        <f t="shared" si="115"/>
        <v/>
      </c>
      <c r="EH19" s="383" t="str">
        <f t="shared" si="116"/>
        <v/>
      </c>
      <c r="EI19" s="383" t="str">
        <f t="shared" si="117"/>
        <v/>
      </c>
      <c r="EJ19" s="383" t="str">
        <f t="shared" si="118"/>
        <v/>
      </c>
      <c r="EK19" s="383" t="str">
        <f t="shared" si="119"/>
        <v/>
      </c>
      <c r="EL19" s="383" t="str">
        <f t="shared" si="120"/>
        <v/>
      </c>
      <c r="EM19" s="383" t="str">
        <f t="shared" si="121"/>
        <v/>
      </c>
      <c r="EN19" s="383" t="str">
        <f t="shared" si="122"/>
        <v/>
      </c>
      <c r="EO19" s="383" t="str">
        <f t="shared" si="123"/>
        <v/>
      </c>
      <c r="EP19" s="383" t="str">
        <f t="shared" si="124"/>
        <v/>
      </c>
      <c r="EQ19" s="383" t="str">
        <f t="shared" si="125"/>
        <v/>
      </c>
      <c r="ER19" s="383" t="str">
        <f t="shared" si="126"/>
        <v/>
      </c>
      <c r="ES19" s="383" t="str">
        <f t="shared" si="127"/>
        <v/>
      </c>
      <c r="ET19" s="383" t="str">
        <f t="shared" si="128"/>
        <v/>
      </c>
      <c r="EU19" s="383" t="str">
        <f t="shared" si="129"/>
        <v/>
      </c>
      <c r="EV19" s="383" t="str">
        <f t="shared" si="130"/>
        <v/>
      </c>
      <c r="EW19" s="383" t="str">
        <f t="shared" si="131"/>
        <v/>
      </c>
      <c r="EX19" s="383" t="str">
        <f t="shared" si="132"/>
        <v/>
      </c>
      <c r="EY19" s="383" t="str">
        <f t="shared" si="133"/>
        <v/>
      </c>
      <c r="EZ19" s="383" t="str">
        <f t="shared" si="134"/>
        <v/>
      </c>
      <c r="FA19" s="383" t="str">
        <f t="shared" si="135"/>
        <v/>
      </c>
      <c r="FB19" s="383" t="str">
        <f t="shared" si="136"/>
        <v/>
      </c>
      <c r="FC19" s="383" t="str">
        <f t="shared" si="137"/>
        <v/>
      </c>
      <c r="FD19" s="383" t="str">
        <f t="shared" si="138"/>
        <v/>
      </c>
      <c r="FE19" s="383" t="str">
        <f t="shared" si="139"/>
        <v/>
      </c>
      <c r="FF19" s="383" t="str">
        <f t="shared" si="140"/>
        <v/>
      </c>
      <c r="FG19" s="383" t="str">
        <f t="shared" si="141"/>
        <v/>
      </c>
      <c r="FH19" s="383" t="str">
        <f t="shared" si="142"/>
        <v/>
      </c>
      <c r="FI19" s="383" t="str">
        <f t="shared" si="143"/>
        <v/>
      </c>
      <c r="FJ19" s="383" t="str">
        <f t="shared" si="144"/>
        <v/>
      </c>
      <c r="FK19" s="383" t="str">
        <f t="shared" si="145"/>
        <v/>
      </c>
      <c r="FL19" s="383" t="str">
        <f t="shared" si="146"/>
        <v/>
      </c>
      <c r="FM19" s="383" t="str">
        <f t="shared" si="147"/>
        <v/>
      </c>
      <c r="FN19" s="383" t="str">
        <f t="shared" si="148"/>
        <v/>
      </c>
      <c r="FO19" s="383" t="str">
        <f t="shared" si="149"/>
        <v/>
      </c>
      <c r="FP19" s="383" t="str">
        <f t="shared" si="150"/>
        <v/>
      </c>
      <c r="FQ19" s="383" t="str">
        <f t="shared" si="151"/>
        <v/>
      </c>
      <c r="FR19" s="383" t="str">
        <f t="shared" si="152"/>
        <v/>
      </c>
      <c r="FS19" s="383" t="str">
        <f t="shared" si="153"/>
        <v/>
      </c>
      <c r="FT19" s="383" t="str">
        <f t="shared" si="154"/>
        <v/>
      </c>
      <c r="FU19" s="383" t="str">
        <f t="shared" si="155"/>
        <v/>
      </c>
      <c r="FV19" s="383" t="str">
        <f t="shared" si="156"/>
        <v/>
      </c>
      <c r="FW19" s="383" t="str">
        <f t="shared" si="157"/>
        <v/>
      </c>
      <c r="FX19" s="383" t="str">
        <f t="shared" si="158"/>
        <v/>
      </c>
      <c r="FY19" s="383" t="str">
        <f t="shared" si="159"/>
        <v/>
      </c>
      <c r="FZ19" s="383" t="str">
        <f t="shared" si="160"/>
        <v/>
      </c>
      <c r="GA19" s="383" t="str">
        <f t="shared" si="161"/>
        <v/>
      </c>
      <c r="GB19" s="383" t="str">
        <f t="shared" si="162"/>
        <v/>
      </c>
      <c r="GC19" s="383" t="str">
        <f t="shared" si="163"/>
        <v/>
      </c>
      <c r="GD19" s="383" t="str">
        <f t="shared" si="164"/>
        <v/>
      </c>
      <c r="GE19" s="383" t="str">
        <f t="shared" si="165"/>
        <v/>
      </c>
      <c r="GF19" s="383" t="str">
        <f t="shared" si="166"/>
        <v/>
      </c>
      <c r="GG19" s="383" t="str">
        <f t="shared" si="167"/>
        <v/>
      </c>
      <c r="GH19" s="383" t="str">
        <f t="shared" si="168"/>
        <v/>
      </c>
      <c r="GI19" s="383" t="str">
        <f t="shared" si="169"/>
        <v/>
      </c>
      <c r="GJ19" s="383" t="str">
        <f t="shared" si="170"/>
        <v/>
      </c>
      <c r="GK19" s="383" t="str">
        <f t="shared" si="171"/>
        <v/>
      </c>
      <c r="GL19" s="383" t="str">
        <f t="shared" si="172"/>
        <v/>
      </c>
      <c r="GM19" s="383" t="str">
        <f t="shared" si="173"/>
        <v/>
      </c>
      <c r="GN19" s="383" t="str">
        <f t="shared" si="174"/>
        <v/>
      </c>
      <c r="GO19" s="383" t="str">
        <f t="shared" si="175"/>
        <v/>
      </c>
      <c r="GP19" s="383" t="str">
        <f t="shared" si="176"/>
        <v/>
      </c>
      <c r="GQ19" s="383" t="str">
        <f t="shared" si="177"/>
        <v/>
      </c>
      <c r="GR19" s="383" t="str">
        <f t="shared" si="178"/>
        <v/>
      </c>
      <c r="GS19" s="383" t="str">
        <f t="shared" si="179"/>
        <v/>
      </c>
      <c r="GT19" s="383" t="str">
        <f t="shared" si="180"/>
        <v/>
      </c>
      <c r="GU19" s="383" t="str">
        <f t="shared" si="181"/>
        <v/>
      </c>
      <c r="GV19" s="383" t="str">
        <f t="shared" si="182"/>
        <v/>
      </c>
      <c r="GW19" s="383" t="str">
        <f t="shared" si="183"/>
        <v/>
      </c>
      <c r="GX19" s="383" t="str">
        <f t="shared" si="184"/>
        <v/>
      </c>
      <c r="GY19" s="383" t="str">
        <f t="shared" si="185"/>
        <v/>
      </c>
      <c r="GZ19" s="383" t="str">
        <f t="shared" si="186"/>
        <v/>
      </c>
      <c r="HA19" s="383" t="str">
        <f t="shared" si="187"/>
        <v/>
      </c>
      <c r="HB19" s="383" t="str">
        <f t="shared" si="188"/>
        <v/>
      </c>
      <c r="HC19" s="383" t="str">
        <f t="shared" si="189"/>
        <v/>
      </c>
      <c r="HD19" s="383" t="str">
        <f t="shared" si="190"/>
        <v/>
      </c>
      <c r="HE19" s="383" t="str">
        <f t="shared" si="191"/>
        <v/>
      </c>
      <c r="HF19" s="383" t="str">
        <f t="shared" si="192"/>
        <v/>
      </c>
      <c r="HG19" s="383" t="str">
        <f t="shared" si="193"/>
        <v/>
      </c>
      <c r="HH19" s="383" t="str">
        <f t="shared" si="194"/>
        <v/>
      </c>
      <c r="HI19" s="383" t="str">
        <f t="shared" si="195"/>
        <v/>
      </c>
      <c r="HJ19" s="383" t="str">
        <f t="shared" si="196"/>
        <v/>
      </c>
      <c r="HK19" s="383" t="str">
        <f t="shared" si="197"/>
        <v/>
      </c>
      <c r="HL19" s="383" t="str">
        <f t="shared" si="198"/>
        <v/>
      </c>
      <c r="HM19" s="383" t="str">
        <f t="shared" si="199"/>
        <v/>
      </c>
      <c r="HN19" s="383" t="str">
        <f t="shared" si="200"/>
        <v/>
      </c>
      <c r="HO19" s="383" t="str">
        <f t="shared" si="201"/>
        <v/>
      </c>
      <c r="HP19" s="383" t="str">
        <f t="shared" si="202"/>
        <v/>
      </c>
      <c r="HQ19" s="383" t="str">
        <f t="shared" si="203"/>
        <v/>
      </c>
      <c r="HR19" s="383" t="str">
        <f t="shared" si="204"/>
        <v/>
      </c>
      <c r="HS19" s="383" t="str">
        <f t="shared" si="205"/>
        <v/>
      </c>
      <c r="HT19" s="383" t="str">
        <f t="shared" si="206"/>
        <v/>
      </c>
      <c r="HU19" s="383" t="str">
        <f t="shared" si="207"/>
        <v/>
      </c>
      <c r="HV19" s="383" t="str">
        <f t="shared" si="208"/>
        <v/>
      </c>
      <c r="HW19" s="383" t="str">
        <f t="shared" si="209"/>
        <v/>
      </c>
      <c r="HX19" s="383" t="str">
        <f t="shared" si="210"/>
        <v/>
      </c>
      <c r="HY19" s="383" t="str">
        <f t="shared" si="211"/>
        <v/>
      </c>
      <c r="HZ19" s="419" t="str">
        <f t="shared" si="212"/>
        <v/>
      </c>
      <c r="IA19" s="419" t="str">
        <f t="shared" si="213"/>
        <v/>
      </c>
      <c r="IB19" s="419" t="str">
        <f t="shared" si="214"/>
        <v/>
      </c>
      <c r="IC19" s="419" t="str">
        <f t="shared" si="215"/>
        <v/>
      </c>
      <c r="ID19" s="419" t="str">
        <f t="shared" si="216"/>
        <v/>
      </c>
      <c r="IE19" s="419" t="str">
        <f t="shared" si="217"/>
        <v/>
      </c>
      <c r="IF19" s="419" t="str">
        <f t="shared" si="218"/>
        <v/>
      </c>
      <c r="IG19" s="419" t="str">
        <f t="shared" si="219"/>
        <v/>
      </c>
      <c r="IH19" s="419" t="str">
        <f t="shared" si="220"/>
        <v/>
      </c>
      <c r="II19" s="419" t="str">
        <f t="shared" si="221"/>
        <v/>
      </c>
      <c r="IJ19" s="419" t="str">
        <f t="shared" si="222"/>
        <v/>
      </c>
      <c r="IK19" s="419" t="str">
        <f t="shared" si="223"/>
        <v/>
      </c>
      <c r="IL19" s="419" t="str">
        <f t="shared" si="224"/>
        <v/>
      </c>
      <c r="IM19" s="419" t="str">
        <f t="shared" si="225"/>
        <v/>
      </c>
      <c r="IN19" s="419" t="str">
        <f t="shared" si="226"/>
        <v/>
      </c>
      <c r="IO19" s="419" t="str">
        <f t="shared" si="227"/>
        <v/>
      </c>
      <c r="IP19" s="419" t="str">
        <f t="shared" si="228"/>
        <v/>
      </c>
      <c r="IQ19" s="419" t="str">
        <f t="shared" si="229"/>
        <v/>
      </c>
      <c r="IR19" s="419" t="str">
        <f t="shared" si="230"/>
        <v/>
      </c>
      <c r="IS19" s="419" t="str">
        <f t="shared" si="231"/>
        <v/>
      </c>
      <c r="IT19" s="419" t="str">
        <f t="shared" si="232"/>
        <v/>
      </c>
      <c r="IU19" s="419" t="str">
        <f t="shared" si="233"/>
        <v/>
      </c>
      <c r="IV19" s="419" t="str">
        <f t="shared" si="234"/>
        <v/>
      </c>
      <c r="IW19" s="419" t="str">
        <f t="shared" si="235"/>
        <v/>
      </c>
      <c r="IX19" s="419" t="str">
        <f t="shared" si="236"/>
        <v/>
      </c>
      <c r="IY19" s="419" t="str">
        <f t="shared" si="237"/>
        <v/>
      </c>
      <c r="IZ19" s="419" t="str">
        <f t="shared" si="238"/>
        <v/>
      </c>
      <c r="JA19" s="419" t="str">
        <f t="shared" si="239"/>
        <v/>
      </c>
      <c r="JB19" s="419" t="str">
        <f t="shared" si="240"/>
        <v/>
      </c>
      <c r="JC19" s="419" t="str">
        <f t="shared" si="241"/>
        <v/>
      </c>
      <c r="JD19" s="419" t="str">
        <f t="shared" si="242"/>
        <v/>
      </c>
      <c r="JE19" s="419" t="str">
        <f t="shared" si="243"/>
        <v/>
      </c>
      <c r="JF19" s="419" t="str">
        <f t="shared" si="244"/>
        <v/>
      </c>
      <c r="JG19" s="419" t="str">
        <f t="shared" si="245"/>
        <v/>
      </c>
      <c r="JH19" s="419" t="str">
        <f t="shared" si="246"/>
        <v/>
      </c>
      <c r="JI19" s="419" t="str">
        <f t="shared" si="247"/>
        <v/>
      </c>
      <c r="JJ19" s="419" t="str">
        <f t="shared" si="248"/>
        <v/>
      </c>
      <c r="JK19" s="419" t="str">
        <f t="shared" si="249"/>
        <v/>
      </c>
      <c r="JL19" s="419" t="str">
        <f t="shared" si="250"/>
        <v/>
      </c>
      <c r="JM19" s="419" t="str">
        <f t="shared" si="251"/>
        <v/>
      </c>
      <c r="JN19" s="419" t="str">
        <f t="shared" si="252"/>
        <v/>
      </c>
      <c r="JO19" s="419" t="str">
        <f t="shared" si="253"/>
        <v/>
      </c>
      <c r="JP19" s="419" t="str">
        <f t="shared" si="254"/>
        <v/>
      </c>
      <c r="JQ19" s="419" t="str">
        <f t="shared" si="255"/>
        <v/>
      </c>
      <c r="JR19" s="419" t="str">
        <f t="shared" si="256"/>
        <v/>
      </c>
      <c r="JS19" s="419" t="str">
        <f t="shared" si="257"/>
        <v/>
      </c>
      <c r="JT19" s="419" t="str">
        <f t="shared" si="258"/>
        <v/>
      </c>
      <c r="JU19" s="419" t="str">
        <f t="shared" si="259"/>
        <v/>
      </c>
      <c r="JV19" s="419" t="str">
        <f t="shared" si="260"/>
        <v/>
      </c>
      <c r="JW19" s="419" t="str">
        <f t="shared" si="261"/>
        <v/>
      </c>
      <c r="JX19" s="419" t="str">
        <f t="shared" si="262"/>
        <v/>
      </c>
      <c r="JY19" s="419" t="str">
        <f t="shared" si="263"/>
        <v/>
      </c>
      <c r="JZ19" s="419" t="str">
        <f t="shared" si="264"/>
        <v/>
      </c>
      <c r="KA19" s="419" t="str">
        <f t="shared" si="265"/>
        <v/>
      </c>
      <c r="KB19" s="419" t="str">
        <f t="shared" si="266"/>
        <v/>
      </c>
      <c r="KC19" s="419" t="str">
        <f t="shared" si="267"/>
        <v/>
      </c>
      <c r="KD19" s="419" t="str">
        <f t="shared" si="268"/>
        <v/>
      </c>
      <c r="KE19" s="419" t="str">
        <f t="shared" si="269"/>
        <v/>
      </c>
      <c r="KF19" s="419" t="str">
        <f t="shared" si="270"/>
        <v/>
      </c>
      <c r="KG19" s="419" t="str">
        <f t="shared" si="271"/>
        <v/>
      </c>
      <c r="KH19" s="419" t="str">
        <f t="shared" si="272"/>
        <v/>
      </c>
      <c r="KI19" s="419" t="str">
        <f t="shared" si="273"/>
        <v/>
      </c>
      <c r="KJ19" s="419" t="str">
        <f t="shared" si="274"/>
        <v/>
      </c>
      <c r="KK19" s="419" t="str">
        <f t="shared" si="275"/>
        <v/>
      </c>
      <c r="KL19" s="419" t="str">
        <f t="shared" si="276"/>
        <v/>
      </c>
      <c r="KM19" s="419" t="str">
        <f t="shared" si="277"/>
        <v/>
      </c>
      <c r="KN19" s="419" t="str">
        <f t="shared" si="278"/>
        <v/>
      </c>
      <c r="KO19" s="419" t="str">
        <f t="shared" si="279"/>
        <v/>
      </c>
      <c r="KP19" s="419" t="str">
        <f t="shared" si="280"/>
        <v/>
      </c>
      <c r="KQ19" s="419" t="str">
        <f t="shared" si="281"/>
        <v/>
      </c>
      <c r="KR19" s="419" t="str">
        <f t="shared" si="282"/>
        <v/>
      </c>
      <c r="KS19" s="419" t="str">
        <f t="shared" si="283"/>
        <v/>
      </c>
      <c r="KT19" s="419" t="str">
        <f t="shared" si="284"/>
        <v/>
      </c>
      <c r="KU19" s="419" t="str">
        <f t="shared" si="285"/>
        <v/>
      </c>
      <c r="KV19" s="419" t="str">
        <f t="shared" si="286"/>
        <v/>
      </c>
      <c r="KW19" s="419" t="str">
        <f t="shared" si="287"/>
        <v/>
      </c>
      <c r="KX19" s="419" t="str">
        <f t="shared" si="288"/>
        <v/>
      </c>
      <c r="KY19" s="419" t="str">
        <f t="shared" si="289"/>
        <v/>
      </c>
      <c r="KZ19" s="419" t="str">
        <f t="shared" si="290"/>
        <v/>
      </c>
      <c r="LA19" s="419" t="str">
        <f t="shared" si="291"/>
        <v/>
      </c>
      <c r="LB19" s="419" t="str">
        <f t="shared" si="292"/>
        <v/>
      </c>
      <c r="LC19" s="419" t="str">
        <f t="shared" si="293"/>
        <v/>
      </c>
      <c r="LD19" s="419" t="str">
        <f t="shared" si="294"/>
        <v/>
      </c>
      <c r="LE19" s="419" t="str">
        <f t="shared" si="295"/>
        <v/>
      </c>
      <c r="LF19" s="419" t="str">
        <f t="shared" si="296"/>
        <v/>
      </c>
      <c r="LG19" s="419" t="str">
        <f t="shared" si="297"/>
        <v/>
      </c>
      <c r="LH19" s="419" t="str">
        <f t="shared" si="298"/>
        <v/>
      </c>
      <c r="LI19" s="419" t="str">
        <f t="shared" si="299"/>
        <v/>
      </c>
      <c r="LJ19" s="419" t="str">
        <f t="shared" si="300"/>
        <v/>
      </c>
      <c r="LK19" s="419" t="str">
        <f t="shared" si="301"/>
        <v/>
      </c>
      <c r="LL19" s="419" t="str">
        <f t="shared" si="302"/>
        <v/>
      </c>
      <c r="LM19" s="419" t="str">
        <f t="shared" si="303"/>
        <v/>
      </c>
      <c r="LN19" s="419" t="str">
        <f t="shared" si="304"/>
        <v/>
      </c>
      <c r="LO19" s="419" t="str">
        <f t="shared" si="305"/>
        <v/>
      </c>
      <c r="LP19" s="419" t="str">
        <f t="shared" si="306"/>
        <v/>
      </c>
      <c r="LQ19" s="420" t="str">
        <f t="shared" si="307"/>
        <v/>
      </c>
      <c r="LR19" s="420" t="str">
        <f t="shared" si="308"/>
        <v/>
      </c>
      <c r="LS19" s="420" t="str">
        <f t="shared" si="309"/>
        <v/>
      </c>
      <c r="LT19" s="420" t="str">
        <f t="shared" si="310"/>
        <v/>
      </c>
      <c r="LU19" s="420" t="str">
        <f t="shared" si="311"/>
        <v/>
      </c>
      <c r="LV19" s="383" t="str">
        <f t="shared" si="312"/>
        <v/>
      </c>
      <c r="LW19" s="383" t="str">
        <f t="shared" si="313"/>
        <v/>
      </c>
      <c r="LX19" s="383" t="str">
        <f t="shared" si="314"/>
        <v/>
      </c>
      <c r="LY19" s="383" t="str">
        <f t="shared" si="315"/>
        <v/>
      </c>
      <c r="LZ19" s="383" t="str">
        <f t="shared" si="316"/>
        <v/>
      </c>
      <c r="MA19" s="383" t="str">
        <f t="shared" si="317"/>
        <v/>
      </c>
      <c r="MB19" s="383" t="str">
        <f t="shared" si="318"/>
        <v/>
      </c>
      <c r="MC19" s="383" t="str">
        <f t="shared" si="319"/>
        <v/>
      </c>
      <c r="MD19" s="383" t="str">
        <f t="shared" si="320"/>
        <v/>
      </c>
      <c r="ME19" s="383" t="str">
        <f t="shared" si="321"/>
        <v/>
      </c>
      <c r="MF19" s="383" t="str">
        <f t="shared" si="322"/>
        <v/>
      </c>
      <c r="MG19" s="383" t="str">
        <f t="shared" si="323"/>
        <v/>
      </c>
      <c r="MH19" s="383" t="str">
        <f t="shared" si="324"/>
        <v/>
      </c>
      <c r="MI19" s="383" t="str">
        <f t="shared" si="325"/>
        <v/>
      </c>
      <c r="MJ19" s="383" t="str">
        <f t="shared" si="326"/>
        <v/>
      </c>
      <c r="MK19" s="383" t="str">
        <f t="shared" si="327"/>
        <v/>
      </c>
      <c r="ML19" s="383" t="str">
        <f t="shared" si="328"/>
        <v/>
      </c>
      <c r="MM19" s="383" t="str">
        <f t="shared" si="329"/>
        <v/>
      </c>
      <c r="MN19" s="383" t="str">
        <f t="shared" si="330"/>
        <v/>
      </c>
      <c r="MO19" s="383" t="str">
        <f t="shared" si="331"/>
        <v/>
      </c>
      <c r="MP19" s="405">
        <f t="shared" si="338"/>
        <v>0</v>
      </c>
      <c r="MQ19" s="405">
        <f t="shared" si="339"/>
        <v>0</v>
      </c>
      <c r="MR19" s="405">
        <f t="shared" si="340"/>
        <v>0</v>
      </c>
      <c r="MS19" s="405">
        <f t="shared" si="341"/>
        <v>0</v>
      </c>
      <c r="MT19" s="405">
        <f t="shared" si="342"/>
        <v>0</v>
      </c>
      <c r="MU19" s="405">
        <f t="shared" si="343"/>
        <v>0</v>
      </c>
      <c r="MV19" s="405">
        <f t="shared" si="344"/>
        <v>0</v>
      </c>
      <c r="MW19" s="405">
        <f t="shared" si="345"/>
        <v>0</v>
      </c>
      <c r="MX19" s="405">
        <f t="shared" si="346"/>
        <v>0</v>
      </c>
      <c r="MY19" s="405">
        <f t="shared" si="347"/>
        <v>0</v>
      </c>
      <c r="MZ19" s="405">
        <f t="shared" si="332"/>
        <v>0</v>
      </c>
      <c r="NA19" s="405">
        <f t="shared" si="333"/>
        <v>0</v>
      </c>
      <c r="NB19" s="405">
        <f t="shared" si="334"/>
        <v>0</v>
      </c>
      <c r="NC19" s="405">
        <f t="shared" si="335"/>
        <v>0</v>
      </c>
      <c r="ND19" s="405">
        <f t="shared" si="336"/>
        <v>0</v>
      </c>
    </row>
    <row r="20" spans="1:368" ht="13.9" customHeight="1" x14ac:dyDescent="0.2">
      <c r="A20" s="414" t="str">
        <f t="shared" si="337"/>
        <v/>
      </c>
      <c r="B20" s="137"/>
      <c r="C20" s="130"/>
      <c r="D20" s="113"/>
      <c r="E20" s="114"/>
      <c r="F20" s="114"/>
      <c r="G20" s="114"/>
      <c r="H20" s="114"/>
      <c r="I20" s="114"/>
      <c r="J20" s="352"/>
      <c r="K20" s="115"/>
      <c r="L20" s="116">
        <f t="shared" si="0"/>
        <v>0</v>
      </c>
      <c r="M20" s="116">
        <f t="shared" si="1"/>
        <v>0</v>
      </c>
      <c r="N20" s="421"/>
      <c r="O20" s="421"/>
      <c r="P20" s="421"/>
      <c r="Q20" s="422"/>
      <c r="R20" s="423"/>
      <c r="S20" s="424"/>
      <c r="T20" s="1148"/>
      <c r="U20" s="1149"/>
      <c r="V20" s="1149"/>
      <c r="W20" s="1150"/>
      <c r="X20" s="383" t="str">
        <f t="shared" si="2"/>
        <v/>
      </c>
      <c r="Y20" s="383" t="str">
        <f t="shared" si="3"/>
        <v/>
      </c>
      <c r="Z20" s="383" t="str">
        <f t="shared" si="4"/>
        <v/>
      </c>
      <c r="AA20" s="383" t="str">
        <f t="shared" si="5"/>
        <v/>
      </c>
      <c r="AB20" s="383" t="str">
        <f t="shared" si="6"/>
        <v/>
      </c>
      <c r="AC20" s="383" t="str">
        <f t="shared" si="7"/>
        <v/>
      </c>
      <c r="AD20" s="383" t="str">
        <f t="shared" si="8"/>
        <v/>
      </c>
      <c r="AE20" s="383" t="str">
        <f t="shared" si="9"/>
        <v/>
      </c>
      <c r="AF20" s="383" t="str">
        <f t="shared" si="10"/>
        <v/>
      </c>
      <c r="AG20" s="383" t="str">
        <f t="shared" si="11"/>
        <v/>
      </c>
      <c r="AH20" s="383" t="str">
        <f t="shared" si="12"/>
        <v/>
      </c>
      <c r="AI20" s="383" t="str">
        <f t="shared" si="13"/>
        <v/>
      </c>
      <c r="AJ20" s="383" t="str">
        <f t="shared" si="14"/>
        <v/>
      </c>
      <c r="AK20" s="383" t="str">
        <f t="shared" si="15"/>
        <v/>
      </c>
      <c r="AL20" s="383" t="str">
        <f t="shared" si="16"/>
        <v/>
      </c>
      <c r="AM20" s="383" t="str">
        <f t="shared" si="17"/>
        <v/>
      </c>
      <c r="AN20" s="383" t="str">
        <f t="shared" si="18"/>
        <v/>
      </c>
      <c r="AO20" s="383" t="str">
        <f t="shared" si="19"/>
        <v/>
      </c>
      <c r="AP20" s="383" t="str">
        <f t="shared" si="20"/>
        <v/>
      </c>
      <c r="AQ20" s="383" t="str">
        <f t="shared" si="21"/>
        <v/>
      </c>
      <c r="AR20" s="383" t="str">
        <f t="shared" si="22"/>
        <v/>
      </c>
      <c r="AS20" s="383" t="str">
        <f t="shared" si="23"/>
        <v/>
      </c>
      <c r="AT20" s="383" t="str">
        <f t="shared" si="24"/>
        <v/>
      </c>
      <c r="AU20" s="383" t="str">
        <f t="shared" si="25"/>
        <v/>
      </c>
      <c r="AV20" s="383" t="str">
        <f t="shared" si="26"/>
        <v/>
      </c>
      <c r="AW20" s="383" t="str">
        <f t="shared" si="27"/>
        <v/>
      </c>
      <c r="AX20" s="383" t="str">
        <f t="shared" si="28"/>
        <v/>
      </c>
      <c r="AY20" s="383" t="str">
        <f t="shared" si="29"/>
        <v/>
      </c>
      <c r="AZ20" s="383" t="str">
        <f t="shared" si="30"/>
        <v/>
      </c>
      <c r="BA20" s="383" t="str">
        <f t="shared" si="31"/>
        <v/>
      </c>
      <c r="BB20" s="383" t="str">
        <f t="shared" si="32"/>
        <v/>
      </c>
      <c r="BC20" s="383" t="str">
        <f t="shared" si="33"/>
        <v/>
      </c>
      <c r="BD20" s="383" t="str">
        <f t="shared" si="34"/>
        <v/>
      </c>
      <c r="BE20" s="383" t="str">
        <f t="shared" si="35"/>
        <v/>
      </c>
      <c r="BF20" s="383" t="str">
        <f t="shared" si="36"/>
        <v/>
      </c>
      <c r="BG20" s="383" t="str">
        <f t="shared" si="37"/>
        <v/>
      </c>
      <c r="BH20" s="383" t="str">
        <f t="shared" si="38"/>
        <v/>
      </c>
      <c r="BI20" s="383" t="str">
        <f t="shared" si="39"/>
        <v/>
      </c>
      <c r="BJ20" s="383" t="str">
        <f t="shared" si="40"/>
        <v/>
      </c>
      <c r="BK20" s="383" t="str">
        <f t="shared" si="41"/>
        <v/>
      </c>
      <c r="BL20" s="383" t="str">
        <f t="shared" si="42"/>
        <v/>
      </c>
      <c r="BM20" s="383" t="str">
        <f t="shared" si="43"/>
        <v/>
      </c>
      <c r="BN20" s="383" t="str">
        <f t="shared" si="44"/>
        <v/>
      </c>
      <c r="BO20" s="383" t="str">
        <f t="shared" si="45"/>
        <v/>
      </c>
      <c r="BP20" s="383" t="str">
        <f t="shared" si="46"/>
        <v/>
      </c>
      <c r="BQ20" s="383" t="str">
        <f t="shared" si="47"/>
        <v/>
      </c>
      <c r="BR20" s="383" t="str">
        <f t="shared" si="48"/>
        <v/>
      </c>
      <c r="BS20" s="383" t="str">
        <f t="shared" si="49"/>
        <v/>
      </c>
      <c r="BT20" s="383" t="str">
        <f t="shared" si="50"/>
        <v/>
      </c>
      <c r="BU20" s="383" t="str">
        <f t="shared" si="51"/>
        <v/>
      </c>
      <c r="BV20" s="383" t="str">
        <f t="shared" si="52"/>
        <v/>
      </c>
      <c r="BW20" s="383" t="str">
        <f t="shared" si="53"/>
        <v/>
      </c>
      <c r="BX20" s="383" t="str">
        <f t="shared" si="54"/>
        <v/>
      </c>
      <c r="BY20" s="383" t="str">
        <f t="shared" si="55"/>
        <v/>
      </c>
      <c r="BZ20" s="383" t="str">
        <f t="shared" si="56"/>
        <v/>
      </c>
      <c r="CA20" s="383" t="str">
        <f t="shared" si="57"/>
        <v/>
      </c>
      <c r="CB20" s="383" t="str">
        <f t="shared" si="58"/>
        <v/>
      </c>
      <c r="CC20" s="383" t="str">
        <f t="shared" si="59"/>
        <v/>
      </c>
      <c r="CD20" s="383" t="str">
        <f t="shared" si="60"/>
        <v/>
      </c>
      <c r="CE20" s="383" t="str">
        <f t="shared" si="61"/>
        <v/>
      </c>
      <c r="CF20" s="383" t="str">
        <f t="shared" si="62"/>
        <v/>
      </c>
      <c r="CG20" s="383" t="str">
        <f t="shared" si="63"/>
        <v/>
      </c>
      <c r="CH20" s="383" t="str">
        <f t="shared" si="64"/>
        <v/>
      </c>
      <c r="CI20" s="383" t="str">
        <f t="shared" si="65"/>
        <v/>
      </c>
      <c r="CJ20" s="383" t="str">
        <f t="shared" si="66"/>
        <v/>
      </c>
      <c r="CK20" s="383" t="str">
        <f t="shared" si="67"/>
        <v/>
      </c>
      <c r="CL20" s="383" t="str">
        <f t="shared" si="68"/>
        <v/>
      </c>
      <c r="CM20" s="383" t="str">
        <f t="shared" si="69"/>
        <v/>
      </c>
      <c r="CN20" s="383" t="str">
        <f t="shared" si="70"/>
        <v/>
      </c>
      <c r="CO20" s="383" t="str">
        <f t="shared" si="71"/>
        <v/>
      </c>
      <c r="CP20" s="383" t="str">
        <f t="shared" si="72"/>
        <v/>
      </c>
      <c r="CQ20" s="383" t="str">
        <f t="shared" si="73"/>
        <v/>
      </c>
      <c r="CR20" s="383" t="str">
        <f t="shared" si="74"/>
        <v/>
      </c>
      <c r="CS20" s="383" t="str">
        <f t="shared" si="75"/>
        <v/>
      </c>
      <c r="CT20" s="383" t="str">
        <f t="shared" si="76"/>
        <v/>
      </c>
      <c r="CU20" s="383" t="str">
        <f t="shared" si="77"/>
        <v/>
      </c>
      <c r="CV20" s="383" t="str">
        <f t="shared" si="78"/>
        <v/>
      </c>
      <c r="CW20" s="383" t="str">
        <f t="shared" si="79"/>
        <v/>
      </c>
      <c r="CX20" s="383" t="str">
        <f t="shared" si="80"/>
        <v/>
      </c>
      <c r="CY20" s="383" t="str">
        <f t="shared" si="81"/>
        <v/>
      </c>
      <c r="CZ20" s="383" t="str">
        <f t="shared" si="82"/>
        <v/>
      </c>
      <c r="DA20" s="383" t="str">
        <f t="shared" si="83"/>
        <v/>
      </c>
      <c r="DB20" s="383" t="str">
        <f t="shared" si="84"/>
        <v/>
      </c>
      <c r="DC20" s="383" t="str">
        <f t="shared" si="85"/>
        <v/>
      </c>
      <c r="DD20" s="383" t="str">
        <f t="shared" si="86"/>
        <v/>
      </c>
      <c r="DE20" s="383" t="str">
        <f t="shared" si="87"/>
        <v/>
      </c>
      <c r="DF20" s="383" t="str">
        <f t="shared" si="88"/>
        <v/>
      </c>
      <c r="DG20" s="383" t="str">
        <f t="shared" si="89"/>
        <v/>
      </c>
      <c r="DH20" s="383" t="str">
        <f t="shared" si="90"/>
        <v/>
      </c>
      <c r="DI20" s="383" t="str">
        <f t="shared" si="91"/>
        <v/>
      </c>
      <c r="DJ20" s="383" t="str">
        <f t="shared" si="92"/>
        <v/>
      </c>
      <c r="DK20" s="383" t="str">
        <f t="shared" si="93"/>
        <v/>
      </c>
      <c r="DL20" s="383" t="str">
        <f t="shared" si="94"/>
        <v/>
      </c>
      <c r="DM20" s="383" t="str">
        <f t="shared" si="95"/>
        <v/>
      </c>
      <c r="DN20" s="383" t="str">
        <f t="shared" si="96"/>
        <v/>
      </c>
      <c r="DO20" s="383" t="str">
        <f t="shared" si="97"/>
        <v/>
      </c>
      <c r="DP20" s="383" t="str">
        <f t="shared" si="98"/>
        <v/>
      </c>
      <c r="DQ20" s="383" t="str">
        <f t="shared" si="99"/>
        <v/>
      </c>
      <c r="DR20" s="383" t="str">
        <f t="shared" si="100"/>
        <v/>
      </c>
      <c r="DS20" s="383" t="str">
        <f t="shared" si="101"/>
        <v/>
      </c>
      <c r="DT20" s="383" t="str">
        <f t="shared" si="102"/>
        <v/>
      </c>
      <c r="DU20" s="383" t="str">
        <f t="shared" si="103"/>
        <v/>
      </c>
      <c r="DV20" s="383" t="str">
        <f t="shared" si="104"/>
        <v/>
      </c>
      <c r="DW20" s="383" t="str">
        <f t="shared" si="105"/>
        <v/>
      </c>
      <c r="DX20" s="383" t="str">
        <f t="shared" si="106"/>
        <v/>
      </c>
      <c r="DY20" s="383" t="str">
        <f t="shared" si="107"/>
        <v/>
      </c>
      <c r="DZ20" s="383" t="str">
        <f t="shared" si="108"/>
        <v/>
      </c>
      <c r="EA20" s="383" t="str">
        <f t="shared" si="109"/>
        <v/>
      </c>
      <c r="EB20" s="383" t="str">
        <f t="shared" si="110"/>
        <v/>
      </c>
      <c r="EC20" s="383" t="str">
        <f t="shared" si="111"/>
        <v/>
      </c>
      <c r="ED20" s="383" t="str">
        <f t="shared" si="112"/>
        <v/>
      </c>
      <c r="EE20" s="383" t="str">
        <f t="shared" si="113"/>
        <v/>
      </c>
      <c r="EF20" s="383" t="str">
        <f t="shared" si="114"/>
        <v/>
      </c>
      <c r="EG20" s="383" t="str">
        <f t="shared" si="115"/>
        <v/>
      </c>
      <c r="EH20" s="383" t="str">
        <f t="shared" si="116"/>
        <v/>
      </c>
      <c r="EI20" s="383" t="str">
        <f t="shared" si="117"/>
        <v/>
      </c>
      <c r="EJ20" s="383" t="str">
        <f t="shared" si="118"/>
        <v/>
      </c>
      <c r="EK20" s="383" t="str">
        <f t="shared" si="119"/>
        <v/>
      </c>
      <c r="EL20" s="383" t="str">
        <f t="shared" si="120"/>
        <v/>
      </c>
      <c r="EM20" s="383" t="str">
        <f t="shared" si="121"/>
        <v/>
      </c>
      <c r="EN20" s="383" t="str">
        <f t="shared" si="122"/>
        <v/>
      </c>
      <c r="EO20" s="383" t="str">
        <f t="shared" si="123"/>
        <v/>
      </c>
      <c r="EP20" s="383" t="str">
        <f t="shared" si="124"/>
        <v/>
      </c>
      <c r="EQ20" s="383" t="str">
        <f t="shared" si="125"/>
        <v/>
      </c>
      <c r="ER20" s="383" t="str">
        <f t="shared" si="126"/>
        <v/>
      </c>
      <c r="ES20" s="383" t="str">
        <f t="shared" si="127"/>
        <v/>
      </c>
      <c r="ET20" s="383" t="str">
        <f t="shared" si="128"/>
        <v/>
      </c>
      <c r="EU20" s="383" t="str">
        <f t="shared" si="129"/>
        <v/>
      </c>
      <c r="EV20" s="383" t="str">
        <f t="shared" si="130"/>
        <v/>
      </c>
      <c r="EW20" s="383" t="str">
        <f t="shared" si="131"/>
        <v/>
      </c>
      <c r="EX20" s="383" t="str">
        <f t="shared" si="132"/>
        <v/>
      </c>
      <c r="EY20" s="383" t="str">
        <f t="shared" si="133"/>
        <v/>
      </c>
      <c r="EZ20" s="383" t="str">
        <f t="shared" si="134"/>
        <v/>
      </c>
      <c r="FA20" s="383" t="str">
        <f t="shared" si="135"/>
        <v/>
      </c>
      <c r="FB20" s="383" t="str">
        <f t="shared" si="136"/>
        <v/>
      </c>
      <c r="FC20" s="383" t="str">
        <f t="shared" si="137"/>
        <v/>
      </c>
      <c r="FD20" s="383" t="str">
        <f t="shared" si="138"/>
        <v/>
      </c>
      <c r="FE20" s="383" t="str">
        <f t="shared" si="139"/>
        <v/>
      </c>
      <c r="FF20" s="383" t="str">
        <f t="shared" si="140"/>
        <v/>
      </c>
      <c r="FG20" s="383" t="str">
        <f t="shared" si="141"/>
        <v/>
      </c>
      <c r="FH20" s="383" t="str">
        <f t="shared" si="142"/>
        <v/>
      </c>
      <c r="FI20" s="383" t="str">
        <f t="shared" si="143"/>
        <v/>
      </c>
      <c r="FJ20" s="383" t="str">
        <f t="shared" si="144"/>
        <v/>
      </c>
      <c r="FK20" s="383" t="str">
        <f t="shared" si="145"/>
        <v/>
      </c>
      <c r="FL20" s="383" t="str">
        <f t="shared" si="146"/>
        <v/>
      </c>
      <c r="FM20" s="383" t="str">
        <f t="shared" si="147"/>
        <v/>
      </c>
      <c r="FN20" s="383" t="str">
        <f t="shared" si="148"/>
        <v/>
      </c>
      <c r="FO20" s="383" t="str">
        <f t="shared" si="149"/>
        <v/>
      </c>
      <c r="FP20" s="383" t="str">
        <f t="shared" si="150"/>
        <v/>
      </c>
      <c r="FQ20" s="383" t="str">
        <f t="shared" si="151"/>
        <v/>
      </c>
      <c r="FR20" s="383" t="str">
        <f t="shared" si="152"/>
        <v/>
      </c>
      <c r="FS20" s="383" t="str">
        <f t="shared" si="153"/>
        <v/>
      </c>
      <c r="FT20" s="383" t="str">
        <f t="shared" si="154"/>
        <v/>
      </c>
      <c r="FU20" s="383" t="str">
        <f t="shared" si="155"/>
        <v/>
      </c>
      <c r="FV20" s="383" t="str">
        <f t="shared" si="156"/>
        <v/>
      </c>
      <c r="FW20" s="383" t="str">
        <f t="shared" si="157"/>
        <v/>
      </c>
      <c r="FX20" s="383" t="str">
        <f t="shared" si="158"/>
        <v/>
      </c>
      <c r="FY20" s="383" t="str">
        <f t="shared" si="159"/>
        <v/>
      </c>
      <c r="FZ20" s="383" t="str">
        <f t="shared" si="160"/>
        <v/>
      </c>
      <c r="GA20" s="383" t="str">
        <f t="shared" si="161"/>
        <v/>
      </c>
      <c r="GB20" s="383" t="str">
        <f t="shared" si="162"/>
        <v/>
      </c>
      <c r="GC20" s="383" t="str">
        <f t="shared" si="163"/>
        <v/>
      </c>
      <c r="GD20" s="383" t="str">
        <f t="shared" si="164"/>
        <v/>
      </c>
      <c r="GE20" s="383" t="str">
        <f t="shared" si="165"/>
        <v/>
      </c>
      <c r="GF20" s="383" t="str">
        <f t="shared" si="166"/>
        <v/>
      </c>
      <c r="GG20" s="383" t="str">
        <f t="shared" si="167"/>
        <v/>
      </c>
      <c r="GH20" s="383" t="str">
        <f t="shared" si="168"/>
        <v/>
      </c>
      <c r="GI20" s="383" t="str">
        <f t="shared" si="169"/>
        <v/>
      </c>
      <c r="GJ20" s="383" t="str">
        <f t="shared" si="170"/>
        <v/>
      </c>
      <c r="GK20" s="383" t="str">
        <f t="shared" si="171"/>
        <v/>
      </c>
      <c r="GL20" s="383" t="str">
        <f t="shared" si="172"/>
        <v/>
      </c>
      <c r="GM20" s="383" t="str">
        <f t="shared" si="173"/>
        <v/>
      </c>
      <c r="GN20" s="383" t="str">
        <f t="shared" si="174"/>
        <v/>
      </c>
      <c r="GO20" s="383" t="str">
        <f t="shared" si="175"/>
        <v/>
      </c>
      <c r="GP20" s="383" t="str">
        <f t="shared" si="176"/>
        <v/>
      </c>
      <c r="GQ20" s="383" t="str">
        <f t="shared" si="177"/>
        <v/>
      </c>
      <c r="GR20" s="383" t="str">
        <f t="shared" si="178"/>
        <v/>
      </c>
      <c r="GS20" s="383" t="str">
        <f t="shared" si="179"/>
        <v/>
      </c>
      <c r="GT20" s="383" t="str">
        <f t="shared" si="180"/>
        <v/>
      </c>
      <c r="GU20" s="383" t="str">
        <f t="shared" si="181"/>
        <v/>
      </c>
      <c r="GV20" s="383" t="str">
        <f t="shared" si="182"/>
        <v/>
      </c>
      <c r="GW20" s="383" t="str">
        <f t="shared" si="183"/>
        <v/>
      </c>
      <c r="GX20" s="383" t="str">
        <f t="shared" si="184"/>
        <v/>
      </c>
      <c r="GY20" s="383" t="str">
        <f t="shared" si="185"/>
        <v/>
      </c>
      <c r="GZ20" s="383" t="str">
        <f t="shared" si="186"/>
        <v/>
      </c>
      <c r="HA20" s="383" t="str">
        <f t="shared" si="187"/>
        <v/>
      </c>
      <c r="HB20" s="383" t="str">
        <f t="shared" si="188"/>
        <v/>
      </c>
      <c r="HC20" s="383" t="str">
        <f t="shared" si="189"/>
        <v/>
      </c>
      <c r="HD20" s="383" t="str">
        <f t="shared" si="190"/>
        <v/>
      </c>
      <c r="HE20" s="383" t="str">
        <f t="shared" si="191"/>
        <v/>
      </c>
      <c r="HF20" s="383" t="str">
        <f t="shared" si="192"/>
        <v/>
      </c>
      <c r="HG20" s="383" t="str">
        <f t="shared" si="193"/>
        <v/>
      </c>
      <c r="HH20" s="383" t="str">
        <f t="shared" si="194"/>
        <v/>
      </c>
      <c r="HI20" s="383" t="str">
        <f t="shared" si="195"/>
        <v/>
      </c>
      <c r="HJ20" s="383" t="str">
        <f t="shared" si="196"/>
        <v/>
      </c>
      <c r="HK20" s="383" t="str">
        <f t="shared" si="197"/>
        <v/>
      </c>
      <c r="HL20" s="383" t="str">
        <f t="shared" si="198"/>
        <v/>
      </c>
      <c r="HM20" s="383" t="str">
        <f t="shared" si="199"/>
        <v/>
      </c>
      <c r="HN20" s="383" t="str">
        <f t="shared" si="200"/>
        <v/>
      </c>
      <c r="HO20" s="383" t="str">
        <f t="shared" si="201"/>
        <v/>
      </c>
      <c r="HP20" s="383" t="str">
        <f t="shared" si="202"/>
        <v/>
      </c>
      <c r="HQ20" s="383" t="str">
        <f t="shared" si="203"/>
        <v/>
      </c>
      <c r="HR20" s="383" t="str">
        <f t="shared" si="204"/>
        <v/>
      </c>
      <c r="HS20" s="383" t="str">
        <f t="shared" si="205"/>
        <v/>
      </c>
      <c r="HT20" s="383" t="str">
        <f t="shared" si="206"/>
        <v/>
      </c>
      <c r="HU20" s="383" t="str">
        <f t="shared" si="207"/>
        <v/>
      </c>
      <c r="HV20" s="383" t="str">
        <f t="shared" si="208"/>
        <v/>
      </c>
      <c r="HW20" s="383" t="str">
        <f t="shared" si="209"/>
        <v/>
      </c>
      <c r="HX20" s="383" t="str">
        <f t="shared" si="210"/>
        <v/>
      </c>
      <c r="HY20" s="383" t="str">
        <f t="shared" si="211"/>
        <v/>
      </c>
      <c r="HZ20" s="419" t="str">
        <f t="shared" si="212"/>
        <v/>
      </c>
      <c r="IA20" s="419" t="str">
        <f t="shared" si="213"/>
        <v/>
      </c>
      <c r="IB20" s="419" t="str">
        <f t="shared" si="214"/>
        <v/>
      </c>
      <c r="IC20" s="419" t="str">
        <f t="shared" si="215"/>
        <v/>
      </c>
      <c r="ID20" s="419" t="str">
        <f t="shared" si="216"/>
        <v/>
      </c>
      <c r="IE20" s="419" t="str">
        <f t="shared" si="217"/>
        <v/>
      </c>
      <c r="IF20" s="419" t="str">
        <f t="shared" si="218"/>
        <v/>
      </c>
      <c r="IG20" s="419" t="str">
        <f t="shared" si="219"/>
        <v/>
      </c>
      <c r="IH20" s="419" t="str">
        <f t="shared" si="220"/>
        <v/>
      </c>
      <c r="II20" s="419" t="str">
        <f t="shared" si="221"/>
        <v/>
      </c>
      <c r="IJ20" s="419" t="str">
        <f t="shared" si="222"/>
        <v/>
      </c>
      <c r="IK20" s="419" t="str">
        <f t="shared" si="223"/>
        <v/>
      </c>
      <c r="IL20" s="419" t="str">
        <f t="shared" si="224"/>
        <v/>
      </c>
      <c r="IM20" s="419" t="str">
        <f t="shared" si="225"/>
        <v/>
      </c>
      <c r="IN20" s="419" t="str">
        <f t="shared" si="226"/>
        <v/>
      </c>
      <c r="IO20" s="419" t="str">
        <f t="shared" si="227"/>
        <v/>
      </c>
      <c r="IP20" s="419" t="str">
        <f t="shared" si="228"/>
        <v/>
      </c>
      <c r="IQ20" s="419" t="str">
        <f t="shared" si="229"/>
        <v/>
      </c>
      <c r="IR20" s="419" t="str">
        <f t="shared" si="230"/>
        <v/>
      </c>
      <c r="IS20" s="419" t="str">
        <f t="shared" si="231"/>
        <v/>
      </c>
      <c r="IT20" s="419" t="str">
        <f t="shared" si="232"/>
        <v/>
      </c>
      <c r="IU20" s="419" t="str">
        <f t="shared" si="233"/>
        <v/>
      </c>
      <c r="IV20" s="419" t="str">
        <f t="shared" si="234"/>
        <v/>
      </c>
      <c r="IW20" s="419" t="str">
        <f t="shared" si="235"/>
        <v/>
      </c>
      <c r="IX20" s="419" t="str">
        <f t="shared" si="236"/>
        <v/>
      </c>
      <c r="IY20" s="419" t="str">
        <f t="shared" si="237"/>
        <v/>
      </c>
      <c r="IZ20" s="419" t="str">
        <f t="shared" si="238"/>
        <v/>
      </c>
      <c r="JA20" s="419" t="str">
        <f t="shared" si="239"/>
        <v/>
      </c>
      <c r="JB20" s="419" t="str">
        <f t="shared" si="240"/>
        <v/>
      </c>
      <c r="JC20" s="419" t="str">
        <f t="shared" si="241"/>
        <v/>
      </c>
      <c r="JD20" s="419" t="str">
        <f t="shared" si="242"/>
        <v/>
      </c>
      <c r="JE20" s="419" t="str">
        <f t="shared" si="243"/>
        <v/>
      </c>
      <c r="JF20" s="419" t="str">
        <f t="shared" si="244"/>
        <v/>
      </c>
      <c r="JG20" s="419" t="str">
        <f t="shared" si="245"/>
        <v/>
      </c>
      <c r="JH20" s="419" t="str">
        <f t="shared" si="246"/>
        <v/>
      </c>
      <c r="JI20" s="419" t="str">
        <f t="shared" si="247"/>
        <v/>
      </c>
      <c r="JJ20" s="419" t="str">
        <f t="shared" si="248"/>
        <v/>
      </c>
      <c r="JK20" s="419" t="str">
        <f t="shared" si="249"/>
        <v/>
      </c>
      <c r="JL20" s="419" t="str">
        <f t="shared" si="250"/>
        <v/>
      </c>
      <c r="JM20" s="419" t="str">
        <f t="shared" si="251"/>
        <v/>
      </c>
      <c r="JN20" s="419" t="str">
        <f t="shared" si="252"/>
        <v/>
      </c>
      <c r="JO20" s="419" t="str">
        <f t="shared" si="253"/>
        <v/>
      </c>
      <c r="JP20" s="419" t="str">
        <f t="shared" si="254"/>
        <v/>
      </c>
      <c r="JQ20" s="419" t="str">
        <f t="shared" si="255"/>
        <v/>
      </c>
      <c r="JR20" s="419" t="str">
        <f t="shared" si="256"/>
        <v/>
      </c>
      <c r="JS20" s="419" t="str">
        <f t="shared" si="257"/>
        <v/>
      </c>
      <c r="JT20" s="419" t="str">
        <f t="shared" si="258"/>
        <v/>
      </c>
      <c r="JU20" s="419" t="str">
        <f t="shared" si="259"/>
        <v/>
      </c>
      <c r="JV20" s="419" t="str">
        <f t="shared" si="260"/>
        <v/>
      </c>
      <c r="JW20" s="419" t="str">
        <f t="shared" si="261"/>
        <v/>
      </c>
      <c r="JX20" s="419" t="str">
        <f t="shared" si="262"/>
        <v/>
      </c>
      <c r="JY20" s="419" t="str">
        <f t="shared" si="263"/>
        <v/>
      </c>
      <c r="JZ20" s="419" t="str">
        <f t="shared" si="264"/>
        <v/>
      </c>
      <c r="KA20" s="419" t="str">
        <f t="shared" si="265"/>
        <v/>
      </c>
      <c r="KB20" s="419" t="str">
        <f t="shared" si="266"/>
        <v/>
      </c>
      <c r="KC20" s="419" t="str">
        <f t="shared" si="267"/>
        <v/>
      </c>
      <c r="KD20" s="419" t="str">
        <f t="shared" si="268"/>
        <v/>
      </c>
      <c r="KE20" s="419" t="str">
        <f t="shared" si="269"/>
        <v/>
      </c>
      <c r="KF20" s="419" t="str">
        <f t="shared" si="270"/>
        <v/>
      </c>
      <c r="KG20" s="419" t="str">
        <f t="shared" si="271"/>
        <v/>
      </c>
      <c r="KH20" s="419" t="str">
        <f t="shared" si="272"/>
        <v/>
      </c>
      <c r="KI20" s="419" t="str">
        <f t="shared" si="273"/>
        <v/>
      </c>
      <c r="KJ20" s="419" t="str">
        <f t="shared" si="274"/>
        <v/>
      </c>
      <c r="KK20" s="419" t="str">
        <f t="shared" si="275"/>
        <v/>
      </c>
      <c r="KL20" s="419" t="str">
        <f t="shared" si="276"/>
        <v/>
      </c>
      <c r="KM20" s="419" t="str">
        <f t="shared" si="277"/>
        <v/>
      </c>
      <c r="KN20" s="419" t="str">
        <f t="shared" si="278"/>
        <v/>
      </c>
      <c r="KO20" s="419" t="str">
        <f t="shared" si="279"/>
        <v/>
      </c>
      <c r="KP20" s="419" t="str">
        <f t="shared" si="280"/>
        <v/>
      </c>
      <c r="KQ20" s="419" t="str">
        <f t="shared" si="281"/>
        <v/>
      </c>
      <c r="KR20" s="419" t="str">
        <f t="shared" si="282"/>
        <v/>
      </c>
      <c r="KS20" s="419" t="str">
        <f t="shared" si="283"/>
        <v/>
      </c>
      <c r="KT20" s="419" t="str">
        <f t="shared" si="284"/>
        <v/>
      </c>
      <c r="KU20" s="419" t="str">
        <f t="shared" si="285"/>
        <v/>
      </c>
      <c r="KV20" s="419" t="str">
        <f t="shared" si="286"/>
        <v/>
      </c>
      <c r="KW20" s="419" t="str">
        <f t="shared" si="287"/>
        <v/>
      </c>
      <c r="KX20" s="419" t="str">
        <f t="shared" si="288"/>
        <v/>
      </c>
      <c r="KY20" s="419" t="str">
        <f t="shared" si="289"/>
        <v/>
      </c>
      <c r="KZ20" s="419" t="str">
        <f t="shared" si="290"/>
        <v/>
      </c>
      <c r="LA20" s="419" t="str">
        <f t="shared" si="291"/>
        <v/>
      </c>
      <c r="LB20" s="419" t="str">
        <f t="shared" si="292"/>
        <v/>
      </c>
      <c r="LC20" s="419" t="str">
        <f t="shared" si="293"/>
        <v/>
      </c>
      <c r="LD20" s="419" t="str">
        <f t="shared" si="294"/>
        <v/>
      </c>
      <c r="LE20" s="419" t="str">
        <f t="shared" si="295"/>
        <v/>
      </c>
      <c r="LF20" s="419" t="str">
        <f t="shared" si="296"/>
        <v/>
      </c>
      <c r="LG20" s="419" t="str">
        <f t="shared" si="297"/>
        <v/>
      </c>
      <c r="LH20" s="419" t="str">
        <f t="shared" si="298"/>
        <v/>
      </c>
      <c r="LI20" s="419" t="str">
        <f t="shared" si="299"/>
        <v/>
      </c>
      <c r="LJ20" s="419" t="str">
        <f t="shared" si="300"/>
        <v/>
      </c>
      <c r="LK20" s="419" t="str">
        <f t="shared" si="301"/>
        <v/>
      </c>
      <c r="LL20" s="419" t="str">
        <f t="shared" si="302"/>
        <v/>
      </c>
      <c r="LM20" s="419" t="str">
        <f t="shared" si="303"/>
        <v/>
      </c>
      <c r="LN20" s="419" t="str">
        <f t="shared" si="304"/>
        <v/>
      </c>
      <c r="LO20" s="419" t="str">
        <f t="shared" si="305"/>
        <v/>
      </c>
      <c r="LP20" s="419" t="str">
        <f t="shared" si="306"/>
        <v/>
      </c>
      <c r="LQ20" s="420" t="str">
        <f t="shared" si="307"/>
        <v/>
      </c>
      <c r="LR20" s="420" t="str">
        <f t="shared" si="308"/>
        <v/>
      </c>
      <c r="LS20" s="420" t="str">
        <f t="shared" si="309"/>
        <v/>
      </c>
      <c r="LT20" s="420" t="str">
        <f t="shared" si="310"/>
        <v/>
      </c>
      <c r="LU20" s="420" t="str">
        <f t="shared" si="311"/>
        <v/>
      </c>
      <c r="LV20" s="383" t="str">
        <f t="shared" si="312"/>
        <v/>
      </c>
      <c r="LW20" s="383" t="str">
        <f t="shared" si="313"/>
        <v/>
      </c>
      <c r="LX20" s="383" t="str">
        <f t="shared" si="314"/>
        <v/>
      </c>
      <c r="LY20" s="383" t="str">
        <f t="shared" si="315"/>
        <v/>
      </c>
      <c r="LZ20" s="383" t="str">
        <f t="shared" si="316"/>
        <v/>
      </c>
      <c r="MA20" s="383" t="str">
        <f t="shared" si="317"/>
        <v/>
      </c>
      <c r="MB20" s="383" t="str">
        <f t="shared" si="318"/>
        <v/>
      </c>
      <c r="MC20" s="383" t="str">
        <f t="shared" si="319"/>
        <v/>
      </c>
      <c r="MD20" s="383" t="str">
        <f t="shared" si="320"/>
        <v/>
      </c>
      <c r="ME20" s="383" t="str">
        <f t="shared" si="321"/>
        <v/>
      </c>
      <c r="MF20" s="383" t="str">
        <f t="shared" si="322"/>
        <v/>
      </c>
      <c r="MG20" s="383" t="str">
        <f t="shared" si="323"/>
        <v/>
      </c>
      <c r="MH20" s="383" t="str">
        <f t="shared" si="324"/>
        <v/>
      </c>
      <c r="MI20" s="383" t="str">
        <f t="shared" si="325"/>
        <v/>
      </c>
      <c r="MJ20" s="383" t="str">
        <f t="shared" si="326"/>
        <v/>
      </c>
      <c r="MK20" s="383" t="str">
        <f t="shared" si="327"/>
        <v/>
      </c>
      <c r="ML20" s="383" t="str">
        <f t="shared" si="328"/>
        <v/>
      </c>
      <c r="MM20" s="383" t="str">
        <f t="shared" si="329"/>
        <v/>
      </c>
      <c r="MN20" s="383" t="str">
        <f t="shared" si="330"/>
        <v/>
      </c>
      <c r="MO20" s="383" t="str">
        <f t="shared" si="331"/>
        <v/>
      </c>
      <c r="MP20" s="405">
        <f t="shared" si="338"/>
        <v>0</v>
      </c>
      <c r="MQ20" s="405">
        <f t="shared" si="339"/>
        <v>0</v>
      </c>
      <c r="MR20" s="405">
        <f t="shared" si="340"/>
        <v>0</v>
      </c>
      <c r="MS20" s="405">
        <f t="shared" si="341"/>
        <v>0</v>
      </c>
      <c r="MT20" s="405">
        <f t="shared" si="342"/>
        <v>0</v>
      </c>
      <c r="MU20" s="405">
        <f t="shared" si="343"/>
        <v>0</v>
      </c>
      <c r="MV20" s="405">
        <f t="shared" si="344"/>
        <v>0</v>
      </c>
      <c r="MW20" s="405">
        <f t="shared" si="345"/>
        <v>0</v>
      </c>
      <c r="MX20" s="405">
        <f t="shared" si="346"/>
        <v>0</v>
      </c>
      <c r="MY20" s="405">
        <f t="shared" si="347"/>
        <v>0</v>
      </c>
      <c r="MZ20" s="405">
        <f t="shared" si="332"/>
        <v>0</v>
      </c>
      <c r="NA20" s="405">
        <f t="shared" si="333"/>
        <v>0</v>
      </c>
      <c r="NB20" s="405">
        <f t="shared" si="334"/>
        <v>0</v>
      </c>
      <c r="NC20" s="405">
        <f t="shared" si="335"/>
        <v>0</v>
      </c>
      <c r="ND20" s="405">
        <f t="shared" si="336"/>
        <v>0</v>
      </c>
    </row>
    <row r="21" spans="1:368" ht="13.9" customHeight="1" x14ac:dyDescent="0.2">
      <c r="A21" s="414" t="str">
        <f t="shared" si="337"/>
        <v/>
      </c>
      <c r="B21" s="129"/>
      <c r="C21" s="112"/>
      <c r="D21" s="113"/>
      <c r="E21" s="114"/>
      <c r="F21" s="114"/>
      <c r="G21" s="114"/>
      <c r="H21" s="114"/>
      <c r="I21" s="114"/>
      <c r="J21" s="352"/>
      <c r="K21" s="115"/>
      <c r="L21" s="116">
        <f t="shared" si="0"/>
        <v>0</v>
      </c>
      <c r="M21" s="116">
        <f t="shared" si="1"/>
        <v>0</v>
      </c>
      <c r="N21" s="421"/>
      <c r="O21" s="421"/>
      <c r="P21" s="421"/>
      <c r="Q21" s="422"/>
      <c r="R21" s="423"/>
      <c r="S21" s="424"/>
      <c r="T21" s="1148"/>
      <c r="U21" s="1149"/>
      <c r="V21" s="1149"/>
      <c r="W21" s="1150"/>
      <c r="X21" s="383" t="str">
        <f t="shared" si="2"/>
        <v/>
      </c>
      <c r="Y21" s="383" t="str">
        <f t="shared" si="3"/>
        <v/>
      </c>
      <c r="Z21" s="383" t="str">
        <f t="shared" si="4"/>
        <v/>
      </c>
      <c r="AA21" s="383" t="str">
        <f t="shared" si="5"/>
        <v/>
      </c>
      <c r="AB21" s="383" t="str">
        <f t="shared" si="6"/>
        <v/>
      </c>
      <c r="AC21" s="383" t="str">
        <f t="shared" si="7"/>
        <v/>
      </c>
      <c r="AD21" s="383" t="str">
        <f t="shared" si="8"/>
        <v/>
      </c>
      <c r="AE21" s="383" t="str">
        <f t="shared" si="9"/>
        <v/>
      </c>
      <c r="AF21" s="383" t="str">
        <f t="shared" si="10"/>
        <v/>
      </c>
      <c r="AG21" s="383" t="str">
        <f t="shared" si="11"/>
        <v/>
      </c>
      <c r="AH21" s="383" t="str">
        <f t="shared" si="12"/>
        <v/>
      </c>
      <c r="AI21" s="383" t="str">
        <f t="shared" si="13"/>
        <v/>
      </c>
      <c r="AJ21" s="383" t="str">
        <f t="shared" si="14"/>
        <v/>
      </c>
      <c r="AK21" s="383" t="str">
        <f t="shared" si="15"/>
        <v/>
      </c>
      <c r="AL21" s="383" t="str">
        <f t="shared" si="16"/>
        <v/>
      </c>
      <c r="AM21" s="383" t="str">
        <f t="shared" si="17"/>
        <v/>
      </c>
      <c r="AN21" s="383" t="str">
        <f t="shared" si="18"/>
        <v/>
      </c>
      <c r="AO21" s="383" t="str">
        <f t="shared" si="19"/>
        <v/>
      </c>
      <c r="AP21" s="383" t="str">
        <f t="shared" si="20"/>
        <v/>
      </c>
      <c r="AQ21" s="383" t="str">
        <f t="shared" si="21"/>
        <v/>
      </c>
      <c r="AR21" s="383" t="str">
        <f t="shared" si="22"/>
        <v/>
      </c>
      <c r="AS21" s="383" t="str">
        <f t="shared" si="23"/>
        <v/>
      </c>
      <c r="AT21" s="383" t="str">
        <f t="shared" si="24"/>
        <v/>
      </c>
      <c r="AU21" s="383" t="str">
        <f t="shared" si="25"/>
        <v/>
      </c>
      <c r="AV21" s="383" t="str">
        <f t="shared" si="26"/>
        <v/>
      </c>
      <c r="AW21" s="383" t="str">
        <f t="shared" si="27"/>
        <v/>
      </c>
      <c r="AX21" s="383" t="str">
        <f t="shared" si="28"/>
        <v/>
      </c>
      <c r="AY21" s="383" t="str">
        <f t="shared" si="29"/>
        <v/>
      </c>
      <c r="AZ21" s="383" t="str">
        <f t="shared" si="30"/>
        <v/>
      </c>
      <c r="BA21" s="383" t="str">
        <f t="shared" si="31"/>
        <v/>
      </c>
      <c r="BB21" s="383" t="str">
        <f t="shared" si="32"/>
        <v/>
      </c>
      <c r="BC21" s="383" t="str">
        <f t="shared" si="33"/>
        <v/>
      </c>
      <c r="BD21" s="383" t="str">
        <f t="shared" si="34"/>
        <v/>
      </c>
      <c r="BE21" s="383" t="str">
        <f t="shared" si="35"/>
        <v/>
      </c>
      <c r="BF21" s="383" t="str">
        <f t="shared" si="36"/>
        <v/>
      </c>
      <c r="BG21" s="383" t="str">
        <f t="shared" si="37"/>
        <v/>
      </c>
      <c r="BH21" s="383" t="str">
        <f t="shared" si="38"/>
        <v/>
      </c>
      <c r="BI21" s="383" t="str">
        <f t="shared" si="39"/>
        <v/>
      </c>
      <c r="BJ21" s="383" t="str">
        <f t="shared" si="40"/>
        <v/>
      </c>
      <c r="BK21" s="383" t="str">
        <f t="shared" si="41"/>
        <v/>
      </c>
      <c r="BL21" s="383" t="str">
        <f t="shared" si="42"/>
        <v/>
      </c>
      <c r="BM21" s="383" t="str">
        <f t="shared" si="43"/>
        <v/>
      </c>
      <c r="BN21" s="383" t="str">
        <f t="shared" si="44"/>
        <v/>
      </c>
      <c r="BO21" s="383" t="str">
        <f t="shared" si="45"/>
        <v/>
      </c>
      <c r="BP21" s="383" t="str">
        <f t="shared" si="46"/>
        <v/>
      </c>
      <c r="BQ21" s="383" t="str">
        <f t="shared" si="47"/>
        <v/>
      </c>
      <c r="BR21" s="383" t="str">
        <f t="shared" si="48"/>
        <v/>
      </c>
      <c r="BS21" s="383" t="str">
        <f t="shared" si="49"/>
        <v/>
      </c>
      <c r="BT21" s="383" t="str">
        <f t="shared" si="50"/>
        <v/>
      </c>
      <c r="BU21" s="383" t="str">
        <f t="shared" si="51"/>
        <v/>
      </c>
      <c r="BV21" s="383" t="str">
        <f t="shared" si="52"/>
        <v/>
      </c>
      <c r="BW21" s="383" t="str">
        <f t="shared" si="53"/>
        <v/>
      </c>
      <c r="BX21" s="383" t="str">
        <f t="shared" si="54"/>
        <v/>
      </c>
      <c r="BY21" s="383" t="str">
        <f t="shared" si="55"/>
        <v/>
      </c>
      <c r="BZ21" s="383" t="str">
        <f t="shared" si="56"/>
        <v/>
      </c>
      <c r="CA21" s="383" t="str">
        <f t="shared" si="57"/>
        <v/>
      </c>
      <c r="CB21" s="383" t="str">
        <f t="shared" si="58"/>
        <v/>
      </c>
      <c r="CC21" s="383" t="str">
        <f t="shared" si="59"/>
        <v/>
      </c>
      <c r="CD21" s="383" t="str">
        <f t="shared" si="60"/>
        <v/>
      </c>
      <c r="CE21" s="383" t="str">
        <f t="shared" si="61"/>
        <v/>
      </c>
      <c r="CF21" s="383" t="str">
        <f t="shared" si="62"/>
        <v/>
      </c>
      <c r="CG21" s="383" t="str">
        <f t="shared" si="63"/>
        <v/>
      </c>
      <c r="CH21" s="383" t="str">
        <f t="shared" si="64"/>
        <v/>
      </c>
      <c r="CI21" s="383" t="str">
        <f t="shared" si="65"/>
        <v/>
      </c>
      <c r="CJ21" s="383" t="str">
        <f t="shared" si="66"/>
        <v/>
      </c>
      <c r="CK21" s="383" t="str">
        <f t="shared" si="67"/>
        <v/>
      </c>
      <c r="CL21" s="383" t="str">
        <f t="shared" si="68"/>
        <v/>
      </c>
      <c r="CM21" s="383" t="str">
        <f t="shared" si="69"/>
        <v/>
      </c>
      <c r="CN21" s="383" t="str">
        <f t="shared" si="70"/>
        <v/>
      </c>
      <c r="CO21" s="383" t="str">
        <f t="shared" si="71"/>
        <v/>
      </c>
      <c r="CP21" s="383" t="str">
        <f t="shared" si="72"/>
        <v/>
      </c>
      <c r="CQ21" s="383" t="str">
        <f t="shared" si="73"/>
        <v/>
      </c>
      <c r="CR21" s="383" t="str">
        <f t="shared" si="74"/>
        <v/>
      </c>
      <c r="CS21" s="383" t="str">
        <f t="shared" si="75"/>
        <v/>
      </c>
      <c r="CT21" s="383" t="str">
        <f t="shared" si="76"/>
        <v/>
      </c>
      <c r="CU21" s="383" t="str">
        <f t="shared" si="77"/>
        <v/>
      </c>
      <c r="CV21" s="383" t="str">
        <f t="shared" si="78"/>
        <v/>
      </c>
      <c r="CW21" s="383" t="str">
        <f t="shared" si="79"/>
        <v/>
      </c>
      <c r="CX21" s="383" t="str">
        <f t="shared" si="80"/>
        <v/>
      </c>
      <c r="CY21" s="383" t="str">
        <f t="shared" si="81"/>
        <v/>
      </c>
      <c r="CZ21" s="383" t="str">
        <f t="shared" si="82"/>
        <v/>
      </c>
      <c r="DA21" s="383" t="str">
        <f t="shared" si="83"/>
        <v/>
      </c>
      <c r="DB21" s="383" t="str">
        <f t="shared" si="84"/>
        <v/>
      </c>
      <c r="DC21" s="383" t="str">
        <f t="shared" si="85"/>
        <v/>
      </c>
      <c r="DD21" s="383" t="str">
        <f t="shared" si="86"/>
        <v/>
      </c>
      <c r="DE21" s="383" t="str">
        <f t="shared" si="87"/>
        <v/>
      </c>
      <c r="DF21" s="383" t="str">
        <f t="shared" si="88"/>
        <v/>
      </c>
      <c r="DG21" s="383" t="str">
        <f t="shared" si="89"/>
        <v/>
      </c>
      <c r="DH21" s="383" t="str">
        <f t="shared" si="90"/>
        <v/>
      </c>
      <c r="DI21" s="383" t="str">
        <f t="shared" si="91"/>
        <v/>
      </c>
      <c r="DJ21" s="383" t="str">
        <f t="shared" si="92"/>
        <v/>
      </c>
      <c r="DK21" s="383" t="str">
        <f t="shared" si="93"/>
        <v/>
      </c>
      <c r="DL21" s="383" t="str">
        <f t="shared" si="94"/>
        <v/>
      </c>
      <c r="DM21" s="383" t="str">
        <f t="shared" si="95"/>
        <v/>
      </c>
      <c r="DN21" s="383" t="str">
        <f t="shared" si="96"/>
        <v/>
      </c>
      <c r="DO21" s="383" t="str">
        <f t="shared" si="97"/>
        <v/>
      </c>
      <c r="DP21" s="383" t="str">
        <f t="shared" si="98"/>
        <v/>
      </c>
      <c r="DQ21" s="383" t="str">
        <f t="shared" si="99"/>
        <v/>
      </c>
      <c r="DR21" s="383" t="str">
        <f t="shared" si="100"/>
        <v/>
      </c>
      <c r="DS21" s="383" t="str">
        <f t="shared" si="101"/>
        <v/>
      </c>
      <c r="DT21" s="383" t="str">
        <f t="shared" si="102"/>
        <v/>
      </c>
      <c r="DU21" s="383" t="str">
        <f t="shared" si="103"/>
        <v/>
      </c>
      <c r="DV21" s="383" t="str">
        <f t="shared" si="104"/>
        <v/>
      </c>
      <c r="DW21" s="383" t="str">
        <f t="shared" si="105"/>
        <v/>
      </c>
      <c r="DX21" s="383" t="str">
        <f t="shared" si="106"/>
        <v/>
      </c>
      <c r="DY21" s="383" t="str">
        <f t="shared" si="107"/>
        <v/>
      </c>
      <c r="DZ21" s="383" t="str">
        <f t="shared" si="108"/>
        <v/>
      </c>
      <c r="EA21" s="383" t="str">
        <f t="shared" si="109"/>
        <v/>
      </c>
      <c r="EB21" s="383" t="str">
        <f t="shared" si="110"/>
        <v/>
      </c>
      <c r="EC21" s="383" t="str">
        <f t="shared" si="111"/>
        <v/>
      </c>
      <c r="ED21" s="383" t="str">
        <f t="shared" si="112"/>
        <v/>
      </c>
      <c r="EE21" s="383" t="str">
        <f t="shared" si="113"/>
        <v/>
      </c>
      <c r="EF21" s="383" t="str">
        <f t="shared" si="114"/>
        <v/>
      </c>
      <c r="EG21" s="383" t="str">
        <f t="shared" si="115"/>
        <v/>
      </c>
      <c r="EH21" s="383" t="str">
        <f t="shared" si="116"/>
        <v/>
      </c>
      <c r="EI21" s="383" t="str">
        <f t="shared" si="117"/>
        <v/>
      </c>
      <c r="EJ21" s="383" t="str">
        <f t="shared" si="118"/>
        <v/>
      </c>
      <c r="EK21" s="383" t="str">
        <f t="shared" si="119"/>
        <v/>
      </c>
      <c r="EL21" s="383" t="str">
        <f t="shared" si="120"/>
        <v/>
      </c>
      <c r="EM21" s="383" t="str">
        <f t="shared" si="121"/>
        <v/>
      </c>
      <c r="EN21" s="383" t="str">
        <f t="shared" si="122"/>
        <v/>
      </c>
      <c r="EO21" s="383" t="str">
        <f t="shared" si="123"/>
        <v/>
      </c>
      <c r="EP21" s="383" t="str">
        <f t="shared" si="124"/>
        <v/>
      </c>
      <c r="EQ21" s="383" t="str">
        <f t="shared" si="125"/>
        <v/>
      </c>
      <c r="ER21" s="383" t="str">
        <f t="shared" si="126"/>
        <v/>
      </c>
      <c r="ES21" s="383" t="str">
        <f t="shared" si="127"/>
        <v/>
      </c>
      <c r="ET21" s="383" t="str">
        <f t="shared" si="128"/>
        <v/>
      </c>
      <c r="EU21" s="383" t="str">
        <f t="shared" si="129"/>
        <v/>
      </c>
      <c r="EV21" s="383" t="str">
        <f t="shared" si="130"/>
        <v/>
      </c>
      <c r="EW21" s="383" t="str">
        <f t="shared" si="131"/>
        <v/>
      </c>
      <c r="EX21" s="383" t="str">
        <f t="shared" si="132"/>
        <v/>
      </c>
      <c r="EY21" s="383" t="str">
        <f t="shared" si="133"/>
        <v/>
      </c>
      <c r="EZ21" s="383" t="str">
        <f t="shared" si="134"/>
        <v/>
      </c>
      <c r="FA21" s="383" t="str">
        <f t="shared" si="135"/>
        <v/>
      </c>
      <c r="FB21" s="383" t="str">
        <f t="shared" si="136"/>
        <v/>
      </c>
      <c r="FC21" s="383" t="str">
        <f t="shared" si="137"/>
        <v/>
      </c>
      <c r="FD21" s="383" t="str">
        <f t="shared" si="138"/>
        <v/>
      </c>
      <c r="FE21" s="383" t="str">
        <f t="shared" si="139"/>
        <v/>
      </c>
      <c r="FF21" s="383" t="str">
        <f t="shared" si="140"/>
        <v/>
      </c>
      <c r="FG21" s="383" t="str">
        <f t="shared" si="141"/>
        <v/>
      </c>
      <c r="FH21" s="383" t="str">
        <f t="shared" si="142"/>
        <v/>
      </c>
      <c r="FI21" s="383" t="str">
        <f t="shared" si="143"/>
        <v/>
      </c>
      <c r="FJ21" s="383" t="str">
        <f t="shared" si="144"/>
        <v/>
      </c>
      <c r="FK21" s="383" t="str">
        <f t="shared" si="145"/>
        <v/>
      </c>
      <c r="FL21" s="383" t="str">
        <f t="shared" si="146"/>
        <v/>
      </c>
      <c r="FM21" s="383" t="str">
        <f t="shared" si="147"/>
        <v/>
      </c>
      <c r="FN21" s="383" t="str">
        <f t="shared" si="148"/>
        <v/>
      </c>
      <c r="FO21" s="383" t="str">
        <f t="shared" si="149"/>
        <v/>
      </c>
      <c r="FP21" s="383" t="str">
        <f t="shared" si="150"/>
        <v/>
      </c>
      <c r="FQ21" s="383" t="str">
        <f t="shared" si="151"/>
        <v/>
      </c>
      <c r="FR21" s="383" t="str">
        <f t="shared" si="152"/>
        <v/>
      </c>
      <c r="FS21" s="383" t="str">
        <f t="shared" si="153"/>
        <v/>
      </c>
      <c r="FT21" s="383" t="str">
        <f t="shared" si="154"/>
        <v/>
      </c>
      <c r="FU21" s="383" t="str">
        <f t="shared" si="155"/>
        <v/>
      </c>
      <c r="FV21" s="383" t="str">
        <f t="shared" si="156"/>
        <v/>
      </c>
      <c r="FW21" s="383" t="str">
        <f t="shared" si="157"/>
        <v/>
      </c>
      <c r="FX21" s="383" t="str">
        <f t="shared" si="158"/>
        <v/>
      </c>
      <c r="FY21" s="383" t="str">
        <f t="shared" si="159"/>
        <v/>
      </c>
      <c r="FZ21" s="383" t="str">
        <f t="shared" si="160"/>
        <v/>
      </c>
      <c r="GA21" s="383" t="str">
        <f t="shared" si="161"/>
        <v/>
      </c>
      <c r="GB21" s="383" t="str">
        <f t="shared" si="162"/>
        <v/>
      </c>
      <c r="GC21" s="383" t="str">
        <f t="shared" si="163"/>
        <v/>
      </c>
      <c r="GD21" s="383" t="str">
        <f t="shared" si="164"/>
        <v/>
      </c>
      <c r="GE21" s="383" t="str">
        <f t="shared" si="165"/>
        <v/>
      </c>
      <c r="GF21" s="383" t="str">
        <f t="shared" si="166"/>
        <v/>
      </c>
      <c r="GG21" s="383" t="str">
        <f t="shared" si="167"/>
        <v/>
      </c>
      <c r="GH21" s="383" t="str">
        <f t="shared" si="168"/>
        <v/>
      </c>
      <c r="GI21" s="383" t="str">
        <f t="shared" si="169"/>
        <v/>
      </c>
      <c r="GJ21" s="383" t="str">
        <f t="shared" si="170"/>
        <v/>
      </c>
      <c r="GK21" s="383" t="str">
        <f t="shared" si="171"/>
        <v/>
      </c>
      <c r="GL21" s="383" t="str">
        <f t="shared" si="172"/>
        <v/>
      </c>
      <c r="GM21" s="383" t="str">
        <f t="shared" si="173"/>
        <v/>
      </c>
      <c r="GN21" s="383" t="str">
        <f t="shared" si="174"/>
        <v/>
      </c>
      <c r="GO21" s="383" t="str">
        <f t="shared" si="175"/>
        <v/>
      </c>
      <c r="GP21" s="383" t="str">
        <f t="shared" si="176"/>
        <v/>
      </c>
      <c r="GQ21" s="383" t="str">
        <f t="shared" si="177"/>
        <v/>
      </c>
      <c r="GR21" s="383" t="str">
        <f t="shared" si="178"/>
        <v/>
      </c>
      <c r="GS21" s="383" t="str">
        <f t="shared" si="179"/>
        <v/>
      </c>
      <c r="GT21" s="383" t="str">
        <f t="shared" si="180"/>
        <v/>
      </c>
      <c r="GU21" s="383" t="str">
        <f t="shared" si="181"/>
        <v/>
      </c>
      <c r="GV21" s="383" t="str">
        <f t="shared" si="182"/>
        <v/>
      </c>
      <c r="GW21" s="383" t="str">
        <f t="shared" si="183"/>
        <v/>
      </c>
      <c r="GX21" s="383" t="str">
        <f t="shared" si="184"/>
        <v/>
      </c>
      <c r="GY21" s="383" t="str">
        <f t="shared" si="185"/>
        <v/>
      </c>
      <c r="GZ21" s="383" t="str">
        <f t="shared" si="186"/>
        <v/>
      </c>
      <c r="HA21" s="383" t="str">
        <f t="shared" si="187"/>
        <v/>
      </c>
      <c r="HB21" s="383" t="str">
        <f t="shared" si="188"/>
        <v/>
      </c>
      <c r="HC21" s="383" t="str">
        <f t="shared" si="189"/>
        <v/>
      </c>
      <c r="HD21" s="383" t="str">
        <f t="shared" si="190"/>
        <v/>
      </c>
      <c r="HE21" s="383" t="str">
        <f t="shared" si="191"/>
        <v/>
      </c>
      <c r="HF21" s="383" t="str">
        <f t="shared" si="192"/>
        <v/>
      </c>
      <c r="HG21" s="383" t="str">
        <f t="shared" si="193"/>
        <v/>
      </c>
      <c r="HH21" s="383" t="str">
        <f t="shared" si="194"/>
        <v/>
      </c>
      <c r="HI21" s="383" t="str">
        <f t="shared" si="195"/>
        <v/>
      </c>
      <c r="HJ21" s="383" t="str">
        <f t="shared" si="196"/>
        <v/>
      </c>
      <c r="HK21" s="383" t="str">
        <f t="shared" si="197"/>
        <v/>
      </c>
      <c r="HL21" s="383" t="str">
        <f t="shared" si="198"/>
        <v/>
      </c>
      <c r="HM21" s="383" t="str">
        <f t="shared" si="199"/>
        <v/>
      </c>
      <c r="HN21" s="383" t="str">
        <f t="shared" si="200"/>
        <v/>
      </c>
      <c r="HO21" s="383" t="str">
        <f t="shared" si="201"/>
        <v/>
      </c>
      <c r="HP21" s="383" t="str">
        <f t="shared" si="202"/>
        <v/>
      </c>
      <c r="HQ21" s="383" t="str">
        <f t="shared" si="203"/>
        <v/>
      </c>
      <c r="HR21" s="383" t="str">
        <f t="shared" si="204"/>
        <v/>
      </c>
      <c r="HS21" s="383" t="str">
        <f t="shared" si="205"/>
        <v/>
      </c>
      <c r="HT21" s="383" t="str">
        <f t="shared" si="206"/>
        <v/>
      </c>
      <c r="HU21" s="383" t="str">
        <f t="shared" si="207"/>
        <v/>
      </c>
      <c r="HV21" s="383" t="str">
        <f t="shared" si="208"/>
        <v/>
      </c>
      <c r="HW21" s="383" t="str">
        <f t="shared" si="209"/>
        <v/>
      </c>
      <c r="HX21" s="383" t="str">
        <f t="shared" si="210"/>
        <v/>
      </c>
      <c r="HY21" s="383" t="str">
        <f t="shared" si="211"/>
        <v/>
      </c>
      <c r="HZ21" s="419" t="str">
        <f t="shared" si="212"/>
        <v/>
      </c>
      <c r="IA21" s="419" t="str">
        <f t="shared" si="213"/>
        <v/>
      </c>
      <c r="IB21" s="419" t="str">
        <f t="shared" si="214"/>
        <v/>
      </c>
      <c r="IC21" s="419" t="str">
        <f t="shared" si="215"/>
        <v/>
      </c>
      <c r="ID21" s="419" t="str">
        <f t="shared" si="216"/>
        <v/>
      </c>
      <c r="IE21" s="419" t="str">
        <f t="shared" si="217"/>
        <v/>
      </c>
      <c r="IF21" s="419" t="str">
        <f t="shared" si="218"/>
        <v/>
      </c>
      <c r="IG21" s="419" t="str">
        <f t="shared" si="219"/>
        <v/>
      </c>
      <c r="IH21" s="419" t="str">
        <f t="shared" si="220"/>
        <v/>
      </c>
      <c r="II21" s="419" t="str">
        <f t="shared" si="221"/>
        <v/>
      </c>
      <c r="IJ21" s="419" t="str">
        <f t="shared" si="222"/>
        <v/>
      </c>
      <c r="IK21" s="419" t="str">
        <f t="shared" si="223"/>
        <v/>
      </c>
      <c r="IL21" s="419" t="str">
        <f t="shared" si="224"/>
        <v/>
      </c>
      <c r="IM21" s="419" t="str">
        <f t="shared" si="225"/>
        <v/>
      </c>
      <c r="IN21" s="419" t="str">
        <f t="shared" si="226"/>
        <v/>
      </c>
      <c r="IO21" s="419" t="str">
        <f t="shared" si="227"/>
        <v/>
      </c>
      <c r="IP21" s="419" t="str">
        <f t="shared" si="228"/>
        <v/>
      </c>
      <c r="IQ21" s="419" t="str">
        <f t="shared" si="229"/>
        <v/>
      </c>
      <c r="IR21" s="419" t="str">
        <f t="shared" si="230"/>
        <v/>
      </c>
      <c r="IS21" s="419" t="str">
        <f t="shared" si="231"/>
        <v/>
      </c>
      <c r="IT21" s="419" t="str">
        <f t="shared" si="232"/>
        <v/>
      </c>
      <c r="IU21" s="419" t="str">
        <f t="shared" si="233"/>
        <v/>
      </c>
      <c r="IV21" s="419" t="str">
        <f t="shared" si="234"/>
        <v/>
      </c>
      <c r="IW21" s="419" t="str">
        <f t="shared" si="235"/>
        <v/>
      </c>
      <c r="IX21" s="419" t="str">
        <f t="shared" si="236"/>
        <v/>
      </c>
      <c r="IY21" s="419" t="str">
        <f t="shared" si="237"/>
        <v/>
      </c>
      <c r="IZ21" s="419" t="str">
        <f t="shared" si="238"/>
        <v/>
      </c>
      <c r="JA21" s="419" t="str">
        <f t="shared" si="239"/>
        <v/>
      </c>
      <c r="JB21" s="419" t="str">
        <f t="shared" si="240"/>
        <v/>
      </c>
      <c r="JC21" s="419" t="str">
        <f t="shared" si="241"/>
        <v/>
      </c>
      <c r="JD21" s="419" t="str">
        <f t="shared" si="242"/>
        <v/>
      </c>
      <c r="JE21" s="419" t="str">
        <f t="shared" si="243"/>
        <v/>
      </c>
      <c r="JF21" s="419" t="str">
        <f t="shared" si="244"/>
        <v/>
      </c>
      <c r="JG21" s="419" t="str">
        <f t="shared" si="245"/>
        <v/>
      </c>
      <c r="JH21" s="419" t="str">
        <f t="shared" si="246"/>
        <v/>
      </c>
      <c r="JI21" s="419" t="str">
        <f t="shared" si="247"/>
        <v/>
      </c>
      <c r="JJ21" s="419" t="str">
        <f t="shared" si="248"/>
        <v/>
      </c>
      <c r="JK21" s="419" t="str">
        <f t="shared" si="249"/>
        <v/>
      </c>
      <c r="JL21" s="419" t="str">
        <f t="shared" si="250"/>
        <v/>
      </c>
      <c r="JM21" s="419" t="str">
        <f t="shared" si="251"/>
        <v/>
      </c>
      <c r="JN21" s="419" t="str">
        <f t="shared" si="252"/>
        <v/>
      </c>
      <c r="JO21" s="419" t="str">
        <f t="shared" si="253"/>
        <v/>
      </c>
      <c r="JP21" s="419" t="str">
        <f t="shared" si="254"/>
        <v/>
      </c>
      <c r="JQ21" s="419" t="str">
        <f t="shared" si="255"/>
        <v/>
      </c>
      <c r="JR21" s="419" t="str">
        <f t="shared" si="256"/>
        <v/>
      </c>
      <c r="JS21" s="419" t="str">
        <f t="shared" si="257"/>
        <v/>
      </c>
      <c r="JT21" s="419" t="str">
        <f t="shared" si="258"/>
        <v/>
      </c>
      <c r="JU21" s="419" t="str">
        <f t="shared" si="259"/>
        <v/>
      </c>
      <c r="JV21" s="419" t="str">
        <f t="shared" si="260"/>
        <v/>
      </c>
      <c r="JW21" s="419" t="str">
        <f t="shared" si="261"/>
        <v/>
      </c>
      <c r="JX21" s="419" t="str">
        <f t="shared" si="262"/>
        <v/>
      </c>
      <c r="JY21" s="419" t="str">
        <f t="shared" si="263"/>
        <v/>
      </c>
      <c r="JZ21" s="419" t="str">
        <f t="shared" si="264"/>
        <v/>
      </c>
      <c r="KA21" s="419" t="str">
        <f t="shared" si="265"/>
        <v/>
      </c>
      <c r="KB21" s="419" t="str">
        <f t="shared" si="266"/>
        <v/>
      </c>
      <c r="KC21" s="419" t="str">
        <f t="shared" si="267"/>
        <v/>
      </c>
      <c r="KD21" s="419" t="str">
        <f t="shared" si="268"/>
        <v/>
      </c>
      <c r="KE21" s="419" t="str">
        <f t="shared" si="269"/>
        <v/>
      </c>
      <c r="KF21" s="419" t="str">
        <f t="shared" si="270"/>
        <v/>
      </c>
      <c r="KG21" s="419" t="str">
        <f t="shared" si="271"/>
        <v/>
      </c>
      <c r="KH21" s="419" t="str">
        <f t="shared" si="272"/>
        <v/>
      </c>
      <c r="KI21" s="419" t="str">
        <f t="shared" si="273"/>
        <v/>
      </c>
      <c r="KJ21" s="419" t="str">
        <f t="shared" si="274"/>
        <v/>
      </c>
      <c r="KK21" s="419" t="str">
        <f t="shared" si="275"/>
        <v/>
      </c>
      <c r="KL21" s="419" t="str">
        <f t="shared" si="276"/>
        <v/>
      </c>
      <c r="KM21" s="419" t="str">
        <f t="shared" si="277"/>
        <v/>
      </c>
      <c r="KN21" s="419" t="str">
        <f t="shared" si="278"/>
        <v/>
      </c>
      <c r="KO21" s="419" t="str">
        <f t="shared" si="279"/>
        <v/>
      </c>
      <c r="KP21" s="419" t="str">
        <f t="shared" si="280"/>
        <v/>
      </c>
      <c r="KQ21" s="419" t="str">
        <f t="shared" si="281"/>
        <v/>
      </c>
      <c r="KR21" s="419" t="str">
        <f t="shared" si="282"/>
        <v/>
      </c>
      <c r="KS21" s="419" t="str">
        <f t="shared" si="283"/>
        <v/>
      </c>
      <c r="KT21" s="419" t="str">
        <f t="shared" si="284"/>
        <v/>
      </c>
      <c r="KU21" s="419" t="str">
        <f t="shared" si="285"/>
        <v/>
      </c>
      <c r="KV21" s="419" t="str">
        <f t="shared" si="286"/>
        <v/>
      </c>
      <c r="KW21" s="419" t="str">
        <f t="shared" si="287"/>
        <v/>
      </c>
      <c r="KX21" s="419" t="str">
        <f t="shared" si="288"/>
        <v/>
      </c>
      <c r="KY21" s="419" t="str">
        <f t="shared" si="289"/>
        <v/>
      </c>
      <c r="KZ21" s="419" t="str">
        <f t="shared" si="290"/>
        <v/>
      </c>
      <c r="LA21" s="419" t="str">
        <f t="shared" si="291"/>
        <v/>
      </c>
      <c r="LB21" s="419" t="str">
        <f t="shared" si="292"/>
        <v/>
      </c>
      <c r="LC21" s="419" t="str">
        <f t="shared" si="293"/>
        <v/>
      </c>
      <c r="LD21" s="419" t="str">
        <f t="shared" si="294"/>
        <v/>
      </c>
      <c r="LE21" s="419" t="str">
        <f t="shared" si="295"/>
        <v/>
      </c>
      <c r="LF21" s="419" t="str">
        <f t="shared" si="296"/>
        <v/>
      </c>
      <c r="LG21" s="419" t="str">
        <f t="shared" si="297"/>
        <v/>
      </c>
      <c r="LH21" s="419" t="str">
        <f t="shared" si="298"/>
        <v/>
      </c>
      <c r="LI21" s="419" t="str">
        <f t="shared" si="299"/>
        <v/>
      </c>
      <c r="LJ21" s="419" t="str">
        <f t="shared" si="300"/>
        <v/>
      </c>
      <c r="LK21" s="419" t="str">
        <f t="shared" si="301"/>
        <v/>
      </c>
      <c r="LL21" s="419" t="str">
        <f t="shared" si="302"/>
        <v/>
      </c>
      <c r="LM21" s="419" t="str">
        <f t="shared" si="303"/>
        <v/>
      </c>
      <c r="LN21" s="419" t="str">
        <f t="shared" si="304"/>
        <v/>
      </c>
      <c r="LO21" s="419" t="str">
        <f t="shared" si="305"/>
        <v/>
      </c>
      <c r="LP21" s="419" t="str">
        <f t="shared" si="306"/>
        <v/>
      </c>
      <c r="LQ21" s="420" t="str">
        <f t="shared" si="307"/>
        <v/>
      </c>
      <c r="LR21" s="420" t="str">
        <f t="shared" si="308"/>
        <v/>
      </c>
      <c r="LS21" s="420" t="str">
        <f t="shared" si="309"/>
        <v/>
      </c>
      <c r="LT21" s="420" t="str">
        <f t="shared" si="310"/>
        <v/>
      </c>
      <c r="LU21" s="420" t="str">
        <f t="shared" si="311"/>
        <v/>
      </c>
      <c r="LV21" s="383" t="str">
        <f t="shared" si="312"/>
        <v/>
      </c>
      <c r="LW21" s="383" t="str">
        <f t="shared" si="313"/>
        <v/>
      </c>
      <c r="LX21" s="383" t="str">
        <f t="shared" si="314"/>
        <v/>
      </c>
      <c r="LY21" s="383" t="str">
        <f t="shared" si="315"/>
        <v/>
      </c>
      <c r="LZ21" s="383" t="str">
        <f t="shared" si="316"/>
        <v/>
      </c>
      <c r="MA21" s="383" t="str">
        <f t="shared" si="317"/>
        <v/>
      </c>
      <c r="MB21" s="383" t="str">
        <f t="shared" si="318"/>
        <v/>
      </c>
      <c r="MC21" s="383" t="str">
        <f t="shared" si="319"/>
        <v/>
      </c>
      <c r="MD21" s="383" t="str">
        <f t="shared" si="320"/>
        <v/>
      </c>
      <c r="ME21" s="383" t="str">
        <f t="shared" si="321"/>
        <v/>
      </c>
      <c r="MF21" s="383" t="str">
        <f t="shared" si="322"/>
        <v/>
      </c>
      <c r="MG21" s="383" t="str">
        <f t="shared" si="323"/>
        <v/>
      </c>
      <c r="MH21" s="383" t="str">
        <f t="shared" si="324"/>
        <v/>
      </c>
      <c r="MI21" s="383" t="str">
        <f t="shared" si="325"/>
        <v/>
      </c>
      <c r="MJ21" s="383" t="str">
        <f t="shared" si="326"/>
        <v/>
      </c>
      <c r="MK21" s="383" t="str">
        <f t="shared" si="327"/>
        <v/>
      </c>
      <c r="ML21" s="383" t="str">
        <f t="shared" si="328"/>
        <v/>
      </c>
      <c r="MM21" s="383" t="str">
        <f t="shared" si="329"/>
        <v/>
      </c>
      <c r="MN21" s="383" t="str">
        <f t="shared" si="330"/>
        <v/>
      </c>
      <c r="MO21" s="383" t="str">
        <f t="shared" si="331"/>
        <v/>
      </c>
      <c r="MP21" s="405">
        <f t="shared" si="338"/>
        <v>0</v>
      </c>
      <c r="MQ21" s="405">
        <f t="shared" si="339"/>
        <v>0</v>
      </c>
      <c r="MR21" s="405">
        <f t="shared" si="340"/>
        <v>0</v>
      </c>
      <c r="MS21" s="405">
        <f t="shared" si="341"/>
        <v>0</v>
      </c>
      <c r="MT21" s="405">
        <f t="shared" si="342"/>
        <v>0</v>
      </c>
      <c r="MU21" s="405">
        <f t="shared" si="343"/>
        <v>0</v>
      </c>
      <c r="MV21" s="405">
        <f t="shared" si="344"/>
        <v>0</v>
      </c>
      <c r="MW21" s="405">
        <f t="shared" si="345"/>
        <v>0</v>
      </c>
      <c r="MX21" s="405">
        <f t="shared" si="346"/>
        <v>0</v>
      </c>
      <c r="MY21" s="405">
        <f t="shared" si="347"/>
        <v>0</v>
      </c>
      <c r="MZ21" s="405">
        <f t="shared" si="332"/>
        <v>0</v>
      </c>
      <c r="NA21" s="405">
        <f t="shared" si="333"/>
        <v>0</v>
      </c>
      <c r="NB21" s="405">
        <f t="shared" si="334"/>
        <v>0</v>
      </c>
      <c r="NC21" s="405">
        <f t="shared" si="335"/>
        <v>0</v>
      </c>
      <c r="ND21" s="405">
        <f t="shared" si="336"/>
        <v>0</v>
      </c>
    </row>
    <row r="22" spans="1:368" ht="13.9" customHeight="1" x14ac:dyDescent="0.2">
      <c r="A22" s="414" t="str">
        <f t="shared" si="337"/>
        <v/>
      </c>
      <c r="B22" s="137"/>
      <c r="C22" s="112"/>
      <c r="D22" s="113"/>
      <c r="E22" s="114"/>
      <c r="F22" s="114"/>
      <c r="G22" s="114"/>
      <c r="H22" s="114"/>
      <c r="I22" s="114"/>
      <c r="J22" s="352"/>
      <c r="K22" s="115"/>
      <c r="L22" s="116">
        <f t="shared" si="0"/>
        <v>0</v>
      </c>
      <c r="M22" s="116">
        <f t="shared" si="1"/>
        <v>0</v>
      </c>
      <c r="N22" s="421"/>
      <c r="O22" s="421"/>
      <c r="P22" s="421"/>
      <c r="Q22" s="422"/>
      <c r="R22" s="423"/>
      <c r="S22" s="424"/>
      <c r="T22" s="1148"/>
      <c r="U22" s="1149"/>
      <c r="V22" s="1149"/>
      <c r="W22" s="1150"/>
      <c r="X22" s="383" t="str">
        <f t="shared" si="2"/>
        <v/>
      </c>
      <c r="Y22" s="383" t="str">
        <f t="shared" si="3"/>
        <v/>
      </c>
      <c r="Z22" s="383" t="str">
        <f t="shared" si="4"/>
        <v/>
      </c>
      <c r="AA22" s="383" t="str">
        <f t="shared" si="5"/>
        <v/>
      </c>
      <c r="AB22" s="383" t="str">
        <f t="shared" si="6"/>
        <v/>
      </c>
      <c r="AC22" s="383" t="str">
        <f t="shared" si="7"/>
        <v/>
      </c>
      <c r="AD22" s="383" t="str">
        <f t="shared" si="8"/>
        <v/>
      </c>
      <c r="AE22" s="383" t="str">
        <f t="shared" si="9"/>
        <v/>
      </c>
      <c r="AF22" s="383" t="str">
        <f t="shared" si="10"/>
        <v/>
      </c>
      <c r="AG22" s="383" t="str">
        <f t="shared" si="11"/>
        <v/>
      </c>
      <c r="AH22" s="383" t="str">
        <f t="shared" si="12"/>
        <v/>
      </c>
      <c r="AI22" s="383" t="str">
        <f t="shared" si="13"/>
        <v/>
      </c>
      <c r="AJ22" s="383" t="str">
        <f t="shared" si="14"/>
        <v/>
      </c>
      <c r="AK22" s="383" t="str">
        <f t="shared" si="15"/>
        <v/>
      </c>
      <c r="AL22" s="383" t="str">
        <f t="shared" si="16"/>
        <v/>
      </c>
      <c r="AM22" s="383" t="str">
        <f t="shared" si="17"/>
        <v/>
      </c>
      <c r="AN22" s="383" t="str">
        <f t="shared" si="18"/>
        <v/>
      </c>
      <c r="AO22" s="383" t="str">
        <f t="shared" si="19"/>
        <v/>
      </c>
      <c r="AP22" s="383" t="str">
        <f t="shared" si="20"/>
        <v/>
      </c>
      <c r="AQ22" s="383" t="str">
        <f t="shared" si="21"/>
        <v/>
      </c>
      <c r="AR22" s="383" t="str">
        <f t="shared" si="22"/>
        <v/>
      </c>
      <c r="AS22" s="383" t="str">
        <f t="shared" si="23"/>
        <v/>
      </c>
      <c r="AT22" s="383" t="str">
        <f t="shared" si="24"/>
        <v/>
      </c>
      <c r="AU22" s="383" t="str">
        <f t="shared" si="25"/>
        <v/>
      </c>
      <c r="AV22" s="383" t="str">
        <f t="shared" si="26"/>
        <v/>
      </c>
      <c r="AW22" s="383" t="str">
        <f t="shared" si="27"/>
        <v/>
      </c>
      <c r="AX22" s="383" t="str">
        <f t="shared" si="28"/>
        <v/>
      </c>
      <c r="AY22" s="383" t="str">
        <f t="shared" si="29"/>
        <v/>
      </c>
      <c r="AZ22" s="383" t="str">
        <f t="shared" si="30"/>
        <v/>
      </c>
      <c r="BA22" s="383" t="str">
        <f t="shared" si="31"/>
        <v/>
      </c>
      <c r="BB22" s="383" t="str">
        <f t="shared" si="32"/>
        <v/>
      </c>
      <c r="BC22" s="383" t="str">
        <f t="shared" si="33"/>
        <v/>
      </c>
      <c r="BD22" s="383" t="str">
        <f t="shared" si="34"/>
        <v/>
      </c>
      <c r="BE22" s="383" t="str">
        <f t="shared" si="35"/>
        <v/>
      </c>
      <c r="BF22" s="383" t="str">
        <f t="shared" si="36"/>
        <v/>
      </c>
      <c r="BG22" s="383" t="str">
        <f t="shared" si="37"/>
        <v/>
      </c>
      <c r="BH22" s="383" t="str">
        <f t="shared" si="38"/>
        <v/>
      </c>
      <c r="BI22" s="383" t="str">
        <f t="shared" si="39"/>
        <v/>
      </c>
      <c r="BJ22" s="383" t="str">
        <f t="shared" si="40"/>
        <v/>
      </c>
      <c r="BK22" s="383" t="str">
        <f t="shared" si="41"/>
        <v/>
      </c>
      <c r="BL22" s="383" t="str">
        <f t="shared" si="42"/>
        <v/>
      </c>
      <c r="BM22" s="383" t="str">
        <f t="shared" si="43"/>
        <v/>
      </c>
      <c r="BN22" s="383" t="str">
        <f t="shared" si="44"/>
        <v/>
      </c>
      <c r="BO22" s="383" t="str">
        <f t="shared" si="45"/>
        <v/>
      </c>
      <c r="BP22" s="383" t="str">
        <f t="shared" si="46"/>
        <v/>
      </c>
      <c r="BQ22" s="383" t="str">
        <f t="shared" si="47"/>
        <v/>
      </c>
      <c r="BR22" s="383" t="str">
        <f t="shared" si="48"/>
        <v/>
      </c>
      <c r="BS22" s="383" t="str">
        <f t="shared" si="49"/>
        <v/>
      </c>
      <c r="BT22" s="383" t="str">
        <f t="shared" si="50"/>
        <v/>
      </c>
      <c r="BU22" s="383" t="str">
        <f t="shared" si="51"/>
        <v/>
      </c>
      <c r="BV22" s="383" t="str">
        <f t="shared" si="52"/>
        <v/>
      </c>
      <c r="BW22" s="383" t="str">
        <f t="shared" si="53"/>
        <v/>
      </c>
      <c r="BX22" s="383" t="str">
        <f t="shared" si="54"/>
        <v/>
      </c>
      <c r="BY22" s="383" t="str">
        <f t="shared" si="55"/>
        <v/>
      </c>
      <c r="BZ22" s="383" t="str">
        <f t="shared" si="56"/>
        <v/>
      </c>
      <c r="CA22" s="383" t="str">
        <f t="shared" si="57"/>
        <v/>
      </c>
      <c r="CB22" s="383" t="str">
        <f t="shared" si="58"/>
        <v/>
      </c>
      <c r="CC22" s="383" t="str">
        <f t="shared" si="59"/>
        <v/>
      </c>
      <c r="CD22" s="383" t="str">
        <f t="shared" si="60"/>
        <v/>
      </c>
      <c r="CE22" s="383" t="str">
        <f t="shared" si="61"/>
        <v/>
      </c>
      <c r="CF22" s="383" t="str">
        <f t="shared" si="62"/>
        <v/>
      </c>
      <c r="CG22" s="383" t="str">
        <f t="shared" si="63"/>
        <v/>
      </c>
      <c r="CH22" s="383" t="str">
        <f t="shared" si="64"/>
        <v/>
      </c>
      <c r="CI22" s="383" t="str">
        <f t="shared" si="65"/>
        <v/>
      </c>
      <c r="CJ22" s="383" t="str">
        <f t="shared" si="66"/>
        <v/>
      </c>
      <c r="CK22" s="383" t="str">
        <f t="shared" si="67"/>
        <v/>
      </c>
      <c r="CL22" s="383" t="str">
        <f t="shared" si="68"/>
        <v/>
      </c>
      <c r="CM22" s="383" t="str">
        <f t="shared" si="69"/>
        <v/>
      </c>
      <c r="CN22" s="383" t="str">
        <f t="shared" si="70"/>
        <v/>
      </c>
      <c r="CO22" s="383" t="str">
        <f t="shared" si="71"/>
        <v/>
      </c>
      <c r="CP22" s="383" t="str">
        <f t="shared" si="72"/>
        <v/>
      </c>
      <c r="CQ22" s="383" t="str">
        <f t="shared" si="73"/>
        <v/>
      </c>
      <c r="CR22" s="383" t="str">
        <f t="shared" si="74"/>
        <v/>
      </c>
      <c r="CS22" s="383" t="str">
        <f t="shared" si="75"/>
        <v/>
      </c>
      <c r="CT22" s="383" t="str">
        <f t="shared" si="76"/>
        <v/>
      </c>
      <c r="CU22" s="383" t="str">
        <f t="shared" si="77"/>
        <v/>
      </c>
      <c r="CV22" s="383" t="str">
        <f t="shared" si="78"/>
        <v/>
      </c>
      <c r="CW22" s="383" t="str">
        <f t="shared" si="79"/>
        <v/>
      </c>
      <c r="CX22" s="383" t="str">
        <f t="shared" si="80"/>
        <v/>
      </c>
      <c r="CY22" s="383" t="str">
        <f t="shared" si="81"/>
        <v/>
      </c>
      <c r="CZ22" s="383" t="str">
        <f t="shared" si="82"/>
        <v/>
      </c>
      <c r="DA22" s="383" t="str">
        <f t="shared" si="83"/>
        <v/>
      </c>
      <c r="DB22" s="383" t="str">
        <f t="shared" si="84"/>
        <v/>
      </c>
      <c r="DC22" s="383" t="str">
        <f t="shared" si="85"/>
        <v/>
      </c>
      <c r="DD22" s="383" t="str">
        <f t="shared" si="86"/>
        <v/>
      </c>
      <c r="DE22" s="383" t="str">
        <f t="shared" si="87"/>
        <v/>
      </c>
      <c r="DF22" s="383" t="str">
        <f t="shared" si="88"/>
        <v/>
      </c>
      <c r="DG22" s="383" t="str">
        <f t="shared" si="89"/>
        <v/>
      </c>
      <c r="DH22" s="383" t="str">
        <f t="shared" si="90"/>
        <v/>
      </c>
      <c r="DI22" s="383" t="str">
        <f t="shared" si="91"/>
        <v/>
      </c>
      <c r="DJ22" s="383" t="str">
        <f t="shared" si="92"/>
        <v/>
      </c>
      <c r="DK22" s="383" t="str">
        <f t="shared" si="93"/>
        <v/>
      </c>
      <c r="DL22" s="383" t="str">
        <f t="shared" si="94"/>
        <v/>
      </c>
      <c r="DM22" s="383" t="str">
        <f t="shared" si="95"/>
        <v/>
      </c>
      <c r="DN22" s="383" t="str">
        <f t="shared" si="96"/>
        <v/>
      </c>
      <c r="DO22" s="383" t="str">
        <f t="shared" si="97"/>
        <v/>
      </c>
      <c r="DP22" s="383" t="str">
        <f t="shared" si="98"/>
        <v/>
      </c>
      <c r="DQ22" s="383" t="str">
        <f t="shared" si="99"/>
        <v/>
      </c>
      <c r="DR22" s="383" t="str">
        <f t="shared" si="100"/>
        <v/>
      </c>
      <c r="DS22" s="383" t="str">
        <f t="shared" si="101"/>
        <v/>
      </c>
      <c r="DT22" s="383" t="str">
        <f t="shared" si="102"/>
        <v/>
      </c>
      <c r="DU22" s="383" t="str">
        <f t="shared" si="103"/>
        <v/>
      </c>
      <c r="DV22" s="383" t="str">
        <f t="shared" si="104"/>
        <v/>
      </c>
      <c r="DW22" s="383" t="str">
        <f t="shared" si="105"/>
        <v/>
      </c>
      <c r="DX22" s="383" t="str">
        <f t="shared" si="106"/>
        <v/>
      </c>
      <c r="DY22" s="383" t="str">
        <f t="shared" si="107"/>
        <v/>
      </c>
      <c r="DZ22" s="383" t="str">
        <f t="shared" si="108"/>
        <v/>
      </c>
      <c r="EA22" s="383" t="str">
        <f t="shared" si="109"/>
        <v/>
      </c>
      <c r="EB22" s="383" t="str">
        <f t="shared" si="110"/>
        <v/>
      </c>
      <c r="EC22" s="383" t="str">
        <f t="shared" si="111"/>
        <v/>
      </c>
      <c r="ED22" s="383" t="str">
        <f t="shared" si="112"/>
        <v/>
      </c>
      <c r="EE22" s="383" t="str">
        <f t="shared" si="113"/>
        <v/>
      </c>
      <c r="EF22" s="383" t="str">
        <f t="shared" si="114"/>
        <v/>
      </c>
      <c r="EG22" s="383" t="str">
        <f t="shared" si="115"/>
        <v/>
      </c>
      <c r="EH22" s="383" t="str">
        <f t="shared" si="116"/>
        <v/>
      </c>
      <c r="EI22" s="383" t="str">
        <f t="shared" si="117"/>
        <v/>
      </c>
      <c r="EJ22" s="383" t="str">
        <f t="shared" si="118"/>
        <v/>
      </c>
      <c r="EK22" s="383" t="str">
        <f t="shared" si="119"/>
        <v/>
      </c>
      <c r="EL22" s="383" t="str">
        <f t="shared" si="120"/>
        <v/>
      </c>
      <c r="EM22" s="383" t="str">
        <f t="shared" si="121"/>
        <v/>
      </c>
      <c r="EN22" s="383" t="str">
        <f t="shared" si="122"/>
        <v/>
      </c>
      <c r="EO22" s="383" t="str">
        <f t="shared" si="123"/>
        <v/>
      </c>
      <c r="EP22" s="383" t="str">
        <f t="shared" si="124"/>
        <v/>
      </c>
      <c r="EQ22" s="383" t="str">
        <f t="shared" si="125"/>
        <v/>
      </c>
      <c r="ER22" s="383" t="str">
        <f t="shared" si="126"/>
        <v/>
      </c>
      <c r="ES22" s="383" t="str">
        <f t="shared" si="127"/>
        <v/>
      </c>
      <c r="ET22" s="383" t="str">
        <f t="shared" si="128"/>
        <v/>
      </c>
      <c r="EU22" s="383" t="str">
        <f t="shared" si="129"/>
        <v/>
      </c>
      <c r="EV22" s="383" t="str">
        <f t="shared" si="130"/>
        <v/>
      </c>
      <c r="EW22" s="383" t="str">
        <f t="shared" si="131"/>
        <v/>
      </c>
      <c r="EX22" s="383" t="str">
        <f t="shared" si="132"/>
        <v/>
      </c>
      <c r="EY22" s="383" t="str">
        <f t="shared" si="133"/>
        <v/>
      </c>
      <c r="EZ22" s="383" t="str">
        <f t="shared" si="134"/>
        <v/>
      </c>
      <c r="FA22" s="383" t="str">
        <f t="shared" si="135"/>
        <v/>
      </c>
      <c r="FB22" s="383" t="str">
        <f t="shared" si="136"/>
        <v/>
      </c>
      <c r="FC22" s="383" t="str">
        <f t="shared" si="137"/>
        <v/>
      </c>
      <c r="FD22" s="383" t="str">
        <f t="shared" si="138"/>
        <v/>
      </c>
      <c r="FE22" s="383" t="str">
        <f t="shared" si="139"/>
        <v/>
      </c>
      <c r="FF22" s="383" t="str">
        <f t="shared" si="140"/>
        <v/>
      </c>
      <c r="FG22" s="383" t="str">
        <f t="shared" si="141"/>
        <v/>
      </c>
      <c r="FH22" s="383" t="str">
        <f t="shared" si="142"/>
        <v/>
      </c>
      <c r="FI22" s="383" t="str">
        <f t="shared" si="143"/>
        <v/>
      </c>
      <c r="FJ22" s="383" t="str">
        <f t="shared" si="144"/>
        <v/>
      </c>
      <c r="FK22" s="383" t="str">
        <f t="shared" si="145"/>
        <v/>
      </c>
      <c r="FL22" s="383" t="str">
        <f t="shared" si="146"/>
        <v/>
      </c>
      <c r="FM22" s="383" t="str">
        <f t="shared" si="147"/>
        <v/>
      </c>
      <c r="FN22" s="383" t="str">
        <f t="shared" si="148"/>
        <v/>
      </c>
      <c r="FO22" s="383" t="str">
        <f t="shared" si="149"/>
        <v/>
      </c>
      <c r="FP22" s="383" t="str">
        <f t="shared" si="150"/>
        <v/>
      </c>
      <c r="FQ22" s="383" t="str">
        <f t="shared" si="151"/>
        <v/>
      </c>
      <c r="FR22" s="383" t="str">
        <f t="shared" si="152"/>
        <v/>
      </c>
      <c r="FS22" s="383" t="str">
        <f t="shared" si="153"/>
        <v/>
      </c>
      <c r="FT22" s="383" t="str">
        <f t="shared" si="154"/>
        <v/>
      </c>
      <c r="FU22" s="383" t="str">
        <f t="shared" si="155"/>
        <v/>
      </c>
      <c r="FV22" s="383" t="str">
        <f t="shared" si="156"/>
        <v/>
      </c>
      <c r="FW22" s="383" t="str">
        <f t="shared" si="157"/>
        <v/>
      </c>
      <c r="FX22" s="383" t="str">
        <f t="shared" si="158"/>
        <v/>
      </c>
      <c r="FY22" s="383" t="str">
        <f t="shared" si="159"/>
        <v/>
      </c>
      <c r="FZ22" s="383" t="str">
        <f t="shared" si="160"/>
        <v/>
      </c>
      <c r="GA22" s="383" t="str">
        <f t="shared" si="161"/>
        <v/>
      </c>
      <c r="GB22" s="383" t="str">
        <f t="shared" si="162"/>
        <v/>
      </c>
      <c r="GC22" s="383" t="str">
        <f t="shared" si="163"/>
        <v/>
      </c>
      <c r="GD22" s="383" t="str">
        <f t="shared" si="164"/>
        <v/>
      </c>
      <c r="GE22" s="383" t="str">
        <f t="shared" si="165"/>
        <v/>
      </c>
      <c r="GF22" s="383" t="str">
        <f t="shared" si="166"/>
        <v/>
      </c>
      <c r="GG22" s="383" t="str">
        <f t="shared" si="167"/>
        <v/>
      </c>
      <c r="GH22" s="383" t="str">
        <f t="shared" si="168"/>
        <v/>
      </c>
      <c r="GI22" s="383" t="str">
        <f t="shared" si="169"/>
        <v/>
      </c>
      <c r="GJ22" s="383" t="str">
        <f t="shared" si="170"/>
        <v/>
      </c>
      <c r="GK22" s="383" t="str">
        <f t="shared" si="171"/>
        <v/>
      </c>
      <c r="GL22" s="383" t="str">
        <f t="shared" si="172"/>
        <v/>
      </c>
      <c r="GM22" s="383" t="str">
        <f t="shared" si="173"/>
        <v/>
      </c>
      <c r="GN22" s="383" t="str">
        <f t="shared" si="174"/>
        <v/>
      </c>
      <c r="GO22" s="383" t="str">
        <f t="shared" si="175"/>
        <v/>
      </c>
      <c r="GP22" s="383" t="str">
        <f t="shared" si="176"/>
        <v/>
      </c>
      <c r="GQ22" s="383" t="str">
        <f t="shared" si="177"/>
        <v/>
      </c>
      <c r="GR22" s="383" t="str">
        <f t="shared" si="178"/>
        <v/>
      </c>
      <c r="GS22" s="383" t="str">
        <f t="shared" si="179"/>
        <v/>
      </c>
      <c r="GT22" s="383" t="str">
        <f t="shared" si="180"/>
        <v/>
      </c>
      <c r="GU22" s="383" t="str">
        <f t="shared" si="181"/>
        <v/>
      </c>
      <c r="GV22" s="383" t="str">
        <f t="shared" si="182"/>
        <v/>
      </c>
      <c r="GW22" s="383" t="str">
        <f t="shared" si="183"/>
        <v/>
      </c>
      <c r="GX22" s="383" t="str">
        <f t="shared" si="184"/>
        <v/>
      </c>
      <c r="GY22" s="383" t="str">
        <f t="shared" si="185"/>
        <v/>
      </c>
      <c r="GZ22" s="383" t="str">
        <f t="shared" si="186"/>
        <v/>
      </c>
      <c r="HA22" s="383" t="str">
        <f t="shared" si="187"/>
        <v/>
      </c>
      <c r="HB22" s="383" t="str">
        <f t="shared" si="188"/>
        <v/>
      </c>
      <c r="HC22" s="383" t="str">
        <f t="shared" si="189"/>
        <v/>
      </c>
      <c r="HD22" s="383" t="str">
        <f t="shared" si="190"/>
        <v/>
      </c>
      <c r="HE22" s="383" t="str">
        <f t="shared" si="191"/>
        <v/>
      </c>
      <c r="HF22" s="383" t="str">
        <f t="shared" si="192"/>
        <v/>
      </c>
      <c r="HG22" s="383" t="str">
        <f t="shared" si="193"/>
        <v/>
      </c>
      <c r="HH22" s="383" t="str">
        <f t="shared" si="194"/>
        <v/>
      </c>
      <c r="HI22" s="383" t="str">
        <f t="shared" si="195"/>
        <v/>
      </c>
      <c r="HJ22" s="383" t="str">
        <f t="shared" si="196"/>
        <v/>
      </c>
      <c r="HK22" s="383" t="str">
        <f t="shared" si="197"/>
        <v/>
      </c>
      <c r="HL22" s="383" t="str">
        <f t="shared" si="198"/>
        <v/>
      </c>
      <c r="HM22" s="383" t="str">
        <f t="shared" si="199"/>
        <v/>
      </c>
      <c r="HN22" s="383" t="str">
        <f t="shared" si="200"/>
        <v/>
      </c>
      <c r="HO22" s="383" t="str">
        <f t="shared" si="201"/>
        <v/>
      </c>
      <c r="HP22" s="383" t="str">
        <f t="shared" si="202"/>
        <v/>
      </c>
      <c r="HQ22" s="383" t="str">
        <f t="shared" si="203"/>
        <v/>
      </c>
      <c r="HR22" s="383" t="str">
        <f t="shared" si="204"/>
        <v/>
      </c>
      <c r="HS22" s="383" t="str">
        <f t="shared" si="205"/>
        <v/>
      </c>
      <c r="HT22" s="383" t="str">
        <f t="shared" si="206"/>
        <v/>
      </c>
      <c r="HU22" s="383" t="str">
        <f t="shared" si="207"/>
        <v/>
      </c>
      <c r="HV22" s="383" t="str">
        <f t="shared" si="208"/>
        <v/>
      </c>
      <c r="HW22" s="383" t="str">
        <f t="shared" si="209"/>
        <v/>
      </c>
      <c r="HX22" s="383" t="str">
        <f t="shared" si="210"/>
        <v/>
      </c>
      <c r="HY22" s="383" t="str">
        <f t="shared" si="211"/>
        <v/>
      </c>
      <c r="HZ22" s="419" t="str">
        <f t="shared" si="212"/>
        <v/>
      </c>
      <c r="IA22" s="419" t="str">
        <f t="shared" si="213"/>
        <v/>
      </c>
      <c r="IB22" s="419" t="str">
        <f t="shared" si="214"/>
        <v/>
      </c>
      <c r="IC22" s="419" t="str">
        <f t="shared" si="215"/>
        <v/>
      </c>
      <c r="ID22" s="419" t="str">
        <f t="shared" si="216"/>
        <v/>
      </c>
      <c r="IE22" s="419" t="str">
        <f t="shared" si="217"/>
        <v/>
      </c>
      <c r="IF22" s="419" t="str">
        <f t="shared" si="218"/>
        <v/>
      </c>
      <c r="IG22" s="419" t="str">
        <f t="shared" si="219"/>
        <v/>
      </c>
      <c r="IH22" s="419" t="str">
        <f t="shared" si="220"/>
        <v/>
      </c>
      <c r="II22" s="419" t="str">
        <f t="shared" si="221"/>
        <v/>
      </c>
      <c r="IJ22" s="419" t="str">
        <f t="shared" si="222"/>
        <v/>
      </c>
      <c r="IK22" s="419" t="str">
        <f t="shared" si="223"/>
        <v/>
      </c>
      <c r="IL22" s="419" t="str">
        <f t="shared" si="224"/>
        <v/>
      </c>
      <c r="IM22" s="419" t="str">
        <f t="shared" si="225"/>
        <v/>
      </c>
      <c r="IN22" s="419" t="str">
        <f t="shared" si="226"/>
        <v/>
      </c>
      <c r="IO22" s="419" t="str">
        <f t="shared" si="227"/>
        <v/>
      </c>
      <c r="IP22" s="419" t="str">
        <f t="shared" si="228"/>
        <v/>
      </c>
      <c r="IQ22" s="419" t="str">
        <f t="shared" si="229"/>
        <v/>
      </c>
      <c r="IR22" s="419" t="str">
        <f t="shared" si="230"/>
        <v/>
      </c>
      <c r="IS22" s="419" t="str">
        <f t="shared" si="231"/>
        <v/>
      </c>
      <c r="IT22" s="419" t="str">
        <f t="shared" si="232"/>
        <v/>
      </c>
      <c r="IU22" s="419" t="str">
        <f t="shared" si="233"/>
        <v/>
      </c>
      <c r="IV22" s="419" t="str">
        <f t="shared" si="234"/>
        <v/>
      </c>
      <c r="IW22" s="419" t="str">
        <f t="shared" si="235"/>
        <v/>
      </c>
      <c r="IX22" s="419" t="str">
        <f t="shared" si="236"/>
        <v/>
      </c>
      <c r="IY22" s="419" t="str">
        <f t="shared" si="237"/>
        <v/>
      </c>
      <c r="IZ22" s="419" t="str">
        <f t="shared" si="238"/>
        <v/>
      </c>
      <c r="JA22" s="419" t="str">
        <f t="shared" si="239"/>
        <v/>
      </c>
      <c r="JB22" s="419" t="str">
        <f t="shared" si="240"/>
        <v/>
      </c>
      <c r="JC22" s="419" t="str">
        <f t="shared" si="241"/>
        <v/>
      </c>
      <c r="JD22" s="419" t="str">
        <f t="shared" si="242"/>
        <v/>
      </c>
      <c r="JE22" s="419" t="str">
        <f t="shared" si="243"/>
        <v/>
      </c>
      <c r="JF22" s="419" t="str">
        <f t="shared" si="244"/>
        <v/>
      </c>
      <c r="JG22" s="419" t="str">
        <f t="shared" si="245"/>
        <v/>
      </c>
      <c r="JH22" s="419" t="str">
        <f t="shared" si="246"/>
        <v/>
      </c>
      <c r="JI22" s="419" t="str">
        <f t="shared" si="247"/>
        <v/>
      </c>
      <c r="JJ22" s="419" t="str">
        <f t="shared" si="248"/>
        <v/>
      </c>
      <c r="JK22" s="419" t="str">
        <f t="shared" si="249"/>
        <v/>
      </c>
      <c r="JL22" s="419" t="str">
        <f t="shared" si="250"/>
        <v/>
      </c>
      <c r="JM22" s="419" t="str">
        <f t="shared" si="251"/>
        <v/>
      </c>
      <c r="JN22" s="419" t="str">
        <f t="shared" si="252"/>
        <v/>
      </c>
      <c r="JO22" s="419" t="str">
        <f t="shared" si="253"/>
        <v/>
      </c>
      <c r="JP22" s="419" t="str">
        <f t="shared" si="254"/>
        <v/>
      </c>
      <c r="JQ22" s="419" t="str">
        <f t="shared" si="255"/>
        <v/>
      </c>
      <c r="JR22" s="419" t="str">
        <f t="shared" si="256"/>
        <v/>
      </c>
      <c r="JS22" s="419" t="str">
        <f t="shared" si="257"/>
        <v/>
      </c>
      <c r="JT22" s="419" t="str">
        <f t="shared" si="258"/>
        <v/>
      </c>
      <c r="JU22" s="419" t="str">
        <f t="shared" si="259"/>
        <v/>
      </c>
      <c r="JV22" s="419" t="str">
        <f t="shared" si="260"/>
        <v/>
      </c>
      <c r="JW22" s="419" t="str">
        <f t="shared" si="261"/>
        <v/>
      </c>
      <c r="JX22" s="419" t="str">
        <f t="shared" si="262"/>
        <v/>
      </c>
      <c r="JY22" s="419" t="str">
        <f t="shared" si="263"/>
        <v/>
      </c>
      <c r="JZ22" s="419" t="str">
        <f t="shared" si="264"/>
        <v/>
      </c>
      <c r="KA22" s="419" t="str">
        <f t="shared" si="265"/>
        <v/>
      </c>
      <c r="KB22" s="419" t="str">
        <f t="shared" si="266"/>
        <v/>
      </c>
      <c r="KC22" s="419" t="str">
        <f t="shared" si="267"/>
        <v/>
      </c>
      <c r="KD22" s="419" t="str">
        <f t="shared" si="268"/>
        <v/>
      </c>
      <c r="KE22" s="419" t="str">
        <f t="shared" si="269"/>
        <v/>
      </c>
      <c r="KF22" s="419" t="str">
        <f t="shared" si="270"/>
        <v/>
      </c>
      <c r="KG22" s="419" t="str">
        <f t="shared" si="271"/>
        <v/>
      </c>
      <c r="KH22" s="419" t="str">
        <f t="shared" si="272"/>
        <v/>
      </c>
      <c r="KI22" s="419" t="str">
        <f t="shared" si="273"/>
        <v/>
      </c>
      <c r="KJ22" s="419" t="str">
        <f t="shared" si="274"/>
        <v/>
      </c>
      <c r="KK22" s="419" t="str">
        <f t="shared" si="275"/>
        <v/>
      </c>
      <c r="KL22" s="419" t="str">
        <f t="shared" si="276"/>
        <v/>
      </c>
      <c r="KM22" s="419" t="str">
        <f t="shared" si="277"/>
        <v/>
      </c>
      <c r="KN22" s="419" t="str">
        <f t="shared" si="278"/>
        <v/>
      </c>
      <c r="KO22" s="419" t="str">
        <f t="shared" si="279"/>
        <v/>
      </c>
      <c r="KP22" s="419" t="str">
        <f t="shared" si="280"/>
        <v/>
      </c>
      <c r="KQ22" s="419" t="str">
        <f t="shared" si="281"/>
        <v/>
      </c>
      <c r="KR22" s="419" t="str">
        <f t="shared" si="282"/>
        <v/>
      </c>
      <c r="KS22" s="419" t="str">
        <f t="shared" si="283"/>
        <v/>
      </c>
      <c r="KT22" s="419" t="str">
        <f t="shared" si="284"/>
        <v/>
      </c>
      <c r="KU22" s="419" t="str">
        <f t="shared" si="285"/>
        <v/>
      </c>
      <c r="KV22" s="419" t="str">
        <f t="shared" si="286"/>
        <v/>
      </c>
      <c r="KW22" s="419" t="str">
        <f t="shared" si="287"/>
        <v/>
      </c>
      <c r="KX22" s="419" t="str">
        <f t="shared" si="288"/>
        <v/>
      </c>
      <c r="KY22" s="419" t="str">
        <f t="shared" si="289"/>
        <v/>
      </c>
      <c r="KZ22" s="419" t="str">
        <f t="shared" si="290"/>
        <v/>
      </c>
      <c r="LA22" s="419" t="str">
        <f t="shared" si="291"/>
        <v/>
      </c>
      <c r="LB22" s="419" t="str">
        <f t="shared" si="292"/>
        <v/>
      </c>
      <c r="LC22" s="419" t="str">
        <f t="shared" si="293"/>
        <v/>
      </c>
      <c r="LD22" s="419" t="str">
        <f t="shared" si="294"/>
        <v/>
      </c>
      <c r="LE22" s="419" t="str">
        <f t="shared" si="295"/>
        <v/>
      </c>
      <c r="LF22" s="419" t="str">
        <f t="shared" si="296"/>
        <v/>
      </c>
      <c r="LG22" s="419" t="str">
        <f t="shared" si="297"/>
        <v/>
      </c>
      <c r="LH22" s="419" t="str">
        <f t="shared" si="298"/>
        <v/>
      </c>
      <c r="LI22" s="419" t="str">
        <f t="shared" si="299"/>
        <v/>
      </c>
      <c r="LJ22" s="419" t="str">
        <f t="shared" si="300"/>
        <v/>
      </c>
      <c r="LK22" s="419" t="str">
        <f t="shared" si="301"/>
        <v/>
      </c>
      <c r="LL22" s="419" t="str">
        <f t="shared" si="302"/>
        <v/>
      </c>
      <c r="LM22" s="419" t="str">
        <f t="shared" si="303"/>
        <v/>
      </c>
      <c r="LN22" s="419" t="str">
        <f t="shared" si="304"/>
        <v/>
      </c>
      <c r="LO22" s="419" t="str">
        <f t="shared" si="305"/>
        <v/>
      </c>
      <c r="LP22" s="419" t="str">
        <f t="shared" si="306"/>
        <v/>
      </c>
      <c r="LQ22" s="420" t="str">
        <f t="shared" si="307"/>
        <v/>
      </c>
      <c r="LR22" s="420" t="str">
        <f t="shared" si="308"/>
        <v/>
      </c>
      <c r="LS22" s="420" t="str">
        <f t="shared" si="309"/>
        <v/>
      </c>
      <c r="LT22" s="420" t="str">
        <f t="shared" si="310"/>
        <v/>
      </c>
      <c r="LU22" s="420" t="str">
        <f t="shared" si="311"/>
        <v/>
      </c>
      <c r="LV22" s="383" t="str">
        <f t="shared" si="312"/>
        <v/>
      </c>
      <c r="LW22" s="383" t="str">
        <f t="shared" si="313"/>
        <v/>
      </c>
      <c r="LX22" s="383" t="str">
        <f t="shared" si="314"/>
        <v/>
      </c>
      <c r="LY22" s="383" t="str">
        <f t="shared" si="315"/>
        <v/>
      </c>
      <c r="LZ22" s="383" t="str">
        <f t="shared" si="316"/>
        <v/>
      </c>
      <c r="MA22" s="383" t="str">
        <f t="shared" si="317"/>
        <v/>
      </c>
      <c r="MB22" s="383" t="str">
        <f t="shared" si="318"/>
        <v/>
      </c>
      <c r="MC22" s="383" t="str">
        <f t="shared" si="319"/>
        <v/>
      </c>
      <c r="MD22" s="383" t="str">
        <f t="shared" si="320"/>
        <v/>
      </c>
      <c r="ME22" s="383" t="str">
        <f t="shared" si="321"/>
        <v/>
      </c>
      <c r="MF22" s="383" t="str">
        <f t="shared" si="322"/>
        <v/>
      </c>
      <c r="MG22" s="383" t="str">
        <f t="shared" si="323"/>
        <v/>
      </c>
      <c r="MH22" s="383" t="str">
        <f t="shared" si="324"/>
        <v/>
      </c>
      <c r="MI22" s="383" t="str">
        <f t="shared" si="325"/>
        <v/>
      </c>
      <c r="MJ22" s="383" t="str">
        <f t="shared" si="326"/>
        <v/>
      </c>
      <c r="MK22" s="383" t="str">
        <f t="shared" si="327"/>
        <v/>
      </c>
      <c r="ML22" s="383" t="str">
        <f t="shared" si="328"/>
        <v/>
      </c>
      <c r="MM22" s="383" t="str">
        <f t="shared" si="329"/>
        <v/>
      </c>
      <c r="MN22" s="383" t="str">
        <f t="shared" si="330"/>
        <v/>
      </c>
      <c r="MO22" s="383" t="str">
        <f t="shared" si="331"/>
        <v/>
      </c>
      <c r="MP22" s="405">
        <f t="shared" si="338"/>
        <v>0</v>
      </c>
      <c r="MQ22" s="405">
        <f t="shared" si="339"/>
        <v>0</v>
      </c>
      <c r="MR22" s="405">
        <f t="shared" si="340"/>
        <v>0</v>
      </c>
      <c r="MS22" s="405">
        <f t="shared" si="341"/>
        <v>0</v>
      </c>
      <c r="MT22" s="405">
        <f t="shared" si="342"/>
        <v>0</v>
      </c>
      <c r="MU22" s="405">
        <f t="shared" si="343"/>
        <v>0</v>
      </c>
      <c r="MV22" s="405">
        <f t="shared" si="344"/>
        <v>0</v>
      </c>
      <c r="MW22" s="405">
        <f t="shared" si="345"/>
        <v>0</v>
      </c>
      <c r="MX22" s="405">
        <f t="shared" si="346"/>
        <v>0</v>
      </c>
      <c r="MY22" s="405">
        <f t="shared" si="347"/>
        <v>0</v>
      </c>
      <c r="MZ22" s="405">
        <f t="shared" si="332"/>
        <v>0</v>
      </c>
      <c r="NA22" s="405">
        <f t="shared" si="333"/>
        <v>0</v>
      </c>
      <c r="NB22" s="405">
        <f t="shared" si="334"/>
        <v>0</v>
      </c>
      <c r="NC22" s="405">
        <f t="shared" si="335"/>
        <v>0</v>
      </c>
      <c r="ND22" s="405">
        <f t="shared" si="336"/>
        <v>0</v>
      </c>
    </row>
    <row r="23" spans="1:368" ht="13.9" customHeight="1" x14ac:dyDescent="0.2">
      <c r="A23" s="414" t="str">
        <f t="shared" si="337"/>
        <v/>
      </c>
      <c r="B23" s="137"/>
      <c r="C23" s="112"/>
      <c r="D23" s="113"/>
      <c r="E23" s="114"/>
      <c r="F23" s="114"/>
      <c r="G23" s="114"/>
      <c r="H23" s="114"/>
      <c r="I23" s="114"/>
      <c r="J23" s="352"/>
      <c r="K23" s="115"/>
      <c r="L23" s="116">
        <f t="shared" si="0"/>
        <v>0</v>
      </c>
      <c r="M23" s="116">
        <f t="shared" si="1"/>
        <v>0</v>
      </c>
      <c r="N23" s="421"/>
      <c r="O23" s="421"/>
      <c r="P23" s="421"/>
      <c r="Q23" s="422"/>
      <c r="R23" s="423"/>
      <c r="S23" s="424"/>
      <c r="T23" s="1148"/>
      <c r="U23" s="1149"/>
      <c r="V23" s="1149"/>
      <c r="W23" s="1150"/>
      <c r="X23" s="383" t="str">
        <f t="shared" si="2"/>
        <v/>
      </c>
      <c r="Y23" s="383" t="str">
        <f t="shared" si="3"/>
        <v/>
      </c>
      <c r="Z23" s="383" t="str">
        <f t="shared" si="4"/>
        <v/>
      </c>
      <c r="AA23" s="383" t="str">
        <f t="shared" si="5"/>
        <v/>
      </c>
      <c r="AB23" s="383" t="str">
        <f t="shared" si="6"/>
        <v/>
      </c>
      <c r="AC23" s="383" t="str">
        <f t="shared" si="7"/>
        <v/>
      </c>
      <c r="AD23" s="383" t="str">
        <f t="shared" si="8"/>
        <v/>
      </c>
      <c r="AE23" s="383" t="str">
        <f t="shared" si="9"/>
        <v/>
      </c>
      <c r="AF23" s="383" t="str">
        <f t="shared" si="10"/>
        <v/>
      </c>
      <c r="AG23" s="383" t="str">
        <f t="shared" si="11"/>
        <v/>
      </c>
      <c r="AH23" s="383" t="str">
        <f t="shared" si="12"/>
        <v/>
      </c>
      <c r="AI23" s="383" t="str">
        <f t="shared" si="13"/>
        <v/>
      </c>
      <c r="AJ23" s="383" t="str">
        <f t="shared" si="14"/>
        <v/>
      </c>
      <c r="AK23" s="383" t="str">
        <f t="shared" si="15"/>
        <v/>
      </c>
      <c r="AL23" s="383" t="str">
        <f t="shared" si="16"/>
        <v/>
      </c>
      <c r="AM23" s="383" t="str">
        <f t="shared" si="17"/>
        <v/>
      </c>
      <c r="AN23" s="383" t="str">
        <f t="shared" si="18"/>
        <v/>
      </c>
      <c r="AO23" s="383" t="str">
        <f t="shared" si="19"/>
        <v/>
      </c>
      <c r="AP23" s="383" t="str">
        <f t="shared" si="20"/>
        <v/>
      </c>
      <c r="AQ23" s="383" t="str">
        <f t="shared" si="21"/>
        <v/>
      </c>
      <c r="AR23" s="383" t="str">
        <f t="shared" si="22"/>
        <v/>
      </c>
      <c r="AS23" s="383" t="str">
        <f t="shared" si="23"/>
        <v/>
      </c>
      <c r="AT23" s="383" t="str">
        <f t="shared" si="24"/>
        <v/>
      </c>
      <c r="AU23" s="383" t="str">
        <f t="shared" si="25"/>
        <v/>
      </c>
      <c r="AV23" s="383" t="str">
        <f t="shared" si="26"/>
        <v/>
      </c>
      <c r="AW23" s="383" t="str">
        <f t="shared" si="27"/>
        <v/>
      </c>
      <c r="AX23" s="383" t="str">
        <f t="shared" si="28"/>
        <v/>
      </c>
      <c r="AY23" s="383" t="str">
        <f t="shared" si="29"/>
        <v/>
      </c>
      <c r="AZ23" s="383" t="str">
        <f t="shared" si="30"/>
        <v/>
      </c>
      <c r="BA23" s="383" t="str">
        <f t="shared" si="31"/>
        <v/>
      </c>
      <c r="BB23" s="383" t="str">
        <f t="shared" si="32"/>
        <v/>
      </c>
      <c r="BC23" s="383" t="str">
        <f t="shared" si="33"/>
        <v/>
      </c>
      <c r="BD23" s="383" t="str">
        <f t="shared" si="34"/>
        <v/>
      </c>
      <c r="BE23" s="383" t="str">
        <f t="shared" si="35"/>
        <v/>
      </c>
      <c r="BF23" s="383" t="str">
        <f t="shared" si="36"/>
        <v/>
      </c>
      <c r="BG23" s="383" t="str">
        <f t="shared" si="37"/>
        <v/>
      </c>
      <c r="BH23" s="383" t="str">
        <f t="shared" si="38"/>
        <v/>
      </c>
      <c r="BI23" s="383" t="str">
        <f t="shared" si="39"/>
        <v/>
      </c>
      <c r="BJ23" s="383" t="str">
        <f t="shared" si="40"/>
        <v/>
      </c>
      <c r="BK23" s="383" t="str">
        <f t="shared" si="41"/>
        <v/>
      </c>
      <c r="BL23" s="383" t="str">
        <f t="shared" si="42"/>
        <v/>
      </c>
      <c r="BM23" s="383" t="str">
        <f t="shared" si="43"/>
        <v/>
      </c>
      <c r="BN23" s="383" t="str">
        <f t="shared" si="44"/>
        <v/>
      </c>
      <c r="BO23" s="383" t="str">
        <f t="shared" si="45"/>
        <v/>
      </c>
      <c r="BP23" s="383" t="str">
        <f t="shared" si="46"/>
        <v/>
      </c>
      <c r="BQ23" s="383" t="str">
        <f t="shared" si="47"/>
        <v/>
      </c>
      <c r="BR23" s="383" t="str">
        <f t="shared" si="48"/>
        <v/>
      </c>
      <c r="BS23" s="383" t="str">
        <f t="shared" si="49"/>
        <v/>
      </c>
      <c r="BT23" s="383" t="str">
        <f t="shared" si="50"/>
        <v/>
      </c>
      <c r="BU23" s="383" t="str">
        <f t="shared" si="51"/>
        <v/>
      </c>
      <c r="BV23" s="383" t="str">
        <f t="shared" si="52"/>
        <v/>
      </c>
      <c r="BW23" s="383" t="str">
        <f t="shared" si="53"/>
        <v/>
      </c>
      <c r="BX23" s="383" t="str">
        <f t="shared" si="54"/>
        <v/>
      </c>
      <c r="BY23" s="383" t="str">
        <f t="shared" si="55"/>
        <v/>
      </c>
      <c r="BZ23" s="383" t="str">
        <f t="shared" si="56"/>
        <v/>
      </c>
      <c r="CA23" s="383" t="str">
        <f t="shared" si="57"/>
        <v/>
      </c>
      <c r="CB23" s="383" t="str">
        <f t="shared" si="58"/>
        <v/>
      </c>
      <c r="CC23" s="383" t="str">
        <f t="shared" si="59"/>
        <v/>
      </c>
      <c r="CD23" s="383" t="str">
        <f t="shared" si="60"/>
        <v/>
      </c>
      <c r="CE23" s="383" t="str">
        <f t="shared" si="61"/>
        <v/>
      </c>
      <c r="CF23" s="383" t="str">
        <f t="shared" si="62"/>
        <v/>
      </c>
      <c r="CG23" s="383" t="str">
        <f t="shared" si="63"/>
        <v/>
      </c>
      <c r="CH23" s="383" t="str">
        <f t="shared" si="64"/>
        <v/>
      </c>
      <c r="CI23" s="383" t="str">
        <f t="shared" si="65"/>
        <v/>
      </c>
      <c r="CJ23" s="383" t="str">
        <f t="shared" si="66"/>
        <v/>
      </c>
      <c r="CK23" s="383" t="str">
        <f t="shared" si="67"/>
        <v/>
      </c>
      <c r="CL23" s="383" t="str">
        <f t="shared" si="68"/>
        <v/>
      </c>
      <c r="CM23" s="383" t="str">
        <f t="shared" si="69"/>
        <v/>
      </c>
      <c r="CN23" s="383" t="str">
        <f t="shared" si="70"/>
        <v/>
      </c>
      <c r="CO23" s="383" t="str">
        <f t="shared" si="71"/>
        <v/>
      </c>
      <c r="CP23" s="383" t="str">
        <f t="shared" si="72"/>
        <v/>
      </c>
      <c r="CQ23" s="383" t="str">
        <f t="shared" si="73"/>
        <v/>
      </c>
      <c r="CR23" s="383" t="str">
        <f t="shared" si="74"/>
        <v/>
      </c>
      <c r="CS23" s="383" t="str">
        <f t="shared" si="75"/>
        <v/>
      </c>
      <c r="CT23" s="383" t="str">
        <f t="shared" si="76"/>
        <v/>
      </c>
      <c r="CU23" s="383" t="str">
        <f t="shared" si="77"/>
        <v/>
      </c>
      <c r="CV23" s="383" t="str">
        <f t="shared" si="78"/>
        <v/>
      </c>
      <c r="CW23" s="383" t="str">
        <f t="shared" si="79"/>
        <v/>
      </c>
      <c r="CX23" s="383" t="str">
        <f t="shared" si="80"/>
        <v/>
      </c>
      <c r="CY23" s="383" t="str">
        <f t="shared" si="81"/>
        <v/>
      </c>
      <c r="CZ23" s="383" t="str">
        <f t="shared" si="82"/>
        <v/>
      </c>
      <c r="DA23" s="383" t="str">
        <f t="shared" si="83"/>
        <v/>
      </c>
      <c r="DB23" s="383" t="str">
        <f t="shared" si="84"/>
        <v/>
      </c>
      <c r="DC23" s="383" t="str">
        <f t="shared" si="85"/>
        <v/>
      </c>
      <c r="DD23" s="383" t="str">
        <f t="shared" si="86"/>
        <v/>
      </c>
      <c r="DE23" s="383" t="str">
        <f t="shared" si="87"/>
        <v/>
      </c>
      <c r="DF23" s="383" t="str">
        <f t="shared" si="88"/>
        <v/>
      </c>
      <c r="DG23" s="383" t="str">
        <f t="shared" si="89"/>
        <v/>
      </c>
      <c r="DH23" s="383" t="str">
        <f t="shared" si="90"/>
        <v/>
      </c>
      <c r="DI23" s="383" t="str">
        <f t="shared" si="91"/>
        <v/>
      </c>
      <c r="DJ23" s="383" t="str">
        <f t="shared" si="92"/>
        <v/>
      </c>
      <c r="DK23" s="383" t="str">
        <f t="shared" si="93"/>
        <v/>
      </c>
      <c r="DL23" s="383" t="str">
        <f t="shared" si="94"/>
        <v/>
      </c>
      <c r="DM23" s="383" t="str">
        <f t="shared" si="95"/>
        <v/>
      </c>
      <c r="DN23" s="383" t="str">
        <f t="shared" si="96"/>
        <v/>
      </c>
      <c r="DO23" s="383" t="str">
        <f t="shared" si="97"/>
        <v/>
      </c>
      <c r="DP23" s="383" t="str">
        <f t="shared" si="98"/>
        <v/>
      </c>
      <c r="DQ23" s="383" t="str">
        <f t="shared" si="99"/>
        <v/>
      </c>
      <c r="DR23" s="383" t="str">
        <f t="shared" si="100"/>
        <v/>
      </c>
      <c r="DS23" s="383" t="str">
        <f t="shared" si="101"/>
        <v/>
      </c>
      <c r="DT23" s="383" t="str">
        <f t="shared" si="102"/>
        <v/>
      </c>
      <c r="DU23" s="383" t="str">
        <f t="shared" si="103"/>
        <v/>
      </c>
      <c r="DV23" s="383" t="str">
        <f t="shared" si="104"/>
        <v/>
      </c>
      <c r="DW23" s="383" t="str">
        <f t="shared" si="105"/>
        <v/>
      </c>
      <c r="DX23" s="383" t="str">
        <f t="shared" si="106"/>
        <v/>
      </c>
      <c r="DY23" s="383" t="str">
        <f t="shared" si="107"/>
        <v/>
      </c>
      <c r="DZ23" s="383" t="str">
        <f t="shared" si="108"/>
        <v/>
      </c>
      <c r="EA23" s="383" t="str">
        <f t="shared" si="109"/>
        <v/>
      </c>
      <c r="EB23" s="383" t="str">
        <f t="shared" si="110"/>
        <v/>
      </c>
      <c r="EC23" s="383" t="str">
        <f t="shared" si="111"/>
        <v/>
      </c>
      <c r="ED23" s="383" t="str">
        <f t="shared" si="112"/>
        <v/>
      </c>
      <c r="EE23" s="383" t="str">
        <f t="shared" si="113"/>
        <v/>
      </c>
      <c r="EF23" s="383" t="str">
        <f t="shared" si="114"/>
        <v/>
      </c>
      <c r="EG23" s="383" t="str">
        <f t="shared" si="115"/>
        <v/>
      </c>
      <c r="EH23" s="383" t="str">
        <f t="shared" si="116"/>
        <v/>
      </c>
      <c r="EI23" s="383" t="str">
        <f t="shared" si="117"/>
        <v/>
      </c>
      <c r="EJ23" s="383" t="str">
        <f t="shared" si="118"/>
        <v/>
      </c>
      <c r="EK23" s="383" t="str">
        <f t="shared" si="119"/>
        <v/>
      </c>
      <c r="EL23" s="383" t="str">
        <f t="shared" si="120"/>
        <v/>
      </c>
      <c r="EM23" s="383" t="str">
        <f t="shared" si="121"/>
        <v/>
      </c>
      <c r="EN23" s="383" t="str">
        <f t="shared" si="122"/>
        <v/>
      </c>
      <c r="EO23" s="383" t="str">
        <f t="shared" si="123"/>
        <v/>
      </c>
      <c r="EP23" s="383" t="str">
        <f t="shared" si="124"/>
        <v/>
      </c>
      <c r="EQ23" s="383" t="str">
        <f t="shared" si="125"/>
        <v/>
      </c>
      <c r="ER23" s="383" t="str">
        <f t="shared" si="126"/>
        <v/>
      </c>
      <c r="ES23" s="383" t="str">
        <f t="shared" si="127"/>
        <v/>
      </c>
      <c r="ET23" s="383" t="str">
        <f t="shared" si="128"/>
        <v/>
      </c>
      <c r="EU23" s="383" t="str">
        <f t="shared" si="129"/>
        <v/>
      </c>
      <c r="EV23" s="383" t="str">
        <f t="shared" si="130"/>
        <v/>
      </c>
      <c r="EW23" s="383" t="str">
        <f t="shared" si="131"/>
        <v/>
      </c>
      <c r="EX23" s="383" t="str">
        <f t="shared" si="132"/>
        <v/>
      </c>
      <c r="EY23" s="383" t="str">
        <f t="shared" si="133"/>
        <v/>
      </c>
      <c r="EZ23" s="383" t="str">
        <f t="shared" si="134"/>
        <v/>
      </c>
      <c r="FA23" s="383" t="str">
        <f t="shared" si="135"/>
        <v/>
      </c>
      <c r="FB23" s="383" t="str">
        <f t="shared" si="136"/>
        <v/>
      </c>
      <c r="FC23" s="383" t="str">
        <f t="shared" si="137"/>
        <v/>
      </c>
      <c r="FD23" s="383" t="str">
        <f t="shared" si="138"/>
        <v/>
      </c>
      <c r="FE23" s="383" t="str">
        <f t="shared" si="139"/>
        <v/>
      </c>
      <c r="FF23" s="383" t="str">
        <f t="shared" si="140"/>
        <v/>
      </c>
      <c r="FG23" s="383" t="str">
        <f t="shared" si="141"/>
        <v/>
      </c>
      <c r="FH23" s="383" t="str">
        <f t="shared" si="142"/>
        <v/>
      </c>
      <c r="FI23" s="383" t="str">
        <f t="shared" si="143"/>
        <v/>
      </c>
      <c r="FJ23" s="383" t="str">
        <f t="shared" si="144"/>
        <v/>
      </c>
      <c r="FK23" s="383" t="str">
        <f t="shared" si="145"/>
        <v/>
      </c>
      <c r="FL23" s="383" t="str">
        <f t="shared" si="146"/>
        <v/>
      </c>
      <c r="FM23" s="383" t="str">
        <f t="shared" si="147"/>
        <v/>
      </c>
      <c r="FN23" s="383" t="str">
        <f t="shared" si="148"/>
        <v/>
      </c>
      <c r="FO23" s="383" t="str">
        <f t="shared" si="149"/>
        <v/>
      </c>
      <c r="FP23" s="383" t="str">
        <f t="shared" si="150"/>
        <v/>
      </c>
      <c r="FQ23" s="383" t="str">
        <f t="shared" si="151"/>
        <v/>
      </c>
      <c r="FR23" s="383" t="str">
        <f t="shared" si="152"/>
        <v/>
      </c>
      <c r="FS23" s="383" t="str">
        <f t="shared" si="153"/>
        <v/>
      </c>
      <c r="FT23" s="383" t="str">
        <f t="shared" si="154"/>
        <v/>
      </c>
      <c r="FU23" s="383" t="str">
        <f t="shared" si="155"/>
        <v/>
      </c>
      <c r="FV23" s="383" t="str">
        <f t="shared" si="156"/>
        <v/>
      </c>
      <c r="FW23" s="383" t="str">
        <f t="shared" si="157"/>
        <v/>
      </c>
      <c r="FX23" s="383" t="str">
        <f t="shared" si="158"/>
        <v/>
      </c>
      <c r="FY23" s="383" t="str">
        <f t="shared" si="159"/>
        <v/>
      </c>
      <c r="FZ23" s="383" t="str">
        <f t="shared" si="160"/>
        <v/>
      </c>
      <c r="GA23" s="383" t="str">
        <f t="shared" si="161"/>
        <v/>
      </c>
      <c r="GB23" s="383" t="str">
        <f t="shared" si="162"/>
        <v/>
      </c>
      <c r="GC23" s="383" t="str">
        <f t="shared" si="163"/>
        <v/>
      </c>
      <c r="GD23" s="383" t="str">
        <f t="shared" si="164"/>
        <v/>
      </c>
      <c r="GE23" s="383" t="str">
        <f t="shared" si="165"/>
        <v/>
      </c>
      <c r="GF23" s="383" t="str">
        <f t="shared" si="166"/>
        <v/>
      </c>
      <c r="GG23" s="383" t="str">
        <f t="shared" si="167"/>
        <v/>
      </c>
      <c r="GH23" s="383" t="str">
        <f t="shared" si="168"/>
        <v/>
      </c>
      <c r="GI23" s="383" t="str">
        <f t="shared" si="169"/>
        <v/>
      </c>
      <c r="GJ23" s="383" t="str">
        <f t="shared" si="170"/>
        <v/>
      </c>
      <c r="GK23" s="383" t="str">
        <f t="shared" si="171"/>
        <v/>
      </c>
      <c r="GL23" s="383" t="str">
        <f t="shared" si="172"/>
        <v/>
      </c>
      <c r="GM23" s="383" t="str">
        <f t="shared" si="173"/>
        <v/>
      </c>
      <c r="GN23" s="383" t="str">
        <f t="shared" si="174"/>
        <v/>
      </c>
      <c r="GO23" s="383" t="str">
        <f t="shared" si="175"/>
        <v/>
      </c>
      <c r="GP23" s="383" t="str">
        <f t="shared" si="176"/>
        <v/>
      </c>
      <c r="GQ23" s="383" t="str">
        <f t="shared" si="177"/>
        <v/>
      </c>
      <c r="GR23" s="383" t="str">
        <f t="shared" si="178"/>
        <v/>
      </c>
      <c r="GS23" s="383" t="str">
        <f t="shared" si="179"/>
        <v/>
      </c>
      <c r="GT23" s="383" t="str">
        <f t="shared" si="180"/>
        <v/>
      </c>
      <c r="GU23" s="383" t="str">
        <f t="shared" si="181"/>
        <v/>
      </c>
      <c r="GV23" s="383" t="str">
        <f t="shared" si="182"/>
        <v/>
      </c>
      <c r="GW23" s="383" t="str">
        <f t="shared" si="183"/>
        <v/>
      </c>
      <c r="GX23" s="383" t="str">
        <f t="shared" si="184"/>
        <v/>
      </c>
      <c r="GY23" s="383" t="str">
        <f t="shared" si="185"/>
        <v/>
      </c>
      <c r="GZ23" s="383" t="str">
        <f t="shared" si="186"/>
        <v/>
      </c>
      <c r="HA23" s="383" t="str">
        <f t="shared" si="187"/>
        <v/>
      </c>
      <c r="HB23" s="383" t="str">
        <f t="shared" si="188"/>
        <v/>
      </c>
      <c r="HC23" s="383" t="str">
        <f t="shared" si="189"/>
        <v/>
      </c>
      <c r="HD23" s="383" t="str">
        <f t="shared" si="190"/>
        <v/>
      </c>
      <c r="HE23" s="383" t="str">
        <f t="shared" si="191"/>
        <v/>
      </c>
      <c r="HF23" s="383" t="str">
        <f t="shared" si="192"/>
        <v/>
      </c>
      <c r="HG23" s="383" t="str">
        <f t="shared" si="193"/>
        <v/>
      </c>
      <c r="HH23" s="383" t="str">
        <f t="shared" si="194"/>
        <v/>
      </c>
      <c r="HI23" s="383" t="str">
        <f t="shared" si="195"/>
        <v/>
      </c>
      <c r="HJ23" s="383" t="str">
        <f t="shared" si="196"/>
        <v/>
      </c>
      <c r="HK23" s="383" t="str">
        <f t="shared" si="197"/>
        <v/>
      </c>
      <c r="HL23" s="383" t="str">
        <f t="shared" si="198"/>
        <v/>
      </c>
      <c r="HM23" s="383" t="str">
        <f t="shared" si="199"/>
        <v/>
      </c>
      <c r="HN23" s="383" t="str">
        <f t="shared" si="200"/>
        <v/>
      </c>
      <c r="HO23" s="383" t="str">
        <f t="shared" si="201"/>
        <v/>
      </c>
      <c r="HP23" s="383" t="str">
        <f t="shared" si="202"/>
        <v/>
      </c>
      <c r="HQ23" s="383" t="str">
        <f t="shared" si="203"/>
        <v/>
      </c>
      <c r="HR23" s="383" t="str">
        <f t="shared" si="204"/>
        <v/>
      </c>
      <c r="HS23" s="383" t="str">
        <f t="shared" si="205"/>
        <v/>
      </c>
      <c r="HT23" s="383" t="str">
        <f t="shared" si="206"/>
        <v/>
      </c>
      <c r="HU23" s="383" t="str">
        <f t="shared" si="207"/>
        <v/>
      </c>
      <c r="HV23" s="383" t="str">
        <f t="shared" si="208"/>
        <v/>
      </c>
      <c r="HW23" s="383" t="str">
        <f t="shared" si="209"/>
        <v/>
      </c>
      <c r="HX23" s="383" t="str">
        <f t="shared" si="210"/>
        <v/>
      </c>
      <c r="HY23" s="383" t="str">
        <f t="shared" si="211"/>
        <v/>
      </c>
      <c r="HZ23" s="419" t="str">
        <f t="shared" si="212"/>
        <v/>
      </c>
      <c r="IA23" s="419" t="str">
        <f t="shared" si="213"/>
        <v/>
      </c>
      <c r="IB23" s="419" t="str">
        <f t="shared" si="214"/>
        <v/>
      </c>
      <c r="IC23" s="419" t="str">
        <f t="shared" si="215"/>
        <v/>
      </c>
      <c r="ID23" s="419" t="str">
        <f t="shared" si="216"/>
        <v/>
      </c>
      <c r="IE23" s="419" t="str">
        <f t="shared" si="217"/>
        <v/>
      </c>
      <c r="IF23" s="419" t="str">
        <f t="shared" si="218"/>
        <v/>
      </c>
      <c r="IG23" s="419" t="str">
        <f t="shared" si="219"/>
        <v/>
      </c>
      <c r="IH23" s="419" t="str">
        <f t="shared" si="220"/>
        <v/>
      </c>
      <c r="II23" s="419" t="str">
        <f t="shared" si="221"/>
        <v/>
      </c>
      <c r="IJ23" s="419" t="str">
        <f t="shared" si="222"/>
        <v/>
      </c>
      <c r="IK23" s="419" t="str">
        <f t="shared" si="223"/>
        <v/>
      </c>
      <c r="IL23" s="419" t="str">
        <f t="shared" si="224"/>
        <v/>
      </c>
      <c r="IM23" s="419" t="str">
        <f t="shared" si="225"/>
        <v/>
      </c>
      <c r="IN23" s="419" t="str">
        <f t="shared" si="226"/>
        <v/>
      </c>
      <c r="IO23" s="419" t="str">
        <f t="shared" si="227"/>
        <v/>
      </c>
      <c r="IP23" s="419" t="str">
        <f t="shared" si="228"/>
        <v/>
      </c>
      <c r="IQ23" s="419" t="str">
        <f t="shared" si="229"/>
        <v/>
      </c>
      <c r="IR23" s="419" t="str">
        <f t="shared" si="230"/>
        <v/>
      </c>
      <c r="IS23" s="419" t="str">
        <f t="shared" si="231"/>
        <v/>
      </c>
      <c r="IT23" s="419" t="str">
        <f t="shared" si="232"/>
        <v/>
      </c>
      <c r="IU23" s="419" t="str">
        <f t="shared" si="233"/>
        <v/>
      </c>
      <c r="IV23" s="419" t="str">
        <f t="shared" si="234"/>
        <v/>
      </c>
      <c r="IW23" s="419" t="str">
        <f t="shared" si="235"/>
        <v/>
      </c>
      <c r="IX23" s="419" t="str">
        <f t="shared" si="236"/>
        <v/>
      </c>
      <c r="IY23" s="419" t="str">
        <f t="shared" si="237"/>
        <v/>
      </c>
      <c r="IZ23" s="419" t="str">
        <f t="shared" si="238"/>
        <v/>
      </c>
      <c r="JA23" s="419" t="str">
        <f t="shared" si="239"/>
        <v/>
      </c>
      <c r="JB23" s="419" t="str">
        <f t="shared" si="240"/>
        <v/>
      </c>
      <c r="JC23" s="419" t="str">
        <f t="shared" si="241"/>
        <v/>
      </c>
      <c r="JD23" s="419" t="str">
        <f t="shared" si="242"/>
        <v/>
      </c>
      <c r="JE23" s="419" t="str">
        <f t="shared" si="243"/>
        <v/>
      </c>
      <c r="JF23" s="419" t="str">
        <f t="shared" si="244"/>
        <v/>
      </c>
      <c r="JG23" s="419" t="str">
        <f t="shared" si="245"/>
        <v/>
      </c>
      <c r="JH23" s="419" t="str">
        <f t="shared" si="246"/>
        <v/>
      </c>
      <c r="JI23" s="419" t="str">
        <f t="shared" si="247"/>
        <v/>
      </c>
      <c r="JJ23" s="419" t="str">
        <f t="shared" si="248"/>
        <v/>
      </c>
      <c r="JK23" s="419" t="str">
        <f t="shared" si="249"/>
        <v/>
      </c>
      <c r="JL23" s="419" t="str">
        <f t="shared" si="250"/>
        <v/>
      </c>
      <c r="JM23" s="419" t="str">
        <f t="shared" si="251"/>
        <v/>
      </c>
      <c r="JN23" s="419" t="str">
        <f t="shared" si="252"/>
        <v/>
      </c>
      <c r="JO23" s="419" t="str">
        <f t="shared" si="253"/>
        <v/>
      </c>
      <c r="JP23" s="419" t="str">
        <f t="shared" si="254"/>
        <v/>
      </c>
      <c r="JQ23" s="419" t="str">
        <f t="shared" si="255"/>
        <v/>
      </c>
      <c r="JR23" s="419" t="str">
        <f t="shared" si="256"/>
        <v/>
      </c>
      <c r="JS23" s="419" t="str">
        <f t="shared" si="257"/>
        <v/>
      </c>
      <c r="JT23" s="419" t="str">
        <f t="shared" si="258"/>
        <v/>
      </c>
      <c r="JU23" s="419" t="str">
        <f t="shared" si="259"/>
        <v/>
      </c>
      <c r="JV23" s="419" t="str">
        <f t="shared" si="260"/>
        <v/>
      </c>
      <c r="JW23" s="419" t="str">
        <f t="shared" si="261"/>
        <v/>
      </c>
      <c r="JX23" s="419" t="str">
        <f t="shared" si="262"/>
        <v/>
      </c>
      <c r="JY23" s="419" t="str">
        <f t="shared" si="263"/>
        <v/>
      </c>
      <c r="JZ23" s="419" t="str">
        <f t="shared" si="264"/>
        <v/>
      </c>
      <c r="KA23" s="419" t="str">
        <f t="shared" si="265"/>
        <v/>
      </c>
      <c r="KB23" s="419" t="str">
        <f t="shared" si="266"/>
        <v/>
      </c>
      <c r="KC23" s="419" t="str">
        <f t="shared" si="267"/>
        <v/>
      </c>
      <c r="KD23" s="419" t="str">
        <f t="shared" si="268"/>
        <v/>
      </c>
      <c r="KE23" s="419" t="str">
        <f t="shared" si="269"/>
        <v/>
      </c>
      <c r="KF23" s="419" t="str">
        <f t="shared" si="270"/>
        <v/>
      </c>
      <c r="KG23" s="419" t="str">
        <f t="shared" si="271"/>
        <v/>
      </c>
      <c r="KH23" s="419" t="str">
        <f t="shared" si="272"/>
        <v/>
      </c>
      <c r="KI23" s="419" t="str">
        <f t="shared" si="273"/>
        <v/>
      </c>
      <c r="KJ23" s="419" t="str">
        <f t="shared" si="274"/>
        <v/>
      </c>
      <c r="KK23" s="419" t="str">
        <f t="shared" si="275"/>
        <v/>
      </c>
      <c r="KL23" s="419" t="str">
        <f t="shared" si="276"/>
        <v/>
      </c>
      <c r="KM23" s="419" t="str">
        <f t="shared" si="277"/>
        <v/>
      </c>
      <c r="KN23" s="419" t="str">
        <f t="shared" si="278"/>
        <v/>
      </c>
      <c r="KO23" s="419" t="str">
        <f t="shared" si="279"/>
        <v/>
      </c>
      <c r="KP23" s="419" t="str">
        <f t="shared" si="280"/>
        <v/>
      </c>
      <c r="KQ23" s="419" t="str">
        <f t="shared" si="281"/>
        <v/>
      </c>
      <c r="KR23" s="419" t="str">
        <f t="shared" si="282"/>
        <v/>
      </c>
      <c r="KS23" s="419" t="str">
        <f t="shared" si="283"/>
        <v/>
      </c>
      <c r="KT23" s="419" t="str">
        <f t="shared" si="284"/>
        <v/>
      </c>
      <c r="KU23" s="419" t="str">
        <f t="shared" si="285"/>
        <v/>
      </c>
      <c r="KV23" s="419" t="str">
        <f t="shared" si="286"/>
        <v/>
      </c>
      <c r="KW23" s="419" t="str">
        <f t="shared" si="287"/>
        <v/>
      </c>
      <c r="KX23" s="419" t="str">
        <f t="shared" si="288"/>
        <v/>
      </c>
      <c r="KY23" s="419" t="str">
        <f t="shared" si="289"/>
        <v/>
      </c>
      <c r="KZ23" s="419" t="str">
        <f t="shared" si="290"/>
        <v/>
      </c>
      <c r="LA23" s="419" t="str">
        <f t="shared" si="291"/>
        <v/>
      </c>
      <c r="LB23" s="419" t="str">
        <f t="shared" si="292"/>
        <v/>
      </c>
      <c r="LC23" s="419" t="str">
        <f t="shared" si="293"/>
        <v/>
      </c>
      <c r="LD23" s="419" t="str">
        <f t="shared" si="294"/>
        <v/>
      </c>
      <c r="LE23" s="419" t="str">
        <f t="shared" si="295"/>
        <v/>
      </c>
      <c r="LF23" s="419" t="str">
        <f t="shared" si="296"/>
        <v/>
      </c>
      <c r="LG23" s="419" t="str">
        <f t="shared" si="297"/>
        <v/>
      </c>
      <c r="LH23" s="419" t="str">
        <f t="shared" si="298"/>
        <v/>
      </c>
      <c r="LI23" s="419" t="str">
        <f t="shared" si="299"/>
        <v/>
      </c>
      <c r="LJ23" s="419" t="str">
        <f t="shared" si="300"/>
        <v/>
      </c>
      <c r="LK23" s="419" t="str">
        <f t="shared" si="301"/>
        <v/>
      </c>
      <c r="LL23" s="419" t="str">
        <f t="shared" si="302"/>
        <v/>
      </c>
      <c r="LM23" s="419" t="str">
        <f t="shared" si="303"/>
        <v/>
      </c>
      <c r="LN23" s="419" t="str">
        <f t="shared" si="304"/>
        <v/>
      </c>
      <c r="LO23" s="419" t="str">
        <f t="shared" si="305"/>
        <v/>
      </c>
      <c r="LP23" s="419" t="str">
        <f t="shared" si="306"/>
        <v/>
      </c>
      <c r="LQ23" s="420" t="str">
        <f t="shared" si="307"/>
        <v/>
      </c>
      <c r="LR23" s="420" t="str">
        <f t="shared" si="308"/>
        <v/>
      </c>
      <c r="LS23" s="420" t="str">
        <f t="shared" si="309"/>
        <v/>
      </c>
      <c r="LT23" s="420" t="str">
        <f t="shared" si="310"/>
        <v/>
      </c>
      <c r="LU23" s="420" t="str">
        <f t="shared" si="311"/>
        <v/>
      </c>
      <c r="LV23" s="383" t="str">
        <f t="shared" si="312"/>
        <v/>
      </c>
      <c r="LW23" s="383" t="str">
        <f t="shared" si="313"/>
        <v/>
      </c>
      <c r="LX23" s="383" t="str">
        <f t="shared" si="314"/>
        <v/>
      </c>
      <c r="LY23" s="383" t="str">
        <f t="shared" si="315"/>
        <v/>
      </c>
      <c r="LZ23" s="383" t="str">
        <f t="shared" si="316"/>
        <v/>
      </c>
      <c r="MA23" s="383" t="str">
        <f t="shared" si="317"/>
        <v/>
      </c>
      <c r="MB23" s="383" t="str">
        <f t="shared" si="318"/>
        <v/>
      </c>
      <c r="MC23" s="383" t="str">
        <f t="shared" si="319"/>
        <v/>
      </c>
      <c r="MD23" s="383" t="str">
        <f t="shared" si="320"/>
        <v/>
      </c>
      <c r="ME23" s="383" t="str">
        <f t="shared" si="321"/>
        <v/>
      </c>
      <c r="MF23" s="383" t="str">
        <f t="shared" si="322"/>
        <v/>
      </c>
      <c r="MG23" s="383" t="str">
        <f t="shared" si="323"/>
        <v/>
      </c>
      <c r="MH23" s="383" t="str">
        <f t="shared" si="324"/>
        <v/>
      </c>
      <c r="MI23" s="383" t="str">
        <f t="shared" si="325"/>
        <v/>
      </c>
      <c r="MJ23" s="383" t="str">
        <f t="shared" si="326"/>
        <v/>
      </c>
      <c r="MK23" s="383" t="str">
        <f t="shared" si="327"/>
        <v/>
      </c>
      <c r="ML23" s="383" t="str">
        <f t="shared" si="328"/>
        <v/>
      </c>
      <c r="MM23" s="383" t="str">
        <f t="shared" si="329"/>
        <v/>
      </c>
      <c r="MN23" s="383" t="str">
        <f t="shared" si="330"/>
        <v/>
      </c>
      <c r="MO23" s="383" t="str">
        <f t="shared" si="331"/>
        <v/>
      </c>
      <c r="MP23" s="405">
        <f t="shared" si="338"/>
        <v>0</v>
      </c>
      <c r="MQ23" s="405">
        <f t="shared" si="339"/>
        <v>0</v>
      </c>
      <c r="MR23" s="405">
        <f t="shared" si="340"/>
        <v>0</v>
      </c>
      <c r="MS23" s="405">
        <f t="shared" si="341"/>
        <v>0</v>
      </c>
      <c r="MT23" s="405">
        <f t="shared" si="342"/>
        <v>0</v>
      </c>
      <c r="MU23" s="405">
        <f t="shared" si="343"/>
        <v>0</v>
      </c>
      <c r="MV23" s="405">
        <f t="shared" si="344"/>
        <v>0</v>
      </c>
      <c r="MW23" s="405">
        <f t="shared" si="345"/>
        <v>0</v>
      </c>
      <c r="MX23" s="405">
        <f t="shared" si="346"/>
        <v>0</v>
      </c>
      <c r="MY23" s="405">
        <f t="shared" si="347"/>
        <v>0</v>
      </c>
      <c r="MZ23" s="405">
        <f t="shared" si="332"/>
        <v>0</v>
      </c>
      <c r="NA23" s="405">
        <f t="shared" si="333"/>
        <v>0</v>
      </c>
      <c r="NB23" s="405">
        <f t="shared" si="334"/>
        <v>0</v>
      </c>
      <c r="NC23" s="405">
        <f t="shared" si="335"/>
        <v>0</v>
      </c>
      <c r="ND23" s="405">
        <f t="shared" si="336"/>
        <v>0</v>
      </c>
    </row>
    <row r="24" spans="1:368" ht="13.9" customHeight="1" x14ac:dyDescent="0.2">
      <c r="A24" s="414" t="str">
        <f t="shared" si="337"/>
        <v/>
      </c>
      <c r="B24" s="137"/>
      <c r="C24" s="112"/>
      <c r="D24" s="113"/>
      <c r="E24" s="114"/>
      <c r="F24" s="114"/>
      <c r="G24" s="114"/>
      <c r="H24" s="114"/>
      <c r="I24" s="114"/>
      <c r="J24" s="352"/>
      <c r="K24" s="115"/>
      <c r="L24" s="116">
        <f t="shared" si="0"/>
        <v>0</v>
      </c>
      <c r="M24" s="116">
        <f t="shared" si="1"/>
        <v>0</v>
      </c>
      <c r="N24" s="421"/>
      <c r="O24" s="421"/>
      <c r="P24" s="421"/>
      <c r="Q24" s="422"/>
      <c r="R24" s="423"/>
      <c r="S24" s="424"/>
      <c r="T24" s="1148"/>
      <c r="U24" s="1149"/>
      <c r="V24" s="1149"/>
      <c r="W24" s="1150"/>
      <c r="X24" s="383" t="str">
        <f t="shared" si="2"/>
        <v/>
      </c>
      <c r="Y24" s="383" t="str">
        <f t="shared" si="3"/>
        <v/>
      </c>
      <c r="Z24" s="383" t="str">
        <f t="shared" si="4"/>
        <v/>
      </c>
      <c r="AA24" s="383" t="str">
        <f t="shared" si="5"/>
        <v/>
      </c>
      <c r="AB24" s="383" t="str">
        <f t="shared" si="6"/>
        <v/>
      </c>
      <c r="AC24" s="383" t="str">
        <f t="shared" si="7"/>
        <v/>
      </c>
      <c r="AD24" s="383" t="str">
        <f t="shared" si="8"/>
        <v/>
      </c>
      <c r="AE24" s="383" t="str">
        <f t="shared" si="9"/>
        <v/>
      </c>
      <c r="AF24" s="383" t="str">
        <f t="shared" si="10"/>
        <v/>
      </c>
      <c r="AG24" s="383" t="str">
        <f t="shared" si="11"/>
        <v/>
      </c>
      <c r="AH24" s="383" t="str">
        <f t="shared" si="12"/>
        <v/>
      </c>
      <c r="AI24" s="383" t="str">
        <f t="shared" si="13"/>
        <v/>
      </c>
      <c r="AJ24" s="383" t="str">
        <f t="shared" si="14"/>
        <v/>
      </c>
      <c r="AK24" s="383" t="str">
        <f t="shared" si="15"/>
        <v/>
      </c>
      <c r="AL24" s="383" t="str">
        <f t="shared" si="16"/>
        <v/>
      </c>
      <c r="AM24" s="383" t="str">
        <f t="shared" si="17"/>
        <v/>
      </c>
      <c r="AN24" s="383" t="str">
        <f t="shared" si="18"/>
        <v/>
      </c>
      <c r="AO24" s="383" t="str">
        <f t="shared" si="19"/>
        <v/>
      </c>
      <c r="AP24" s="383" t="str">
        <f t="shared" si="20"/>
        <v/>
      </c>
      <c r="AQ24" s="383" t="str">
        <f t="shared" si="21"/>
        <v/>
      </c>
      <c r="AR24" s="383" t="str">
        <f t="shared" si="22"/>
        <v/>
      </c>
      <c r="AS24" s="383" t="str">
        <f t="shared" si="23"/>
        <v/>
      </c>
      <c r="AT24" s="383" t="str">
        <f t="shared" si="24"/>
        <v/>
      </c>
      <c r="AU24" s="383" t="str">
        <f t="shared" si="25"/>
        <v/>
      </c>
      <c r="AV24" s="383" t="str">
        <f t="shared" si="26"/>
        <v/>
      </c>
      <c r="AW24" s="383" t="str">
        <f t="shared" si="27"/>
        <v/>
      </c>
      <c r="AX24" s="383" t="str">
        <f t="shared" si="28"/>
        <v/>
      </c>
      <c r="AY24" s="383" t="str">
        <f t="shared" si="29"/>
        <v/>
      </c>
      <c r="AZ24" s="383" t="str">
        <f t="shared" si="30"/>
        <v/>
      </c>
      <c r="BA24" s="383" t="str">
        <f t="shared" si="31"/>
        <v/>
      </c>
      <c r="BB24" s="383" t="str">
        <f t="shared" si="32"/>
        <v/>
      </c>
      <c r="BC24" s="383" t="str">
        <f t="shared" si="33"/>
        <v/>
      </c>
      <c r="BD24" s="383" t="str">
        <f t="shared" si="34"/>
        <v/>
      </c>
      <c r="BE24" s="383" t="str">
        <f t="shared" si="35"/>
        <v/>
      </c>
      <c r="BF24" s="383" t="str">
        <f t="shared" si="36"/>
        <v/>
      </c>
      <c r="BG24" s="383" t="str">
        <f t="shared" si="37"/>
        <v/>
      </c>
      <c r="BH24" s="383" t="str">
        <f t="shared" si="38"/>
        <v/>
      </c>
      <c r="BI24" s="383" t="str">
        <f t="shared" si="39"/>
        <v/>
      </c>
      <c r="BJ24" s="383" t="str">
        <f t="shared" si="40"/>
        <v/>
      </c>
      <c r="BK24" s="383" t="str">
        <f t="shared" si="41"/>
        <v/>
      </c>
      <c r="BL24" s="383" t="str">
        <f t="shared" si="42"/>
        <v/>
      </c>
      <c r="BM24" s="383" t="str">
        <f t="shared" si="43"/>
        <v/>
      </c>
      <c r="BN24" s="383" t="str">
        <f t="shared" si="44"/>
        <v/>
      </c>
      <c r="BO24" s="383" t="str">
        <f t="shared" si="45"/>
        <v/>
      </c>
      <c r="BP24" s="383" t="str">
        <f t="shared" si="46"/>
        <v/>
      </c>
      <c r="BQ24" s="383" t="str">
        <f t="shared" si="47"/>
        <v/>
      </c>
      <c r="BR24" s="383" t="str">
        <f t="shared" si="48"/>
        <v/>
      </c>
      <c r="BS24" s="383" t="str">
        <f t="shared" si="49"/>
        <v/>
      </c>
      <c r="BT24" s="383" t="str">
        <f t="shared" si="50"/>
        <v/>
      </c>
      <c r="BU24" s="383" t="str">
        <f t="shared" si="51"/>
        <v/>
      </c>
      <c r="BV24" s="383" t="str">
        <f t="shared" si="52"/>
        <v/>
      </c>
      <c r="BW24" s="383" t="str">
        <f t="shared" si="53"/>
        <v/>
      </c>
      <c r="BX24" s="383" t="str">
        <f t="shared" si="54"/>
        <v/>
      </c>
      <c r="BY24" s="383" t="str">
        <f t="shared" si="55"/>
        <v/>
      </c>
      <c r="BZ24" s="383" t="str">
        <f t="shared" si="56"/>
        <v/>
      </c>
      <c r="CA24" s="383" t="str">
        <f t="shared" si="57"/>
        <v/>
      </c>
      <c r="CB24" s="383" t="str">
        <f t="shared" si="58"/>
        <v/>
      </c>
      <c r="CC24" s="383" t="str">
        <f t="shared" si="59"/>
        <v/>
      </c>
      <c r="CD24" s="383" t="str">
        <f t="shared" si="60"/>
        <v/>
      </c>
      <c r="CE24" s="383" t="str">
        <f t="shared" si="61"/>
        <v/>
      </c>
      <c r="CF24" s="383" t="str">
        <f t="shared" si="62"/>
        <v/>
      </c>
      <c r="CG24" s="383" t="str">
        <f t="shared" si="63"/>
        <v/>
      </c>
      <c r="CH24" s="383" t="str">
        <f t="shared" si="64"/>
        <v/>
      </c>
      <c r="CI24" s="383" t="str">
        <f t="shared" si="65"/>
        <v/>
      </c>
      <c r="CJ24" s="383" t="str">
        <f t="shared" si="66"/>
        <v/>
      </c>
      <c r="CK24" s="383" t="str">
        <f t="shared" si="67"/>
        <v/>
      </c>
      <c r="CL24" s="383" t="str">
        <f t="shared" si="68"/>
        <v/>
      </c>
      <c r="CM24" s="383" t="str">
        <f t="shared" si="69"/>
        <v/>
      </c>
      <c r="CN24" s="383" t="str">
        <f t="shared" si="70"/>
        <v/>
      </c>
      <c r="CO24" s="383" t="str">
        <f t="shared" si="71"/>
        <v/>
      </c>
      <c r="CP24" s="383" t="str">
        <f t="shared" si="72"/>
        <v/>
      </c>
      <c r="CQ24" s="383" t="str">
        <f t="shared" si="73"/>
        <v/>
      </c>
      <c r="CR24" s="383" t="str">
        <f t="shared" si="74"/>
        <v/>
      </c>
      <c r="CS24" s="383" t="str">
        <f t="shared" si="75"/>
        <v/>
      </c>
      <c r="CT24" s="383" t="str">
        <f t="shared" si="76"/>
        <v/>
      </c>
      <c r="CU24" s="383" t="str">
        <f t="shared" si="77"/>
        <v/>
      </c>
      <c r="CV24" s="383" t="str">
        <f t="shared" si="78"/>
        <v/>
      </c>
      <c r="CW24" s="383" t="str">
        <f t="shared" si="79"/>
        <v/>
      </c>
      <c r="CX24" s="383" t="str">
        <f t="shared" si="80"/>
        <v/>
      </c>
      <c r="CY24" s="383" t="str">
        <f t="shared" si="81"/>
        <v/>
      </c>
      <c r="CZ24" s="383" t="str">
        <f t="shared" si="82"/>
        <v/>
      </c>
      <c r="DA24" s="383" t="str">
        <f t="shared" si="83"/>
        <v/>
      </c>
      <c r="DB24" s="383" t="str">
        <f t="shared" si="84"/>
        <v/>
      </c>
      <c r="DC24" s="383" t="str">
        <f t="shared" si="85"/>
        <v/>
      </c>
      <c r="DD24" s="383" t="str">
        <f t="shared" si="86"/>
        <v/>
      </c>
      <c r="DE24" s="383" t="str">
        <f t="shared" si="87"/>
        <v/>
      </c>
      <c r="DF24" s="383" t="str">
        <f t="shared" si="88"/>
        <v/>
      </c>
      <c r="DG24" s="383" t="str">
        <f t="shared" si="89"/>
        <v/>
      </c>
      <c r="DH24" s="383" t="str">
        <f t="shared" si="90"/>
        <v/>
      </c>
      <c r="DI24" s="383" t="str">
        <f t="shared" si="91"/>
        <v/>
      </c>
      <c r="DJ24" s="383" t="str">
        <f t="shared" si="92"/>
        <v/>
      </c>
      <c r="DK24" s="383" t="str">
        <f t="shared" si="93"/>
        <v/>
      </c>
      <c r="DL24" s="383" t="str">
        <f t="shared" si="94"/>
        <v/>
      </c>
      <c r="DM24" s="383" t="str">
        <f t="shared" si="95"/>
        <v/>
      </c>
      <c r="DN24" s="383" t="str">
        <f t="shared" si="96"/>
        <v/>
      </c>
      <c r="DO24" s="383" t="str">
        <f t="shared" si="97"/>
        <v/>
      </c>
      <c r="DP24" s="383" t="str">
        <f t="shared" si="98"/>
        <v/>
      </c>
      <c r="DQ24" s="383" t="str">
        <f t="shared" si="99"/>
        <v/>
      </c>
      <c r="DR24" s="383" t="str">
        <f t="shared" si="100"/>
        <v/>
      </c>
      <c r="DS24" s="383" t="str">
        <f t="shared" si="101"/>
        <v/>
      </c>
      <c r="DT24" s="383" t="str">
        <f t="shared" si="102"/>
        <v/>
      </c>
      <c r="DU24" s="383" t="str">
        <f t="shared" si="103"/>
        <v/>
      </c>
      <c r="DV24" s="383" t="str">
        <f t="shared" si="104"/>
        <v/>
      </c>
      <c r="DW24" s="383" t="str">
        <f t="shared" si="105"/>
        <v/>
      </c>
      <c r="DX24" s="383" t="str">
        <f t="shared" si="106"/>
        <v/>
      </c>
      <c r="DY24" s="383" t="str">
        <f t="shared" si="107"/>
        <v/>
      </c>
      <c r="DZ24" s="383" t="str">
        <f t="shared" si="108"/>
        <v/>
      </c>
      <c r="EA24" s="383" t="str">
        <f t="shared" si="109"/>
        <v/>
      </c>
      <c r="EB24" s="383" t="str">
        <f t="shared" si="110"/>
        <v/>
      </c>
      <c r="EC24" s="383" t="str">
        <f t="shared" si="111"/>
        <v/>
      </c>
      <c r="ED24" s="383" t="str">
        <f t="shared" si="112"/>
        <v/>
      </c>
      <c r="EE24" s="383" t="str">
        <f t="shared" si="113"/>
        <v/>
      </c>
      <c r="EF24" s="383" t="str">
        <f t="shared" si="114"/>
        <v/>
      </c>
      <c r="EG24" s="383" t="str">
        <f t="shared" si="115"/>
        <v/>
      </c>
      <c r="EH24" s="383" t="str">
        <f t="shared" si="116"/>
        <v/>
      </c>
      <c r="EI24" s="383" t="str">
        <f t="shared" si="117"/>
        <v/>
      </c>
      <c r="EJ24" s="383" t="str">
        <f t="shared" si="118"/>
        <v/>
      </c>
      <c r="EK24" s="383" t="str">
        <f t="shared" si="119"/>
        <v/>
      </c>
      <c r="EL24" s="383" t="str">
        <f t="shared" si="120"/>
        <v/>
      </c>
      <c r="EM24" s="383" t="str">
        <f t="shared" si="121"/>
        <v/>
      </c>
      <c r="EN24" s="383" t="str">
        <f t="shared" si="122"/>
        <v/>
      </c>
      <c r="EO24" s="383" t="str">
        <f t="shared" si="123"/>
        <v/>
      </c>
      <c r="EP24" s="383" t="str">
        <f t="shared" si="124"/>
        <v/>
      </c>
      <c r="EQ24" s="383" t="str">
        <f t="shared" si="125"/>
        <v/>
      </c>
      <c r="ER24" s="383" t="str">
        <f t="shared" si="126"/>
        <v/>
      </c>
      <c r="ES24" s="383" t="str">
        <f t="shared" si="127"/>
        <v/>
      </c>
      <c r="ET24" s="383" t="str">
        <f t="shared" si="128"/>
        <v/>
      </c>
      <c r="EU24" s="383" t="str">
        <f t="shared" si="129"/>
        <v/>
      </c>
      <c r="EV24" s="383" t="str">
        <f t="shared" si="130"/>
        <v/>
      </c>
      <c r="EW24" s="383" t="str">
        <f t="shared" si="131"/>
        <v/>
      </c>
      <c r="EX24" s="383" t="str">
        <f t="shared" si="132"/>
        <v/>
      </c>
      <c r="EY24" s="383" t="str">
        <f t="shared" si="133"/>
        <v/>
      </c>
      <c r="EZ24" s="383" t="str">
        <f t="shared" si="134"/>
        <v/>
      </c>
      <c r="FA24" s="383" t="str">
        <f t="shared" si="135"/>
        <v/>
      </c>
      <c r="FB24" s="383" t="str">
        <f t="shared" si="136"/>
        <v/>
      </c>
      <c r="FC24" s="383" t="str">
        <f t="shared" si="137"/>
        <v/>
      </c>
      <c r="FD24" s="383" t="str">
        <f t="shared" si="138"/>
        <v/>
      </c>
      <c r="FE24" s="383" t="str">
        <f t="shared" si="139"/>
        <v/>
      </c>
      <c r="FF24" s="383" t="str">
        <f t="shared" si="140"/>
        <v/>
      </c>
      <c r="FG24" s="383" t="str">
        <f t="shared" si="141"/>
        <v/>
      </c>
      <c r="FH24" s="383" t="str">
        <f t="shared" si="142"/>
        <v/>
      </c>
      <c r="FI24" s="383" t="str">
        <f t="shared" si="143"/>
        <v/>
      </c>
      <c r="FJ24" s="383" t="str">
        <f t="shared" si="144"/>
        <v/>
      </c>
      <c r="FK24" s="383" t="str">
        <f t="shared" si="145"/>
        <v/>
      </c>
      <c r="FL24" s="383" t="str">
        <f t="shared" si="146"/>
        <v/>
      </c>
      <c r="FM24" s="383" t="str">
        <f t="shared" si="147"/>
        <v/>
      </c>
      <c r="FN24" s="383" t="str">
        <f t="shared" si="148"/>
        <v/>
      </c>
      <c r="FO24" s="383" t="str">
        <f t="shared" si="149"/>
        <v/>
      </c>
      <c r="FP24" s="383" t="str">
        <f t="shared" si="150"/>
        <v/>
      </c>
      <c r="FQ24" s="383" t="str">
        <f t="shared" si="151"/>
        <v/>
      </c>
      <c r="FR24" s="383" t="str">
        <f t="shared" si="152"/>
        <v/>
      </c>
      <c r="FS24" s="383" t="str">
        <f t="shared" si="153"/>
        <v/>
      </c>
      <c r="FT24" s="383" t="str">
        <f t="shared" si="154"/>
        <v/>
      </c>
      <c r="FU24" s="383" t="str">
        <f t="shared" si="155"/>
        <v/>
      </c>
      <c r="FV24" s="383" t="str">
        <f t="shared" si="156"/>
        <v/>
      </c>
      <c r="FW24" s="383" t="str">
        <f t="shared" si="157"/>
        <v/>
      </c>
      <c r="FX24" s="383" t="str">
        <f t="shared" si="158"/>
        <v/>
      </c>
      <c r="FY24" s="383" t="str">
        <f t="shared" si="159"/>
        <v/>
      </c>
      <c r="FZ24" s="383" t="str">
        <f t="shared" si="160"/>
        <v/>
      </c>
      <c r="GA24" s="383" t="str">
        <f t="shared" si="161"/>
        <v/>
      </c>
      <c r="GB24" s="383" t="str">
        <f t="shared" si="162"/>
        <v/>
      </c>
      <c r="GC24" s="383" t="str">
        <f t="shared" si="163"/>
        <v/>
      </c>
      <c r="GD24" s="383" t="str">
        <f t="shared" si="164"/>
        <v/>
      </c>
      <c r="GE24" s="383" t="str">
        <f t="shared" si="165"/>
        <v/>
      </c>
      <c r="GF24" s="383" t="str">
        <f t="shared" si="166"/>
        <v/>
      </c>
      <c r="GG24" s="383" t="str">
        <f t="shared" si="167"/>
        <v/>
      </c>
      <c r="GH24" s="383" t="str">
        <f t="shared" si="168"/>
        <v/>
      </c>
      <c r="GI24" s="383" t="str">
        <f t="shared" si="169"/>
        <v/>
      </c>
      <c r="GJ24" s="383" t="str">
        <f t="shared" si="170"/>
        <v/>
      </c>
      <c r="GK24" s="383" t="str">
        <f t="shared" si="171"/>
        <v/>
      </c>
      <c r="GL24" s="383" t="str">
        <f t="shared" si="172"/>
        <v/>
      </c>
      <c r="GM24" s="383" t="str">
        <f t="shared" si="173"/>
        <v/>
      </c>
      <c r="GN24" s="383" t="str">
        <f t="shared" si="174"/>
        <v/>
      </c>
      <c r="GO24" s="383" t="str">
        <f t="shared" si="175"/>
        <v/>
      </c>
      <c r="GP24" s="383" t="str">
        <f t="shared" si="176"/>
        <v/>
      </c>
      <c r="GQ24" s="383" t="str">
        <f t="shared" si="177"/>
        <v/>
      </c>
      <c r="GR24" s="383" t="str">
        <f t="shared" si="178"/>
        <v/>
      </c>
      <c r="GS24" s="383" t="str">
        <f t="shared" si="179"/>
        <v/>
      </c>
      <c r="GT24" s="383" t="str">
        <f t="shared" si="180"/>
        <v/>
      </c>
      <c r="GU24" s="383" t="str">
        <f t="shared" si="181"/>
        <v/>
      </c>
      <c r="GV24" s="383" t="str">
        <f t="shared" si="182"/>
        <v/>
      </c>
      <c r="GW24" s="383" t="str">
        <f t="shared" si="183"/>
        <v/>
      </c>
      <c r="GX24" s="383" t="str">
        <f t="shared" si="184"/>
        <v/>
      </c>
      <c r="GY24" s="383" t="str">
        <f t="shared" si="185"/>
        <v/>
      </c>
      <c r="GZ24" s="383" t="str">
        <f t="shared" si="186"/>
        <v/>
      </c>
      <c r="HA24" s="383" t="str">
        <f t="shared" si="187"/>
        <v/>
      </c>
      <c r="HB24" s="383" t="str">
        <f t="shared" si="188"/>
        <v/>
      </c>
      <c r="HC24" s="383" t="str">
        <f t="shared" si="189"/>
        <v/>
      </c>
      <c r="HD24" s="383" t="str">
        <f t="shared" si="190"/>
        <v/>
      </c>
      <c r="HE24" s="383" t="str">
        <f t="shared" si="191"/>
        <v/>
      </c>
      <c r="HF24" s="383" t="str">
        <f t="shared" si="192"/>
        <v/>
      </c>
      <c r="HG24" s="383" t="str">
        <f t="shared" si="193"/>
        <v/>
      </c>
      <c r="HH24" s="383" t="str">
        <f t="shared" si="194"/>
        <v/>
      </c>
      <c r="HI24" s="383" t="str">
        <f t="shared" si="195"/>
        <v/>
      </c>
      <c r="HJ24" s="383" t="str">
        <f t="shared" si="196"/>
        <v/>
      </c>
      <c r="HK24" s="383" t="str">
        <f t="shared" si="197"/>
        <v/>
      </c>
      <c r="HL24" s="383" t="str">
        <f t="shared" si="198"/>
        <v/>
      </c>
      <c r="HM24" s="383" t="str">
        <f t="shared" si="199"/>
        <v/>
      </c>
      <c r="HN24" s="383" t="str">
        <f t="shared" si="200"/>
        <v/>
      </c>
      <c r="HO24" s="383" t="str">
        <f t="shared" si="201"/>
        <v/>
      </c>
      <c r="HP24" s="383" t="str">
        <f t="shared" si="202"/>
        <v/>
      </c>
      <c r="HQ24" s="383" t="str">
        <f t="shared" si="203"/>
        <v/>
      </c>
      <c r="HR24" s="383" t="str">
        <f t="shared" si="204"/>
        <v/>
      </c>
      <c r="HS24" s="383" t="str">
        <f t="shared" si="205"/>
        <v/>
      </c>
      <c r="HT24" s="383" t="str">
        <f t="shared" si="206"/>
        <v/>
      </c>
      <c r="HU24" s="383" t="str">
        <f t="shared" si="207"/>
        <v/>
      </c>
      <c r="HV24" s="383" t="str">
        <f t="shared" si="208"/>
        <v/>
      </c>
      <c r="HW24" s="383" t="str">
        <f t="shared" si="209"/>
        <v/>
      </c>
      <c r="HX24" s="383" t="str">
        <f t="shared" si="210"/>
        <v/>
      </c>
      <c r="HY24" s="383" t="str">
        <f t="shared" si="211"/>
        <v/>
      </c>
      <c r="HZ24" s="419" t="str">
        <f t="shared" si="212"/>
        <v/>
      </c>
      <c r="IA24" s="419" t="str">
        <f t="shared" si="213"/>
        <v/>
      </c>
      <c r="IB24" s="419" t="str">
        <f t="shared" si="214"/>
        <v/>
      </c>
      <c r="IC24" s="419" t="str">
        <f t="shared" si="215"/>
        <v/>
      </c>
      <c r="ID24" s="419" t="str">
        <f t="shared" si="216"/>
        <v/>
      </c>
      <c r="IE24" s="419" t="str">
        <f t="shared" si="217"/>
        <v/>
      </c>
      <c r="IF24" s="419" t="str">
        <f t="shared" si="218"/>
        <v/>
      </c>
      <c r="IG24" s="419" t="str">
        <f t="shared" si="219"/>
        <v/>
      </c>
      <c r="IH24" s="419" t="str">
        <f t="shared" si="220"/>
        <v/>
      </c>
      <c r="II24" s="419" t="str">
        <f t="shared" si="221"/>
        <v/>
      </c>
      <c r="IJ24" s="419" t="str">
        <f t="shared" si="222"/>
        <v/>
      </c>
      <c r="IK24" s="419" t="str">
        <f t="shared" si="223"/>
        <v/>
      </c>
      <c r="IL24" s="419" t="str">
        <f t="shared" si="224"/>
        <v/>
      </c>
      <c r="IM24" s="419" t="str">
        <f t="shared" si="225"/>
        <v/>
      </c>
      <c r="IN24" s="419" t="str">
        <f t="shared" si="226"/>
        <v/>
      </c>
      <c r="IO24" s="419" t="str">
        <f t="shared" si="227"/>
        <v/>
      </c>
      <c r="IP24" s="419" t="str">
        <f t="shared" si="228"/>
        <v/>
      </c>
      <c r="IQ24" s="419" t="str">
        <f t="shared" si="229"/>
        <v/>
      </c>
      <c r="IR24" s="419" t="str">
        <f t="shared" si="230"/>
        <v/>
      </c>
      <c r="IS24" s="419" t="str">
        <f t="shared" si="231"/>
        <v/>
      </c>
      <c r="IT24" s="419" t="str">
        <f t="shared" si="232"/>
        <v/>
      </c>
      <c r="IU24" s="419" t="str">
        <f t="shared" si="233"/>
        <v/>
      </c>
      <c r="IV24" s="419" t="str">
        <f t="shared" si="234"/>
        <v/>
      </c>
      <c r="IW24" s="419" t="str">
        <f t="shared" si="235"/>
        <v/>
      </c>
      <c r="IX24" s="419" t="str">
        <f t="shared" si="236"/>
        <v/>
      </c>
      <c r="IY24" s="419" t="str">
        <f t="shared" si="237"/>
        <v/>
      </c>
      <c r="IZ24" s="419" t="str">
        <f t="shared" si="238"/>
        <v/>
      </c>
      <c r="JA24" s="419" t="str">
        <f t="shared" si="239"/>
        <v/>
      </c>
      <c r="JB24" s="419" t="str">
        <f t="shared" si="240"/>
        <v/>
      </c>
      <c r="JC24" s="419" t="str">
        <f t="shared" si="241"/>
        <v/>
      </c>
      <c r="JD24" s="419" t="str">
        <f t="shared" si="242"/>
        <v/>
      </c>
      <c r="JE24" s="419" t="str">
        <f t="shared" si="243"/>
        <v/>
      </c>
      <c r="JF24" s="419" t="str">
        <f t="shared" si="244"/>
        <v/>
      </c>
      <c r="JG24" s="419" t="str">
        <f t="shared" si="245"/>
        <v/>
      </c>
      <c r="JH24" s="419" t="str">
        <f t="shared" si="246"/>
        <v/>
      </c>
      <c r="JI24" s="419" t="str">
        <f t="shared" si="247"/>
        <v/>
      </c>
      <c r="JJ24" s="419" t="str">
        <f t="shared" si="248"/>
        <v/>
      </c>
      <c r="JK24" s="419" t="str">
        <f t="shared" si="249"/>
        <v/>
      </c>
      <c r="JL24" s="419" t="str">
        <f t="shared" si="250"/>
        <v/>
      </c>
      <c r="JM24" s="419" t="str">
        <f t="shared" si="251"/>
        <v/>
      </c>
      <c r="JN24" s="419" t="str">
        <f t="shared" si="252"/>
        <v/>
      </c>
      <c r="JO24" s="419" t="str">
        <f t="shared" si="253"/>
        <v/>
      </c>
      <c r="JP24" s="419" t="str">
        <f t="shared" si="254"/>
        <v/>
      </c>
      <c r="JQ24" s="419" t="str">
        <f t="shared" si="255"/>
        <v/>
      </c>
      <c r="JR24" s="419" t="str">
        <f t="shared" si="256"/>
        <v/>
      </c>
      <c r="JS24" s="419" t="str">
        <f t="shared" si="257"/>
        <v/>
      </c>
      <c r="JT24" s="419" t="str">
        <f t="shared" si="258"/>
        <v/>
      </c>
      <c r="JU24" s="419" t="str">
        <f t="shared" si="259"/>
        <v/>
      </c>
      <c r="JV24" s="419" t="str">
        <f t="shared" si="260"/>
        <v/>
      </c>
      <c r="JW24" s="419" t="str">
        <f t="shared" si="261"/>
        <v/>
      </c>
      <c r="JX24" s="419" t="str">
        <f t="shared" si="262"/>
        <v/>
      </c>
      <c r="JY24" s="419" t="str">
        <f t="shared" si="263"/>
        <v/>
      </c>
      <c r="JZ24" s="419" t="str">
        <f t="shared" si="264"/>
        <v/>
      </c>
      <c r="KA24" s="419" t="str">
        <f t="shared" si="265"/>
        <v/>
      </c>
      <c r="KB24" s="419" t="str">
        <f t="shared" si="266"/>
        <v/>
      </c>
      <c r="KC24" s="419" t="str">
        <f t="shared" si="267"/>
        <v/>
      </c>
      <c r="KD24" s="419" t="str">
        <f t="shared" si="268"/>
        <v/>
      </c>
      <c r="KE24" s="419" t="str">
        <f t="shared" si="269"/>
        <v/>
      </c>
      <c r="KF24" s="419" t="str">
        <f t="shared" si="270"/>
        <v/>
      </c>
      <c r="KG24" s="419" t="str">
        <f t="shared" si="271"/>
        <v/>
      </c>
      <c r="KH24" s="419" t="str">
        <f t="shared" si="272"/>
        <v/>
      </c>
      <c r="KI24" s="419" t="str">
        <f t="shared" si="273"/>
        <v/>
      </c>
      <c r="KJ24" s="419" t="str">
        <f t="shared" si="274"/>
        <v/>
      </c>
      <c r="KK24" s="419" t="str">
        <f t="shared" si="275"/>
        <v/>
      </c>
      <c r="KL24" s="419" t="str">
        <f t="shared" si="276"/>
        <v/>
      </c>
      <c r="KM24" s="419" t="str">
        <f t="shared" si="277"/>
        <v/>
      </c>
      <c r="KN24" s="419" t="str">
        <f t="shared" si="278"/>
        <v/>
      </c>
      <c r="KO24" s="419" t="str">
        <f t="shared" si="279"/>
        <v/>
      </c>
      <c r="KP24" s="419" t="str">
        <f t="shared" si="280"/>
        <v/>
      </c>
      <c r="KQ24" s="419" t="str">
        <f t="shared" si="281"/>
        <v/>
      </c>
      <c r="KR24" s="419" t="str">
        <f t="shared" si="282"/>
        <v/>
      </c>
      <c r="KS24" s="419" t="str">
        <f t="shared" si="283"/>
        <v/>
      </c>
      <c r="KT24" s="419" t="str">
        <f t="shared" si="284"/>
        <v/>
      </c>
      <c r="KU24" s="419" t="str">
        <f t="shared" si="285"/>
        <v/>
      </c>
      <c r="KV24" s="419" t="str">
        <f t="shared" si="286"/>
        <v/>
      </c>
      <c r="KW24" s="419" t="str">
        <f t="shared" si="287"/>
        <v/>
      </c>
      <c r="KX24" s="419" t="str">
        <f t="shared" si="288"/>
        <v/>
      </c>
      <c r="KY24" s="419" t="str">
        <f t="shared" si="289"/>
        <v/>
      </c>
      <c r="KZ24" s="419" t="str">
        <f t="shared" si="290"/>
        <v/>
      </c>
      <c r="LA24" s="419" t="str">
        <f t="shared" si="291"/>
        <v/>
      </c>
      <c r="LB24" s="419" t="str">
        <f t="shared" si="292"/>
        <v/>
      </c>
      <c r="LC24" s="419" t="str">
        <f t="shared" si="293"/>
        <v/>
      </c>
      <c r="LD24" s="419" t="str">
        <f t="shared" si="294"/>
        <v/>
      </c>
      <c r="LE24" s="419" t="str">
        <f t="shared" si="295"/>
        <v/>
      </c>
      <c r="LF24" s="419" t="str">
        <f t="shared" si="296"/>
        <v/>
      </c>
      <c r="LG24" s="419" t="str">
        <f t="shared" si="297"/>
        <v/>
      </c>
      <c r="LH24" s="419" t="str">
        <f t="shared" si="298"/>
        <v/>
      </c>
      <c r="LI24" s="419" t="str">
        <f t="shared" si="299"/>
        <v/>
      </c>
      <c r="LJ24" s="419" t="str">
        <f t="shared" si="300"/>
        <v/>
      </c>
      <c r="LK24" s="419" t="str">
        <f t="shared" si="301"/>
        <v/>
      </c>
      <c r="LL24" s="419" t="str">
        <f t="shared" si="302"/>
        <v/>
      </c>
      <c r="LM24" s="419" t="str">
        <f t="shared" si="303"/>
        <v/>
      </c>
      <c r="LN24" s="419" t="str">
        <f t="shared" si="304"/>
        <v/>
      </c>
      <c r="LO24" s="419" t="str">
        <f t="shared" si="305"/>
        <v/>
      </c>
      <c r="LP24" s="419" t="str">
        <f t="shared" si="306"/>
        <v/>
      </c>
      <c r="LQ24" s="420" t="str">
        <f t="shared" si="307"/>
        <v/>
      </c>
      <c r="LR24" s="420" t="str">
        <f t="shared" si="308"/>
        <v/>
      </c>
      <c r="LS24" s="420" t="str">
        <f t="shared" si="309"/>
        <v/>
      </c>
      <c r="LT24" s="420" t="str">
        <f t="shared" si="310"/>
        <v/>
      </c>
      <c r="LU24" s="420" t="str">
        <f t="shared" si="311"/>
        <v/>
      </c>
      <c r="LV24" s="383" t="str">
        <f t="shared" si="312"/>
        <v/>
      </c>
      <c r="LW24" s="383" t="str">
        <f t="shared" si="313"/>
        <v/>
      </c>
      <c r="LX24" s="383" t="str">
        <f t="shared" si="314"/>
        <v/>
      </c>
      <c r="LY24" s="383" t="str">
        <f t="shared" si="315"/>
        <v/>
      </c>
      <c r="LZ24" s="383" t="str">
        <f t="shared" si="316"/>
        <v/>
      </c>
      <c r="MA24" s="383" t="str">
        <f t="shared" si="317"/>
        <v/>
      </c>
      <c r="MB24" s="383" t="str">
        <f t="shared" si="318"/>
        <v/>
      </c>
      <c r="MC24" s="383" t="str">
        <f t="shared" si="319"/>
        <v/>
      </c>
      <c r="MD24" s="383" t="str">
        <f t="shared" si="320"/>
        <v/>
      </c>
      <c r="ME24" s="383" t="str">
        <f t="shared" si="321"/>
        <v/>
      </c>
      <c r="MF24" s="383" t="str">
        <f t="shared" si="322"/>
        <v/>
      </c>
      <c r="MG24" s="383" t="str">
        <f t="shared" si="323"/>
        <v/>
      </c>
      <c r="MH24" s="383" t="str">
        <f t="shared" si="324"/>
        <v/>
      </c>
      <c r="MI24" s="383" t="str">
        <f t="shared" si="325"/>
        <v/>
      </c>
      <c r="MJ24" s="383" t="str">
        <f t="shared" si="326"/>
        <v/>
      </c>
      <c r="MK24" s="383" t="str">
        <f t="shared" si="327"/>
        <v/>
      </c>
      <c r="ML24" s="383" t="str">
        <f t="shared" si="328"/>
        <v/>
      </c>
      <c r="MM24" s="383" t="str">
        <f t="shared" si="329"/>
        <v/>
      </c>
      <c r="MN24" s="383" t="str">
        <f t="shared" si="330"/>
        <v/>
      </c>
      <c r="MO24" s="383" t="str">
        <f t="shared" si="331"/>
        <v/>
      </c>
      <c r="MP24" s="405">
        <f t="shared" si="338"/>
        <v>0</v>
      </c>
      <c r="MQ24" s="405">
        <f t="shared" si="339"/>
        <v>0</v>
      </c>
      <c r="MR24" s="405">
        <f t="shared" si="340"/>
        <v>0</v>
      </c>
      <c r="MS24" s="405">
        <f t="shared" si="341"/>
        <v>0</v>
      </c>
      <c r="MT24" s="405">
        <f t="shared" si="342"/>
        <v>0</v>
      </c>
      <c r="MU24" s="405">
        <f t="shared" si="343"/>
        <v>0</v>
      </c>
      <c r="MV24" s="405">
        <f t="shared" si="344"/>
        <v>0</v>
      </c>
      <c r="MW24" s="405">
        <f t="shared" si="345"/>
        <v>0</v>
      </c>
      <c r="MX24" s="405">
        <f t="shared" si="346"/>
        <v>0</v>
      </c>
      <c r="MY24" s="405">
        <f t="shared" si="347"/>
        <v>0</v>
      </c>
      <c r="MZ24" s="405">
        <f t="shared" si="332"/>
        <v>0</v>
      </c>
      <c r="NA24" s="405">
        <f t="shared" si="333"/>
        <v>0</v>
      </c>
      <c r="NB24" s="405">
        <f t="shared" si="334"/>
        <v>0</v>
      </c>
      <c r="NC24" s="405">
        <f t="shared" si="335"/>
        <v>0</v>
      </c>
      <c r="ND24" s="405">
        <f t="shared" si="336"/>
        <v>0</v>
      </c>
    </row>
    <row r="25" spans="1:368" ht="13.9" customHeight="1" x14ac:dyDescent="0.2">
      <c r="A25" s="414" t="str">
        <f t="shared" si="337"/>
        <v/>
      </c>
      <c r="B25" s="137"/>
      <c r="C25" s="112"/>
      <c r="D25" s="113"/>
      <c r="E25" s="114"/>
      <c r="F25" s="114"/>
      <c r="G25" s="114"/>
      <c r="H25" s="114"/>
      <c r="I25" s="114"/>
      <c r="J25" s="352"/>
      <c r="K25" s="115"/>
      <c r="L25" s="116">
        <f t="shared" si="0"/>
        <v>0</v>
      </c>
      <c r="M25" s="116">
        <f t="shared" si="1"/>
        <v>0</v>
      </c>
      <c r="N25" s="421"/>
      <c r="O25" s="421"/>
      <c r="P25" s="421"/>
      <c r="Q25" s="422"/>
      <c r="R25" s="423"/>
      <c r="S25" s="424"/>
      <c r="T25" s="1148"/>
      <c r="U25" s="1149"/>
      <c r="V25" s="1149"/>
      <c r="W25" s="1150"/>
      <c r="X25" s="383" t="str">
        <f t="shared" si="2"/>
        <v/>
      </c>
      <c r="Y25" s="383" t="str">
        <f t="shared" si="3"/>
        <v/>
      </c>
      <c r="Z25" s="383" t="str">
        <f t="shared" si="4"/>
        <v/>
      </c>
      <c r="AA25" s="383" t="str">
        <f t="shared" si="5"/>
        <v/>
      </c>
      <c r="AB25" s="383" t="str">
        <f t="shared" si="6"/>
        <v/>
      </c>
      <c r="AC25" s="383" t="str">
        <f t="shared" si="7"/>
        <v/>
      </c>
      <c r="AD25" s="383" t="str">
        <f t="shared" si="8"/>
        <v/>
      </c>
      <c r="AE25" s="383" t="str">
        <f t="shared" si="9"/>
        <v/>
      </c>
      <c r="AF25" s="383" t="str">
        <f t="shared" si="10"/>
        <v/>
      </c>
      <c r="AG25" s="383" t="str">
        <f t="shared" si="11"/>
        <v/>
      </c>
      <c r="AH25" s="383" t="str">
        <f t="shared" si="12"/>
        <v/>
      </c>
      <c r="AI25" s="383" t="str">
        <f t="shared" si="13"/>
        <v/>
      </c>
      <c r="AJ25" s="383" t="str">
        <f t="shared" si="14"/>
        <v/>
      </c>
      <c r="AK25" s="383" t="str">
        <f t="shared" si="15"/>
        <v/>
      </c>
      <c r="AL25" s="383" t="str">
        <f t="shared" si="16"/>
        <v/>
      </c>
      <c r="AM25" s="383" t="str">
        <f t="shared" si="17"/>
        <v/>
      </c>
      <c r="AN25" s="383" t="str">
        <f t="shared" si="18"/>
        <v/>
      </c>
      <c r="AO25" s="383" t="str">
        <f t="shared" si="19"/>
        <v/>
      </c>
      <c r="AP25" s="383" t="str">
        <f t="shared" si="20"/>
        <v/>
      </c>
      <c r="AQ25" s="383" t="str">
        <f t="shared" si="21"/>
        <v/>
      </c>
      <c r="AR25" s="383" t="str">
        <f t="shared" si="22"/>
        <v/>
      </c>
      <c r="AS25" s="383" t="str">
        <f t="shared" si="23"/>
        <v/>
      </c>
      <c r="AT25" s="383" t="str">
        <f t="shared" si="24"/>
        <v/>
      </c>
      <c r="AU25" s="383" t="str">
        <f t="shared" si="25"/>
        <v/>
      </c>
      <c r="AV25" s="383" t="str">
        <f t="shared" si="26"/>
        <v/>
      </c>
      <c r="AW25" s="383" t="str">
        <f t="shared" si="27"/>
        <v/>
      </c>
      <c r="AX25" s="383" t="str">
        <f t="shared" si="28"/>
        <v/>
      </c>
      <c r="AY25" s="383" t="str">
        <f t="shared" si="29"/>
        <v/>
      </c>
      <c r="AZ25" s="383" t="str">
        <f t="shared" si="30"/>
        <v/>
      </c>
      <c r="BA25" s="383" t="str">
        <f t="shared" si="31"/>
        <v/>
      </c>
      <c r="BB25" s="383" t="str">
        <f t="shared" si="32"/>
        <v/>
      </c>
      <c r="BC25" s="383" t="str">
        <f t="shared" si="33"/>
        <v/>
      </c>
      <c r="BD25" s="383" t="str">
        <f t="shared" si="34"/>
        <v/>
      </c>
      <c r="BE25" s="383" t="str">
        <f t="shared" si="35"/>
        <v/>
      </c>
      <c r="BF25" s="383" t="str">
        <f t="shared" si="36"/>
        <v/>
      </c>
      <c r="BG25" s="383" t="str">
        <f t="shared" si="37"/>
        <v/>
      </c>
      <c r="BH25" s="383" t="str">
        <f t="shared" si="38"/>
        <v/>
      </c>
      <c r="BI25" s="383" t="str">
        <f t="shared" si="39"/>
        <v/>
      </c>
      <c r="BJ25" s="383" t="str">
        <f t="shared" si="40"/>
        <v/>
      </c>
      <c r="BK25" s="383" t="str">
        <f t="shared" si="41"/>
        <v/>
      </c>
      <c r="BL25" s="383" t="str">
        <f t="shared" si="42"/>
        <v/>
      </c>
      <c r="BM25" s="383" t="str">
        <f t="shared" si="43"/>
        <v/>
      </c>
      <c r="BN25" s="383" t="str">
        <f t="shared" si="44"/>
        <v/>
      </c>
      <c r="BO25" s="383" t="str">
        <f t="shared" si="45"/>
        <v/>
      </c>
      <c r="BP25" s="383" t="str">
        <f t="shared" si="46"/>
        <v/>
      </c>
      <c r="BQ25" s="383" t="str">
        <f t="shared" si="47"/>
        <v/>
      </c>
      <c r="BR25" s="383" t="str">
        <f t="shared" si="48"/>
        <v/>
      </c>
      <c r="BS25" s="383" t="str">
        <f t="shared" si="49"/>
        <v/>
      </c>
      <c r="BT25" s="383" t="str">
        <f t="shared" si="50"/>
        <v/>
      </c>
      <c r="BU25" s="383" t="str">
        <f t="shared" si="51"/>
        <v/>
      </c>
      <c r="BV25" s="383" t="str">
        <f t="shared" si="52"/>
        <v/>
      </c>
      <c r="BW25" s="383" t="str">
        <f t="shared" si="53"/>
        <v/>
      </c>
      <c r="BX25" s="383" t="str">
        <f t="shared" si="54"/>
        <v/>
      </c>
      <c r="BY25" s="383" t="str">
        <f t="shared" si="55"/>
        <v/>
      </c>
      <c r="BZ25" s="383" t="str">
        <f t="shared" si="56"/>
        <v/>
      </c>
      <c r="CA25" s="383" t="str">
        <f t="shared" si="57"/>
        <v/>
      </c>
      <c r="CB25" s="383" t="str">
        <f t="shared" si="58"/>
        <v/>
      </c>
      <c r="CC25" s="383" t="str">
        <f t="shared" si="59"/>
        <v/>
      </c>
      <c r="CD25" s="383" t="str">
        <f t="shared" si="60"/>
        <v/>
      </c>
      <c r="CE25" s="383" t="str">
        <f t="shared" si="61"/>
        <v/>
      </c>
      <c r="CF25" s="383" t="str">
        <f t="shared" si="62"/>
        <v/>
      </c>
      <c r="CG25" s="383" t="str">
        <f t="shared" si="63"/>
        <v/>
      </c>
      <c r="CH25" s="383" t="str">
        <f t="shared" si="64"/>
        <v/>
      </c>
      <c r="CI25" s="383" t="str">
        <f t="shared" si="65"/>
        <v/>
      </c>
      <c r="CJ25" s="383" t="str">
        <f t="shared" si="66"/>
        <v/>
      </c>
      <c r="CK25" s="383" t="str">
        <f t="shared" si="67"/>
        <v/>
      </c>
      <c r="CL25" s="383" t="str">
        <f t="shared" si="68"/>
        <v/>
      </c>
      <c r="CM25" s="383" t="str">
        <f t="shared" si="69"/>
        <v/>
      </c>
      <c r="CN25" s="383" t="str">
        <f t="shared" si="70"/>
        <v/>
      </c>
      <c r="CO25" s="383" t="str">
        <f t="shared" si="71"/>
        <v/>
      </c>
      <c r="CP25" s="383" t="str">
        <f t="shared" si="72"/>
        <v/>
      </c>
      <c r="CQ25" s="383" t="str">
        <f t="shared" si="73"/>
        <v/>
      </c>
      <c r="CR25" s="383" t="str">
        <f t="shared" si="74"/>
        <v/>
      </c>
      <c r="CS25" s="383" t="str">
        <f t="shared" si="75"/>
        <v/>
      </c>
      <c r="CT25" s="383" t="str">
        <f t="shared" si="76"/>
        <v/>
      </c>
      <c r="CU25" s="383" t="str">
        <f t="shared" si="77"/>
        <v/>
      </c>
      <c r="CV25" s="383" t="str">
        <f t="shared" si="78"/>
        <v/>
      </c>
      <c r="CW25" s="383" t="str">
        <f t="shared" si="79"/>
        <v/>
      </c>
      <c r="CX25" s="383" t="str">
        <f t="shared" si="80"/>
        <v/>
      </c>
      <c r="CY25" s="383" t="str">
        <f t="shared" si="81"/>
        <v/>
      </c>
      <c r="CZ25" s="383" t="str">
        <f t="shared" si="82"/>
        <v/>
      </c>
      <c r="DA25" s="383" t="str">
        <f t="shared" si="83"/>
        <v/>
      </c>
      <c r="DB25" s="383" t="str">
        <f t="shared" si="84"/>
        <v/>
      </c>
      <c r="DC25" s="383" t="str">
        <f t="shared" si="85"/>
        <v/>
      </c>
      <c r="DD25" s="383" t="str">
        <f t="shared" si="86"/>
        <v/>
      </c>
      <c r="DE25" s="383" t="str">
        <f t="shared" si="87"/>
        <v/>
      </c>
      <c r="DF25" s="383" t="str">
        <f t="shared" si="88"/>
        <v/>
      </c>
      <c r="DG25" s="383" t="str">
        <f t="shared" si="89"/>
        <v/>
      </c>
      <c r="DH25" s="383" t="str">
        <f t="shared" si="90"/>
        <v/>
      </c>
      <c r="DI25" s="383" t="str">
        <f t="shared" si="91"/>
        <v/>
      </c>
      <c r="DJ25" s="383" t="str">
        <f t="shared" si="92"/>
        <v/>
      </c>
      <c r="DK25" s="383" t="str">
        <f t="shared" si="93"/>
        <v/>
      </c>
      <c r="DL25" s="383" t="str">
        <f t="shared" si="94"/>
        <v/>
      </c>
      <c r="DM25" s="383" t="str">
        <f t="shared" si="95"/>
        <v/>
      </c>
      <c r="DN25" s="383" t="str">
        <f t="shared" si="96"/>
        <v/>
      </c>
      <c r="DO25" s="383" t="str">
        <f t="shared" si="97"/>
        <v/>
      </c>
      <c r="DP25" s="383" t="str">
        <f t="shared" si="98"/>
        <v/>
      </c>
      <c r="DQ25" s="383" t="str">
        <f t="shared" si="99"/>
        <v/>
      </c>
      <c r="DR25" s="383" t="str">
        <f t="shared" si="100"/>
        <v/>
      </c>
      <c r="DS25" s="383" t="str">
        <f t="shared" si="101"/>
        <v/>
      </c>
      <c r="DT25" s="383" t="str">
        <f t="shared" si="102"/>
        <v/>
      </c>
      <c r="DU25" s="383" t="str">
        <f t="shared" si="103"/>
        <v/>
      </c>
      <c r="DV25" s="383" t="str">
        <f t="shared" si="104"/>
        <v/>
      </c>
      <c r="DW25" s="383" t="str">
        <f t="shared" si="105"/>
        <v/>
      </c>
      <c r="DX25" s="383" t="str">
        <f t="shared" si="106"/>
        <v/>
      </c>
      <c r="DY25" s="383" t="str">
        <f t="shared" si="107"/>
        <v/>
      </c>
      <c r="DZ25" s="383" t="str">
        <f t="shared" si="108"/>
        <v/>
      </c>
      <c r="EA25" s="383" t="str">
        <f t="shared" si="109"/>
        <v/>
      </c>
      <c r="EB25" s="383" t="str">
        <f t="shared" si="110"/>
        <v/>
      </c>
      <c r="EC25" s="383" t="str">
        <f t="shared" si="111"/>
        <v/>
      </c>
      <c r="ED25" s="383" t="str">
        <f t="shared" si="112"/>
        <v/>
      </c>
      <c r="EE25" s="383" t="str">
        <f t="shared" si="113"/>
        <v/>
      </c>
      <c r="EF25" s="383" t="str">
        <f t="shared" si="114"/>
        <v/>
      </c>
      <c r="EG25" s="383" t="str">
        <f t="shared" si="115"/>
        <v/>
      </c>
      <c r="EH25" s="383" t="str">
        <f t="shared" si="116"/>
        <v/>
      </c>
      <c r="EI25" s="383" t="str">
        <f t="shared" si="117"/>
        <v/>
      </c>
      <c r="EJ25" s="383" t="str">
        <f t="shared" si="118"/>
        <v/>
      </c>
      <c r="EK25" s="383" t="str">
        <f t="shared" si="119"/>
        <v/>
      </c>
      <c r="EL25" s="383" t="str">
        <f t="shared" si="120"/>
        <v/>
      </c>
      <c r="EM25" s="383" t="str">
        <f t="shared" si="121"/>
        <v/>
      </c>
      <c r="EN25" s="383" t="str">
        <f t="shared" si="122"/>
        <v/>
      </c>
      <c r="EO25" s="383" t="str">
        <f t="shared" si="123"/>
        <v/>
      </c>
      <c r="EP25" s="383" t="str">
        <f t="shared" si="124"/>
        <v/>
      </c>
      <c r="EQ25" s="383" t="str">
        <f t="shared" si="125"/>
        <v/>
      </c>
      <c r="ER25" s="383" t="str">
        <f t="shared" si="126"/>
        <v/>
      </c>
      <c r="ES25" s="383" t="str">
        <f t="shared" si="127"/>
        <v/>
      </c>
      <c r="ET25" s="383" t="str">
        <f t="shared" si="128"/>
        <v/>
      </c>
      <c r="EU25" s="383" t="str">
        <f t="shared" si="129"/>
        <v/>
      </c>
      <c r="EV25" s="383" t="str">
        <f t="shared" si="130"/>
        <v/>
      </c>
      <c r="EW25" s="383" t="str">
        <f t="shared" si="131"/>
        <v/>
      </c>
      <c r="EX25" s="383" t="str">
        <f t="shared" si="132"/>
        <v/>
      </c>
      <c r="EY25" s="383" t="str">
        <f t="shared" si="133"/>
        <v/>
      </c>
      <c r="EZ25" s="383" t="str">
        <f t="shared" si="134"/>
        <v/>
      </c>
      <c r="FA25" s="383" t="str">
        <f t="shared" si="135"/>
        <v/>
      </c>
      <c r="FB25" s="383" t="str">
        <f t="shared" si="136"/>
        <v/>
      </c>
      <c r="FC25" s="383" t="str">
        <f t="shared" si="137"/>
        <v/>
      </c>
      <c r="FD25" s="383" t="str">
        <f t="shared" si="138"/>
        <v/>
      </c>
      <c r="FE25" s="383" t="str">
        <f t="shared" si="139"/>
        <v/>
      </c>
      <c r="FF25" s="383" t="str">
        <f t="shared" si="140"/>
        <v/>
      </c>
      <c r="FG25" s="383" t="str">
        <f t="shared" si="141"/>
        <v/>
      </c>
      <c r="FH25" s="383" t="str">
        <f t="shared" si="142"/>
        <v/>
      </c>
      <c r="FI25" s="383" t="str">
        <f t="shared" si="143"/>
        <v/>
      </c>
      <c r="FJ25" s="383" t="str">
        <f t="shared" si="144"/>
        <v/>
      </c>
      <c r="FK25" s="383" t="str">
        <f t="shared" si="145"/>
        <v/>
      </c>
      <c r="FL25" s="383" t="str">
        <f t="shared" si="146"/>
        <v/>
      </c>
      <c r="FM25" s="383" t="str">
        <f t="shared" si="147"/>
        <v/>
      </c>
      <c r="FN25" s="383" t="str">
        <f t="shared" si="148"/>
        <v/>
      </c>
      <c r="FO25" s="383" t="str">
        <f t="shared" si="149"/>
        <v/>
      </c>
      <c r="FP25" s="383" t="str">
        <f t="shared" si="150"/>
        <v/>
      </c>
      <c r="FQ25" s="383" t="str">
        <f t="shared" si="151"/>
        <v/>
      </c>
      <c r="FR25" s="383" t="str">
        <f t="shared" si="152"/>
        <v/>
      </c>
      <c r="FS25" s="383" t="str">
        <f t="shared" si="153"/>
        <v/>
      </c>
      <c r="FT25" s="383" t="str">
        <f t="shared" si="154"/>
        <v/>
      </c>
      <c r="FU25" s="383" t="str">
        <f t="shared" si="155"/>
        <v/>
      </c>
      <c r="FV25" s="383" t="str">
        <f t="shared" si="156"/>
        <v/>
      </c>
      <c r="FW25" s="383" t="str">
        <f t="shared" si="157"/>
        <v/>
      </c>
      <c r="FX25" s="383" t="str">
        <f t="shared" si="158"/>
        <v/>
      </c>
      <c r="FY25" s="383" t="str">
        <f t="shared" si="159"/>
        <v/>
      </c>
      <c r="FZ25" s="383" t="str">
        <f t="shared" si="160"/>
        <v/>
      </c>
      <c r="GA25" s="383" t="str">
        <f t="shared" si="161"/>
        <v/>
      </c>
      <c r="GB25" s="383" t="str">
        <f t="shared" si="162"/>
        <v/>
      </c>
      <c r="GC25" s="383" t="str">
        <f t="shared" si="163"/>
        <v/>
      </c>
      <c r="GD25" s="383" t="str">
        <f t="shared" si="164"/>
        <v/>
      </c>
      <c r="GE25" s="383" t="str">
        <f t="shared" si="165"/>
        <v/>
      </c>
      <c r="GF25" s="383" t="str">
        <f t="shared" si="166"/>
        <v/>
      </c>
      <c r="GG25" s="383" t="str">
        <f t="shared" si="167"/>
        <v/>
      </c>
      <c r="GH25" s="383" t="str">
        <f t="shared" si="168"/>
        <v/>
      </c>
      <c r="GI25" s="383" t="str">
        <f t="shared" si="169"/>
        <v/>
      </c>
      <c r="GJ25" s="383" t="str">
        <f t="shared" si="170"/>
        <v/>
      </c>
      <c r="GK25" s="383" t="str">
        <f t="shared" si="171"/>
        <v/>
      </c>
      <c r="GL25" s="383" t="str">
        <f t="shared" si="172"/>
        <v/>
      </c>
      <c r="GM25" s="383" t="str">
        <f t="shared" si="173"/>
        <v/>
      </c>
      <c r="GN25" s="383" t="str">
        <f t="shared" si="174"/>
        <v/>
      </c>
      <c r="GO25" s="383" t="str">
        <f t="shared" si="175"/>
        <v/>
      </c>
      <c r="GP25" s="383" t="str">
        <f t="shared" si="176"/>
        <v/>
      </c>
      <c r="GQ25" s="383" t="str">
        <f t="shared" si="177"/>
        <v/>
      </c>
      <c r="GR25" s="383" t="str">
        <f t="shared" si="178"/>
        <v/>
      </c>
      <c r="GS25" s="383" t="str">
        <f t="shared" si="179"/>
        <v/>
      </c>
      <c r="GT25" s="383" t="str">
        <f t="shared" si="180"/>
        <v/>
      </c>
      <c r="GU25" s="383" t="str">
        <f t="shared" si="181"/>
        <v/>
      </c>
      <c r="GV25" s="383" t="str">
        <f t="shared" si="182"/>
        <v/>
      </c>
      <c r="GW25" s="383" t="str">
        <f t="shared" si="183"/>
        <v/>
      </c>
      <c r="GX25" s="383" t="str">
        <f t="shared" si="184"/>
        <v/>
      </c>
      <c r="GY25" s="383" t="str">
        <f t="shared" si="185"/>
        <v/>
      </c>
      <c r="GZ25" s="383" t="str">
        <f t="shared" si="186"/>
        <v/>
      </c>
      <c r="HA25" s="383" t="str">
        <f t="shared" si="187"/>
        <v/>
      </c>
      <c r="HB25" s="383" t="str">
        <f t="shared" si="188"/>
        <v/>
      </c>
      <c r="HC25" s="383" t="str">
        <f t="shared" si="189"/>
        <v/>
      </c>
      <c r="HD25" s="383" t="str">
        <f t="shared" si="190"/>
        <v/>
      </c>
      <c r="HE25" s="383" t="str">
        <f t="shared" si="191"/>
        <v/>
      </c>
      <c r="HF25" s="383" t="str">
        <f t="shared" si="192"/>
        <v/>
      </c>
      <c r="HG25" s="383" t="str">
        <f t="shared" si="193"/>
        <v/>
      </c>
      <c r="HH25" s="383" t="str">
        <f t="shared" si="194"/>
        <v/>
      </c>
      <c r="HI25" s="383" t="str">
        <f t="shared" si="195"/>
        <v/>
      </c>
      <c r="HJ25" s="383" t="str">
        <f t="shared" si="196"/>
        <v/>
      </c>
      <c r="HK25" s="383" t="str">
        <f t="shared" si="197"/>
        <v/>
      </c>
      <c r="HL25" s="383" t="str">
        <f t="shared" si="198"/>
        <v/>
      </c>
      <c r="HM25" s="383" t="str">
        <f t="shared" si="199"/>
        <v/>
      </c>
      <c r="HN25" s="383" t="str">
        <f t="shared" si="200"/>
        <v/>
      </c>
      <c r="HO25" s="383" t="str">
        <f t="shared" si="201"/>
        <v/>
      </c>
      <c r="HP25" s="383" t="str">
        <f t="shared" si="202"/>
        <v/>
      </c>
      <c r="HQ25" s="383" t="str">
        <f t="shared" si="203"/>
        <v/>
      </c>
      <c r="HR25" s="383" t="str">
        <f t="shared" si="204"/>
        <v/>
      </c>
      <c r="HS25" s="383" t="str">
        <f t="shared" si="205"/>
        <v/>
      </c>
      <c r="HT25" s="383" t="str">
        <f t="shared" si="206"/>
        <v/>
      </c>
      <c r="HU25" s="383" t="str">
        <f t="shared" si="207"/>
        <v/>
      </c>
      <c r="HV25" s="383" t="str">
        <f t="shared" si="208"/>
        <v/>
      </c>
      <c r="HW25" s="383" t="str">
        <f t="shared" si="209"/>
        <v/>
      </c>
      <c r="HX25" s="383" t="str">
        <f t="shared" si="210"/>
        <v/>
      </c>
      <c r="HY25" s="383" t="str">
        <f t="shared" si="211"/>
        <v/>
      </c>
      <c r="HZ25" s="419" t="str">
        <f t="shared" si="212"/>
        <v/>
      </c>
      <c r="IA25" s="419" t="str">
        <f t="shared" si="213"/>
        <v/>
      </c>
      <c r="IB25" s="419" t="str">
        <f t="shared" si="214"/>
        <v/>
      </c>
      <c r="IC25" s="419" t="str">
        <f t="shared" si="215"/>
        <v/>
      </c>
      <c r="ID25" s="419" t="str">
        <f t="shared" si="216"/>
        <v/>
      </c>
      <c r="IE25" s="419" t="str">
        <f t="shared" si="217"/>
        <v/>
      </c>
      <c r="IF25" s="419" t="str">
        <f t="shared" si="218"/>
        <v/>
      </c>
      <c r="IG25" s="419" t="str">
        <f t="shared" si="219"/>
        <v/>
      </c>
      <c r="IH25" s="419" t="str">
        <f t="shared" si="220"/>
        <v/>
      </c>
      <c r="II25" s="419" t="str">
        <f t="shared" si="221"/>
        <v/>
      </c>
      <c r="IJ25" s="419" t="str">
        <f t="shared" si="222"/>
        <v/>
      </c>
      <c r="IK25" s="419" t="str">
        <f t="shared" si="223"/>
        <v/>
      </c>
      <c r="IL25" s="419" t="str">
        <f t="shared" si="224"/>
        <v/>
      </c>
      <c r="IM25" s="419" t="str">
        <f t="shared" si="225"/>
        <v/>
      </c>
      <c r="IN25" s="419" t="str">
        <f t="shared" si="226"/>
        <v/>
      </c>
      <c r="IO25" s="419" t="str">
        <f t="shared" si="227"/>
        <v/>
      </c>
      <c r="IP25" s="419" t="str">
        <f t="shared" si="228"/>
        <v/>
      </c>
      <c r="IQ25" s="419" t="str">
        <f t="shared" si="229"/>
        <v/>
      </c>
      <c r="IR25" s="419" t="str">
        <f t="shared" si="230"/>
        <v/>
      </c>
      <c r="IS25" s="419" t="str">
        <f t="shared" si="231"/>
        <v/>
      </c>
      <c r="IT25" s="419" t="str">
        <f t="shared" si="232"/>
        <v/>
      </c>
      <c r="IU25" s="419" t="str">
        <f t="shared" si="233"/>
        <v/>
      </c>
      <c r="IV25" s="419" t="str">
        <f t="shared" si="234"/>
        <v/>
      </c>
      <c r="IW25" s="419" t="str">
        <f t="shared" si="235"/>
        <v/>
      </c>
      <c r="IX25" s="419" t="str">
        <f t="shared" si="236"/>
        <v/>
      </c>
      <c r="IY25" s="419" t="str">
        <f t="shared" si="237"/>
        <v/>
      </c>
      <c r="IZ25" s="419" t="str">
        <f t="shared" si="238"/>
        <v/>
      </c>
      <c r="JA25" s="419" t="str">
        <f t="shared" si="239"/>
        <v/>
      </c>
      <c r="JB25" s="419" t="str">
        <f t="shared" si="240"/>
        <v/>
      </c>
      <c r="JC25" s="419" t="str">
        <f t="shared" si="241"/>
        <v/>
      </c>
      <c r="JD25" s="419" t="str">
        <f t="shared" si="242"/>
        <v/>
      </c>
      <c r="JE25" s="419" t="str">
        <f t="shared" si="243"/>
        <v/>
      </c>
      <c r="JF25" s="419" t="str">
        <f t="shared" si="244"/>
        <v/>
      </c>
      <c r="JG25" s="419" t="str">
        <f t="shared" si="245"/>
        <v/>
      </c>
      <c r="JH25" s="419" t="str">
        <f t="shared" si="246"/>
        <v/>
      </c>
      <c r="JI25" s="419" t="str">
        <f t="shared" si="247"/>
        <v/>
      </c>
      <c r="JJ25" s="419" t="str">
        <f t="shared" si="248"/>
        <v/>
      </c>
      <c r="JK25" s="419" t="str">
        <f t="shared" si="249"/>
        <v/>
      </c>
      <c r="JL25" s="419" t="str">
        <f t="shared" si="250"/>
        <v/>
      </c>
      <c r="JM25" s="419" t="str">
        <f t="shared" si="251"/>
        <v/>
      </c>
      <c r="JN25" s="419" t="str">
        <f t="shared" si="252"/>
        <v/>
      </c>
      <c r="JO25" s="419" t="str">
        <f t="shared" si="253"/>
        <v/>
      </c>
      <c r="JP25" s="419" t="str">
        <f t="shared" si="254"/>
        <v/>
      </c>
      <c r="JQ25" s="419" t="str">
        <f t="shared" si="255"/>
        <v/>
      </c>
      <c r="JR25" s="419" t="str">
        <f t="shared" si="256"/>
        <v/>
      </c>
      <c r="JS25" s="419" t="str">
        <f t="shared" si="257"/>
        <v/>
      </c>
      <c r="JT25" s="419" t="str">
        <f t="shared" si="258"/>
        <v/>
      </c>
      <c r="JU25" s="419" t="str">
        <f t="shared" si="259"/>
        <v/>
      </c>
      <c r="JV25" s="419" t="str">
        <f t="shared" si="260"/>
        <v/>
      </c>
      <c r="JW25" s="419" t="str">
        <f t="shared" si="261"/>
        <v/>
      </c>
      <c r="JX25" s="419" t="str">
        <f t="shared" si="262"/>
        <v/>
      </c>
      <c r="JY25" s="419" t="str">
        <f t="shared" si="263"/>
        <v/>
      </c>
      <c r="JZ25" s="419" t="str">
        <f t="shared" si="264"/>
        <v/>
      </c>
      <c r="KA25" s="419" t="str">
        <f t="shared" si="265"/>
        <v/>
      </c>
      <c r="KB25" s="419" t="str">
        <f t="shared" si="266"/>
        <v/>
      </c>
      <c r="KC25" s="419" t="str">
        <f t="shared" si="267"/>
        <v/>
      </c>
      <c r="KD25" s="419" t="str">
        <f t="shared" si="268"/>
        <v/>
      </c>
      <c r="KE25" s="419" t="str">
        <f t="shared" si="269"/>
        <v/>
      </c>
      <c r="KF25" s="419" t="str">
        <f t="shared" si="270"/>
        <v/>
      </c>
      <c r="KG25" s="419" t="str">
        <f t="shared" si="271"/>
        <v/>
      </c>
      <c r="KH25" s="419" t="str">
        <f t="shared" si="272"/>
        <v/>
      </c>
      <c r="KI25" s="419" t="str">
        <f t="shared" si="273"/>
        <v/>
      </c>
      <c r="KJ25" s="419" t="str">
        <f t="shared" si="274"/>
        <v/>
      </c>
      <c r="KK25" s="419" t="str">
        <f t="shared" si="275"/>
        <v/>
      </c>
      <c r="KL25" s="419" t="str">
        <f t="shared" si="276"/>
        <v/>
      </c>
      <c r="KM25" s="419" t="str">
        <f t="shared" si="277"/>
        <v/>
      </c>
      <c r="KN25" s="419" t="str">
        <f t="shared" si="278"/>
        <v/>
      </c>
      <c r="KO25" s="419" t="str">
        <f t="shared" si="279"/>
        <v/>
      </c>
      <c r="KP25" s="419" t="str">
        <f t="shared" si="280"/>
        <v/>
      </c>
      <c r="KQ25" s="419" t="str">
        <f t="shared" si="281"/>
        <v/>
      </c>
      <c r="KR25" s="419" t="str">
        <f t="shared" si="282"/>
        <v/>
      </c>
      <c r="KS25" s="419" t="str">
        <f t="shared" si="283"/>
        <v/>
      </c>
      <c r="KT25" s="419" t="str">
        <f t="shared" si="284"/>
        <v/>
      </c>
      <c r="KU25" s="419" t="str">
        <f t="shared" si="285"/>
        <v/>
      </c>
      <c r="KV25" s="419" t="str">
        <f t="shared" si="286"/>
        <v/>
      </c>
      <c r="KW25" s="419" t="str">
        <f t="shared" si="287"/>
        <v/>
      </c>
      <c r="KX25" s="419" t="str">
        <f t="shared" si="288"/>
        <v/>
      </c>
      <c r="KY25" s="419" t="str">
        <f t="shared" si="289"/>
        <v/>
      </c>
      <c r="KZ25" s="419" t="str">
        <f t="shared" si="290"/>
        <v/>
      </c>
      <c r="LA25" s="419" t="str">
        <f t="shared" si="291"/>
        <v/>
      </c>
      <c r="LB25" s="419" t="str">
        <f t="shared" si="292"/>
        <v/>
      </c>
      <c r="LC25" s="419" t="str">
        <f t="shared" si="293"/>
        <v/>
      </c>
      <c r="LD25" s="419" t="str">
        <f t="shared" si="294"/>
        <v/>
      </c>
      <c r="LE25" s="419" t="str">
        <f t="shared" si="295"/>
        <v/>
      </c>
      <c r="LF25" s="419" t="str">
        <f t="shared" si="296"/>
        <v/>
      </c>
      <c r="LG25" s="419" t="str">
        <f t="shared" si="297"/>
        <v/>
      </c>
      <c r="LH25" s="419" t="str">
        <f t="shared" si="298"/>
        <v/>
      </c>
      <c r="LI25" s="419" t="str">
        <f t="shared" si="299"/>
        <v/>
      </c>
      <c r="LJ25" s="419" t="str">
        <f t="shared" si="300"/>
        <v/>
      </c>
      <c r="LK25" s="419" t="str">
        <f t="shared" si="301"/>
        <v/>
      </c>
      <c r="LL25" s="419" t="str">
        <f t="shared" si="302"/>
        <v/>
      </c>
      <c r="LM25" s="419" t="str">
        <f t="shared" si="303"/>
        <v/>
      </c>
      <c r="LN25" s="419" t="str">
        <f t="shared" si="304"/>
        <v/>
      </c>
      <c r="LO25" s="419" t="str">
        <f t="shared" si="305"/>
        <v/>
      </c>
      <c r="LP25" s="419" t="str">
        <f t="shared" si="306"/>
        <v/>
      </c>
      <c r="LQ25" s="420" t="str">
        <f t="shared" si="307"/>
        <v/>
      </c>
      <c r="LR25" s="420" t="str">
        <f t="shared" si="308"/>
        <v/>
      </c>
      <c r="LS25" s="420" t="str">
        <f t="shared" si="309"/>
        <v/>
      </c>
      <c r="LT25" s="420" t="str">
        <f t="shared" si="310"/>
        <v/>
      </c>
      <c r="LU25" s="420" t="str">
        <f t="shared" si="311"/>
        <v/>
      </c>
      <c r="LV25" s="383" t="str">
        <f t="shared" si="312"/>
        <v/>
      </c>
      <c r="LW25" s="383" t="str">
        <f t="shared" si="313"/>
        <v/>
      </c>
      <c r="LX25" s="383" t="str">
        <f t="shared" si="314"/>
        <v/>
      </c>
      <c r="LY25" s="383" t="str">
        <f t="shared" si="315"/>
        <v/>
      </c>
      <c r="LZ25" s="383" t="str">
        <f t="shared" si="316"/>
        <v/>
      </c>
      <c r="MA25" s="383" t="str">
        <f t="shared" si="317"/>
        <v/>
      </c>
      <c r="MB25" s="383" t="str">
        <f t="shared" si="318"/>
        <v/>
      </c>
      <c r="MC25" s="383" t="str">
        <f t="shared" si="319"/>
        <v/>
      </c>
      <c r="MD25" s="383" t="str">
        <f t="shared" si="320"/>
        <v/>
      </c>
      <c r="ME25" s="383" t="str">
        <f t="shared" si="321"/>
        <v/>
      </c>
      <c r="MF25" s="383" t="str">
        <f t="shared" si="322"/>
        <v/>
      </c>
      <c r="MG25" s="383" t="str">
        <f t="shared" si="323"/>
        <v/>
      </c>
      <c r="MH25" s="383" t="str">
        <f t="shared" si="324"/>
        <v/>
      </c>
      <c r="MI25" s="383" t="str">
        <f t="shared" si="325"/>
        <v/>
      </c>
      <c r="MJ25" s="383" t="str">
        <f t="shared" si="326"/>
        <v/>
      </c>
      <c r="MK25" s="383" t="str">
        <f t="shared" si="327"/>
        <v/>
      </c>
      <c r="ML25" s="383" t="str">
        <f t="shared" si="328"/>
        <v/>
      </c>
      <c r="MM25" s="383" t="str">
        <f t="shared" si="329"/>
        <v/>
      </c>
      <c r="MN25" s="383" t="str">
        <f t="shared" si="330"/>
        <v/>
      </c>
      <c r="MO25" s="383" t="str">
        <f t="shared" si="331"/>
        <v/>
      </c>
      <c r="MP25" s="405">
        <f t="shared" si="338"/>
        <v>0</v>
      </c>
      <c r="MQ25" s="405">
        <f t="shared" si="339"/>
        <v>0</v>
      </c>
      <c r="MR25" s="405">
        <f t="shared" si="340"/>
        <v>0</v>
      </c>
      <c r="MS25" s="405">
        <f t="shared" si="341"/>
        <v>0</v>
      </c>
      <c r="MT25" s="405">
        <f t="shared" si="342"/>
        <v>0</v>
      </c>
      <c r="MU25" s="405">
        <f t="shared" si="343"/>
        <v>0</v>
      </c>
      <c r="MV25" s="405">
        <f t="shared" si="344"/>
        <v>0</v>
      </c>
      <c r="MW25" s="405">
        <f t="shared" si="345"/>
        <v>0</v>
      </c>
      <c r="MX25" s="405">
        <f t="shared" si="346"/>
        <v>0</v>
      </c>
      <c r="MY25" s="405">
        <f t="shared" si="347"/>
        <v>0</v>
      </c>
      <c r="MZ25" s="405">
        <f t="shared" si="332"/>
        <v>0</v>
      </c>
      <c r="NA25" s="405">
        <f t="shared" si="333"/>
        <v>0</v>
      </c>
      <c r="NB25" s="405">
        <f t="shared" si="334"/>
        <v>0</v>
      </c>
      <c r="NC25" s="405">
        <f t="shared" si="335"/>
        <v>0</v>
      </c>
      <c r="ND25" s="405">
        <f t="shared" si="336"/>
        <v>0</v>
      </c>
    </row>
    <row r="26" spans="1:368" ht="13.9" customHeight="1" x14ac:dyDescent="0.2">
      <c r="A26" s="414" t="str">
        <f t="shared" si="337"/>
        <v/>
      </c>
      <c r="B26" s="137"/>
      <c r="C26" s="112"/>
      <c r="D26" s="113"/>
      <c r="E26" s="114"/>
      <c r="F26" s="114"/>
      <c r="G26" s="114"/>
      <c r="H26" s="114"/>
      <c r="I26" s="114"/>
      <c r="J26" s="352"/>
      <c r="K26" s="115"/>
      <c r="L26" s="116">
        <f t="shared" si="0"/>
        <v>0</v>
      </c>
      <c r="M26" s="116">
        <f t="shared" si="1"/>
        <v>0</v>
      </c>
      <c r="N26" s="421"/>
      <c r="O26" s="421"/>
      <c r="P26" s="421"/>
      <c r="Q26" s="422"/>
      <c r="R26" s="423"/>
      <c r="S26" s="424"/>
      <c r="T26" s="1148"/>
      <c r="U26" s="1149"/>
      <c r="V26" s="1149"/>
      <c r="W26" s="1150"/>
      <c r="X26" s="383" t="str">
        <f t="shared" si="2"/>
        <v/>
      </c>
      <c r="Y26" s="383" t="str">
        <f t="shared" si="3"/>
        <v/>
      </c>
      <c r="Z26" s="383" t="str">
        <f t="shared" si="4"/>
        <v/>
      </c>
      <c r="AA26" s="383" t="str">
        <f t="shared" si="5"/>
        <v/>
      </c>
      <c r="AB26" s="383" t="str">
        <f t="shared" si="6"/>
        <v/>
      </c>
      <c r="AC26" s="383" t="str">
        <f t="shared" si="7"/>
        <v/>
      </c>
      <c r="AD26" s="383" t="str">
        <f t="shared" si="8"/>
        <v/>
      </c>
      <c r="AE26" s="383" t="str">
        <f t="shared" si="9"/>
        <v/>
      </c>
      <c r="AF26" s="383" t="str">
        <f t="shared" si="10"/>
        <v/>
      </c>
      <c r="AG26" s="383" t="str">
        <f t="shared" si="11"/>
        <v/>
      </c>
      <c r="AH26" s="383" t="str">
        <f t="shared" si="12"/>
        <v/>
      </c>
      <c r="AI26" s="383" t="str">
        <f t="shared" si="13"/>
        <v/>
      </c>
      <c r="AJ26" s="383" t="str">
        <f t="shared" si="14"/>
        <v/>
      </c>
      <c r="AK26" s="383" t="str">
        <f t="shared" si="15"/>
        <v/>
      </c>
      <c r="AL26" s="383" t="str">
        <f t="shared" si="16"/>
        <v/>
      </c>
      <c r="AM26" s="383" t="str">
        <f t="shared" si="17"/>
        <v/>
      </c>
      <c r="AN26" s="383" t="str">
        <f t="shared" si="18"/>
        <v/>
      </c>
      <c r="AO26" s="383" t="str">
        <f t="shared" si="19"/>
        <v/>
      </c>
      <c r="AP26" s="383" t="str">
        <f t="shared" si="20"/>
        <v/>
      </c>
      <c r="AQ26" s="383" t="str">
        <f t="shared" si="21"/>
        <v/>
      </c>
      <c r="AR26" s="383" t="str">
        <f t="shared" si="22"/>
        <v/>
      </c>
      <c r="AS26" s="383" t="str">
        <f t="shared" si="23"/>
        <v/>
      </c>
      <c r="AT26" s="383" t="str">
        <f t="shared" si="24"/>
        <v/>
      </c>
      <c r="AU26" s="383" t="str">
        <f t="shared" si="25"/>
        <v/>
      </c>
      <c r="AV26" s="383" t="str">
        <f t="shared" si="26"/>
        <v/>
      </c>
      <c r="AW26" s="383" t="str">
        <f t="shared" si="27"/>
        <v/>
      </c>
      <c r="AX26" s="383" t="str">
        <f t="shared" si="28"/>
        <v/>
      </c>
      <c r="AY26" s="383" t="str">
        <f t="shared" si="29"/>
        <v/>
      </c>
      <c r="AZ26" s="383" t="str">
        <f t="shared" si="30"/>
        <v/>
      </c>
      <c r="BA26" s="383" t="str">
        <f t="shared" si="31"/>
        <v/>
      </c>
      <c r="BB26" s="383" t="str">
        <f t="shared" si="32"/>
        <v/>
      </c>
      <c r="BC26" s="383" t="str">
        <f t="shared" si="33"/>
        <v/>
      </c>
      <c r="BD26" s="383" t="str">
        <f t="shared" si="34"/>
        <v/>
      </c>
      <c r="BE26" s="383" t="str">
        <f t="shared" si="35"/>
        <v/>
      </c>
      <c r="BF26" s="383" t="str">
        <f t="shared" si="36"/>
        <v/>
      </c>
      <c r="BG26" s="383" t="str">
        <f t="shared" si="37"/>
        <v/>
      </c>
      <c r="BH26" s="383" t="str">
        <f t="shared" si="38"/>
        <v/>
      </c>
      <c r="BI26" s="383" t="str">
        <f t="shared" si="39"/>
        <v/>
      </c>
      <c r="BJ26" s="383" t="str">
        <f t="shared" si="40"/>
        <v/>
      </c>
      <c r="BK26" s="383" t="str">
        <f t="shared" si="41"/>
        <v/>
      </c>
      <c r="BL26" s="383" t="str">
        <f t="shared" si="42"/>
        <v/>
      </c>
      <c r="BM26" s="383" t="str">
        <f t="shared" si="43"/>
        <v/>
      </c>
      <c r="BN26" s="383" t="str">
        <f t="shared" si="44"/>
        <v/>
      </c>
      <c r="BO26" s="383" t="str">
        <f t="shared" si="45"/>
        <v/>
      </c>
      <c r="BP26" s="383" t="str">
        <f t="shared" si="46"/>
        <v/>
      </c>
      <c r="BQ26" s="383" t="str">
        <f t="shared" si="47"/>
        <v/>
      </c>
      <c r="BR26" s="383" t="str">
        <f t="shared" si="48"/>
        <v/>
      </c>
      <c r="BS26" s="383" t="str">
        <f t="shared" si="49"/>
        <v/>
      </c>
      <c r="BT26" s="383" t="str">
        <f t="shared" si="50"/>
        <v/>
      </c>
      <c r="BU26" s="383" t="str">
        <f t="shared" si="51"/>
        <v/>
      </c>
      <c r="BV26" s="383" t="str">
        <f t="shared" si="52"/>
        <v/>
      </c>
      <c r="BW26" s="383" t="str">
        <f t="shared" si="53"/>
        <v/>
      </c>
      <c r="BX26" s="383" t="str">
        <f t="shared" si="54"/>
        <v/>
      </c>
      <c r="BY26" s="383" t="str">
        <f t="shared" si="55"/>
        <v/>
      </c>
      <c r="BZ26" s="383" t="str">
        <f t="shared" si="56"/>
        <v/>
      </c>
      <c r="CA26" s="383" t="str">
        <f t="shared" si="57"/>
        <v/>
      </c>
      <c r="CB26" s="383" t="str">
        <f t="shared" si="58"/>
        <v/>
      </c>
      <c r="CC26" s="383" t="str">
        <f t="shared" si="59"/>
        <v/>
      </c>
      <c r="CD26" s="383" t="str">
        <f t="shared" si="60"/>
        <v/>
      </c>
      <c r="CE26" s="383" t="str">
        <f t="shared" si="61"/>
        <v/>
      </c>
      <c r="CF26" s="383" t="str">
        <f t="shared" si="62"/>
        <v/>
      </c>
      <c r="CG26" s="383" t="str">
        <f t="shared" si="63"/>
        <v/>
      </c>
      <c r="CH26" s="383" t="str">
        <f t="shared" si="64"/>
        <v/>
      </c>
      <c r="CI26" s="383" t="str">
        <f t="shared" si="65"/>
        <v/>
      </c>
      <c r="CJ26" s="383" t="str">
        <f t="shared" si="66"/>
        <v/>
      </c>
      <c r="CK26" s="383" t="str">
        <f t="shared" si="67"/>
        <v/>
      </c>
      <c r="CL26" s="383" t="str">
        <f t="shared" si="68"/>
        <v/>
      </c>
      <c r="CM26" s="383" t="str">
        <f t="shared" si="69"/>
        <v/>
      </c>
      <c r="CN26" s="383" t="str">
        <f t="shared" si="70"/>
        <v/>
      </c>
      <c r="CO26" s="383" t="str">
        <f t="shared" si="71"/>
        <v/>
      </c>
      <c r="CP26" s="383" t="str">
        <f t="shared" si="72"/>
        <v/>
      </c>
      <c r="CQ26" s="383" t="str">
        <f t="shared" si="73"/>
        <v/>
      </c>
      <c r="CR26" s="383" t="str">
        <f t="shared" si="74"/>
        <v/>
      </c>
      <c r="CS26" s="383" t="str">
        <f t="shared" si="75"/>
        <v/>
      </c>
      <c r="CT26" s="383" t="str">
        <f t="shared" si="76"/>
        <v/>
      </c>
      <c r="CU26" s="383" t="str">
        <f t="shared" si="77"/>
        <v/>
      </c>
      <c r="CV26" s="383" t="str">
        <f t="shared" si="78"/>
        <v/>
      </c>
      <c r="CW26" s="383" t="str">
        <f t="shared" si="79"/>
        <v/>
      </c>
      <c r="CX26" s="383" t="str">
        <f t="shared" si="80"/>
        <v/>
      </c>
      <c r="CY26" s="383" t="str">
        <f t="shared" si="81"/>
        <v/>
      </c>
      <c r="CZ26" s="383" t="str">
        <f t="shared" si="82"/>
        <v/>
      </c>
      <c r="DA26" s="383" t="str">
        <f t="shared" si="83"/>
        <v/>
      </c>
      <c r="DB26" s="383" t="str">
        <f t="shared" si="84"/>
        <v/>
      </c>
      <c r="DC26" s="383" t="str">
        <f t="shared" si="85"/>
        <v/>
      </c>
      <c r="DD26" s="383" t="str">
        <f t="shared" si="86"/>
        <v/>
      </c>
      <c r="DE26" s="383" t="str">
        <f t="shared" si="87"/>
        <v/>
      </c>
      <c r="DF26" s="383" t="str">
        <f t="shared" si="88"/>
        <v/>
      </c>
      <c r="DG26" s="383" t="str">
        <f t="shared" si="89"/>
        <v/>
      </c>
      <c r="DH26" s="383" t="str">
        <f t="shared" si="90"/>
        <v/>
      </c>
      <c r="DI26" s="383" t="str">
        <f t="shared" si="91"/>
        <v/>
      </c>
      <c r="DJ26" s="383" t="str">
        <f t="shared" si="92"/>
        <v/>
      </c>
      <c r="DK26" s="383" t="str">
        <f t="shared" si="93"/>
        <v/>
      </c>
      <c r="DL26" s="383" t="str">
        <f t="shared" si="94"/>
        <v/>
      </c>
      <c r="DM26" s="383" t="str">
        <f t="shared" si="95"/>
        <v/>
      </c>
      <c r="DN26" s="383" t="str">
        <f t="shared" si="96"/>
        <v/>
      </c>
      <c r="DO26" s="383" t="str">
        <f t="shared" si="97"/>
        <v/>
      </c>
      <c r="DP26" s="383" t="str">
        <f t="shared" si="98"/>
        <v/>
      </c>
      <c r="DQ26" s="383" t="str">
        <f t="shared" si="99"/>
        <v/>
      </c>
      <c r="DR26" s="383" t="str">
        <f t="shared" si="100"/>
        <v/>
      </c>
      <c r="DS26" s="383" t="str">
        <f t="shared" si="101"/>
        <v/>
      </c>
      <c r="DT26" s="383" t="str">
        <f t="shared" si="102"/>
        <v/>
      </c>
      <c r="DU26" s="383" t="str">
        <f t="shared" si="103"/>
        <v/>
      </c>
      <c r="DV26" s="383" t="str">
        <f t="shared" si="104"/>
        <v/>
      </c>
      <c r="DW26" s="383" t="str">
        <f t="shared" si="105"/>
        <v/>
      </c>
      <c r="DX26" s="383" t="str">
        <f t="shared" si="106"/>
        <v/>
      </c>
      <c r="DY26" s="383" t="str">
        <f t="shared" si="107"/>
        <v/>
      </c>
      <c r="DZ26" s="383" t="str">
        <f t="shared" si="108"/>
        <v/>
      </c>
      <c r="EA26" s="383" t="str">
        <f t="shared" si="109"/>
        <v/>
      </c>
      <c r="EB26" s="383" t="str">
        <f t="shared" si="110"/>
        <v/>
      </c>
      <c r="EC26" s="383" t="str">
        <f t="shared" si="111"/>
        <v/>
      </c>
      <c r="ED26" s="383" t="str">
        <f t="shared" si="112"/>
        <v/>
      </c>
      <c r="EE26" s="383" t="str">
        <f t="shared" si="113"/>
        <v/>
      </c>
      <c r="EF26" s="383" t="str">
        <f t="shared" si="114"/>
        <v/>
      </c>
      <c r="EG26" s="383" t="str">
        <f t="shared" si="115"/>
        <v/>
      </c>
      <c r="EH26" s="383" t="str">
        <f t="shared" si="116"/>
        <v/>
      </c>
      <c r="EI26" s="383" t="str">
        <f t="shared" si="117"/>
        <v/>
      </c>
      <c r="EJ26" s="383" t="str">
        <f t="shared" si="118"/>
        <v/>
      </c>
      <c r="EK26" s="383" t="str">
        <f t="shared" si="119"/>
        <v/>
      </c>
      <c r="EL26" s="383" t="str">
        <f t="shared" si="120"/>
        <v/>
      </c>
      <c r="EM26" s="383" t="str">
        <f t="shared" si="121"/>
        <v/>
      </c>
      <c r="EN26" s="383" t="str">
        <f t="shared" si="122"/>
        <v/>
      </c>
      <c r="EO26" s="383" t="str">
        <f t="shared" si="123"/>
        <v/>
      </c>
      <c r="EP26" s="383" t="str">
        <f t="shared" si="124"/>
        <v/>
      </c>
      <c r="EQ26" s="383" t="str">
        <f t="shared" si="125"/>
        <v/>
      </c>
      <c r="ER26" s="383" t="str">
        <f t="shared" si="126"/>
        <v/>
      </c>
      <c r="ES26" s="383" t="str">
        <f t="shared" si="127"/>
        <v/>
      </c>
      <c r="ET26" s="383" t="str">
        <f t="shared" si="128"/>
        <v/>
      </c>
      <c r="EU26" s="383" t="str">
        <f t="shared" si="129"/>
        <v/>
      </c>
      <c r="EV26" s="383" t="str">
        <f t="shared" si="130"/>
        <v/>
      </c>
      <c r="EW26" s="383" t="str">
        <f t="shared" si="131"/>
        <v/>
      </c>
      <c r="EX26" s="383" t="str">
        <f t="shared" si="132"/>
        <v/>
      </c>
      <c r="EY26" s="383" t="str">
        <f t="shared" si="133"/>
        <v/>
      </c>
      <c r="EZ26" s="383" t="str">
        <f t="shared" si="134"/>
        <v/>
      </c>
      <c r="FA26" s="383" t="str">
        <f t="shared" si="135"/>
        <v/>
      </c>
      <c r="FB26" s="383" t="str">
        <f t="shared" si="136"/>
        <v/>
      </c>
      <c r="FC26" s="383" t="str">
        <f t="shared" si="137"/>
        <v/>
      </c>
      <c r="FD26" s="383" t="str">
        <f t="shared" si="138"/>
        <v/>
      </c>
      <c r="FE26" s="383" t="str">
        <f t="shared" si="139"/>
        <v/>
      </c>
      <c r="FF26" s="383" t="str">
        <f t="shared" si="140"/>
        <v/>
      </c>
      <c r="FG26" s="383" t="str">
        <f t="shared" si="141"/>
        <v/>
      </c>
      <c r="FH26" s="383" t="str">
        <f t="shared" si="142"/>
        <v/>
      </c>
      <c r="FI26" s="383" t="str">
        <f t="shared" si="143"/>
        <v/>
      </c>
      <c r="FJ26" s="383" t="str">
        <f t="shared" si="144"/>
        <v/>
      </c>
      <c r="FK26" s="383" t="str">
        <f t="shared" si="145"/>
        <v/>
      </c>
      <c r="FL26" s="383" t="str">
        <f t="shared" si="146"/>
        <v/>
      </c>
      <c r="FM26" s="383" t="str">
        <f t="shared" si="147"/>
        <v/>
      </c>
      <c r="FN26" s="383" t="str">
        <f t="shared" si="148"/>
        <v/>
      </c>
      <c r="FO26" s="383" t="str">
        <f t="shared" si="149"/>
        <v/>
      </c>
      <c r="FP26" s="383" t="str">
        <f t="shared" si="150"/>
        <v/>
      </c>
      <c r="FQ26" s="383" t="str">
        <f t="shared" si="151"/>
        <v/>
      </c>
      <c r="FR26" s="383" t="str">
        <f t="shared" si="152"/>
        <v/>
      </c>
      <c r="FS26" s="383" t="str">
        <f t="shared" si="153"/>
        <v/>
      </c>
      <c r="FT26" s="383" t="str">
        <f t="shared" si="154"/>
        <v/>
      </c>
      <c r="FU26" s="383" t="str">
        <f t="shared" si="155"/>
        <v/>
      </c>
      <c r="FV26" s="383" t="str">
        <f t="shared" si="156"/>
        <v/>
      </c>
      <c r="FW26" s="383" t="str">
        <f t="shared" si="157"/>
        <v/>
      </c>
      <c r="FX26" s="383" t="str">
        <f t="shared" si="158"/>
        <v/>
      </c>
      <c r="FY26" s="383" t="str">
        <f t="shared" si="159"/>
        <v/>
      </c>
      <c r="FZ26" s="383" t="str">
        <f t="shared" si="160"/>
        <v/>
      </c>
      <c r="GA26" s="383" t="str">
        <f t="shared" si="161"/>
        <v/>
      </c>
      <c r="GB26" s="383" t="str">
        <f t="shared" si="162"/>
        <v/>
      </c>
      <c r="GC26" s="383" t="str">
        <f t="shared" si="163"/>
        <v/>
      </c>
      <c r="GD26" s="383" t="str">
        <f t="shared" si="164"/>
        <v/>
      </c>
      <c r="GE26" s="383" t="str">
        <f t="shared" si="165"/>
        <v/>
      </c>
      <c r="GF26" s="383" t="str">
        <f t="shared" si="166"/>
        <v/>
      </c>
      <c r="GG26" s="383" t="str">
        <f t="shared" si="167"/>
        <v/>
      </c>
      <c r="GH26" s="383" t="str">
        <f t="shared" si="168"/>
        <v/>
      </c>
      <c r="GI26" s="383" t="str">
        <f t="shared" si="169"/>
        <v/>
      </c>
      <c r="GJ26" s="383" t="str">
        <f t="shared" si="170"/>
        <v/>
      </c>
      <c r="GK26" s="383" t="str">
        <f t="shared" si="171"/>
        <v/>
      </c>
      <c r="GL26" s="383" t="str">
        <f t="shared" si="172"/>
        <v/>
      </c>
      <c r="GM26" s="383" t="str">
        <f t="shared" si="173"/>
        <v/>
      </c>
      <c r="GN26" s="383" t="str">
        <f t="shared" si="174"/>
        <v/>
      </c>
      <c r="GO26" s="383" t="str">
        <f t="shared" si="175"/>
        <v/>
      </c>
      <c r="GP26" s="383" t="str">
        <f t="shared" si="176"/>
        <v/>
      </c>
      <c r="GQ26" s="383" t="str">
        <f t="shared" si="177"/>
        <v/>
      </c>
      <c r="GR26" s="383" t="str">
        <f t="shared" si="178"/>
        <v/>
      </c>
      <c r="GS26" s="383" t="str">
        <f t="shared" si="179"/>
        <v/>
      </c>
      <c r="GT26" s="383" t="str">
        <f t="shared" si="180"/>
        <v/>
      </c>
      <c r="GU26" s="383" t="str">
        <f t="shared" si="181"/>
        <v/>
      </c>
      <c r="GV26" s="383" t="str">
        <f t="shared" si="182"/>
        <v/>
      </c>
      <c r="GW26" s="383" t="str">
        <f t="shared" si="183"/>
        <v/>
      </c>
      <c r="GX26" s="383" t="str">
        <f t="shared" si="184"/>
        <v/>
      </c>
      <c r="GY26" s="383" t="str">
        <f t="shared" si="185"/>
        <v/>
      </c>
      <c r="GZ26" s="383" t="str">
        <f t="shared" si="186"/>
        <v/>
      </c>
      <c r="HA26" s="383" t="str">
        <f t="shared" si="187"/>
        <v/>
      </c>
      <c r="HB26" s="383" t="str">
        <f t="shared" si="188"/>
        <v/>
      </c>
      <c r="HC26" s="383" t="str">
        <f t="shared" si="189"/>
        <v/>
      </c>
      <c r="HD26" s="383" t="str">
        <f t="shared" si="190"/>
        <v/>
      </c>
      <c r="HE26" s="383" t="str">
        <f t="shared" si="191"/>
        <v/>
      </c>
      <c r="HF26" s="383" t="str">
        <f t="shared" si="192"/>
        <v/>
      </c>
      <c r="HG26" s="383" t="str">
        <f t="shared" si="193"/>
        <v/>
      </c>
      <c r="HH26" s="383" t="str">
        <f t="shared" si="194"/>
        <v/>
      </c>
      <c r="HI26" s="383" t="str">
        <f t="shared" si="195"/>
        <v/>
      </c>
      <c r="HJ26" s="383" t="str">
        <f t="shared" si="196"/>
        <v/>
      </c>
      <c r="HK26" s="383" t="str">
        <f t="shared" si="197"/>
        <v/>
      </c>
      <c r="HL26" s="383" t="str">
        <f t="shared" si="198"/>
        <v/>
      </c>
      <c r="HM26" s="383" t="str">
        <f t="shared" si="199"/>
        <v/>
      </c>
      <c r="HN26" s="383" t="str">
        <f t="shared" si="200"/>
        <v/>
      </c>
      <c r="HO26" s="383" t="str">
        <f t="shared" si="201"/>
        <v/>
      </c>
      <c r="HP26" s="383" t="str">
        <f t="shared" si="202"/>
        <v/>
      </c>
      <c r="HQ26" s="383" t="str">
        <f t="shared" si="203"/>
        <v/>
      </c>
      <c r="HR26" s="383" t="str">
        <f t="shared" si="204"/>
        <v/>
      </c>
      <c r="HS26" s="383" t="str">
        <f t="shared" si="205"/>
        <v/>
      </c>
      <c r="HT26" s="383" t="str">
        <f t="shared" si="206"/>
        <v/>
      </c>
      <c r="HU26" s="383" t="str">
        <f t="shared" si="207"/>
        <v/>
      </c>
      <c r="HV26" s="383" t="str">
        <f t="shared" si="208"/>
        <v/>
      </c>
      <c r="HW26" s="383" t="str">
        <f t="shared" si="209"/>
        <v/>
      </c>
      <c r="HX26" s="383" t="str">
        <f t="shared" si="210"/>
        <v/>
      </c>
      <c r="HY26" s="383" t="str">
        <f t="shared" si="211"/>
        <v/>
      </c>
      <c r="HZ26" s="419" t="str">
        <f t="shared" si="212"/>
        <v/>
      </c>
      <c r="IA26" s="419" t="str">
        <f t="shared" si="213"/>
        <v/>
      </c>
      <c r="IB26" s="419" t="str">
        <f t="shared" si="214"/>
        <v/>
      </c>
      <c r="IC26" s="419" t="str">
        <f t="shared" si="215"/>
        <v/>
      </c>
      <c r="ID26" s="419" t="str">
        <f t="shared" si="216"/>
        <v/>
      </c>
      <c r="IE26" s="419" t="str">
        <f t="shared" si="217"/>
        <v/>
      </c>
      <c r="IF26" s="419" t="str">
        <f t="shared" si="218"/>
        <v/>
      </c>
      <c r="IG26" s="419" t="str">
        <f t="shared" si="219"/>
        <v/>
      </c>
      <c r="IH26" s="419" t="str">
        <f t="shared" si="220"/>
        <v/>
      </c>
      <c r="II26" s="419" t="str">
        <f t="shared" si="221"/>
        <v/>
      </c>
      <c r="IJ26" s="419" t="str">
        <f t="shared" si="222"/>
        <v/>
      </c>
      <c r="IK26" s="419" t="str">
        <f t="shared" si="223"/>
        <v/>
      </c>
      <c r="IL26" s="419" t="str">
        <f t="shared" si="224"/>
        <v/>
      </c>
      <c r="IM26" s="419" t="str">
        <f t="shared" si="225"/>
        <v/>
      </c>
      <c r="IN26" s="419" t="str">
        <f t="shared" si="226"/>
        <v/>
      </c>
      <c r="IO26" s="419" t="str">
        <f t="shared" si="227"/>
        <v/>
      </c>
      <c r="IP26" s="419" t="str">
        <f t="shared" si="228"/>
        <v/>
      </c>
      <c r="IQ26" s="419" t="str">
        <f t="shared" si="229"/>
        <v/>
      </c>
      <c r="IR26" s="419" t="str">
        <f t="shared" si="230"/>
        <v/>
      </c>
      <c r="IS26" s="419" t="str">
        <f t="shared" si="231"/>
        <v/>
      </c>
      <c r="IT26" s="419" t="str">
        <f t="shared" si="232"/>
        <v/>
      </c>
      <c r="IU26" s="419" t="str">
        <f t="shared" si="233"/>
        <v/>
      </c>
      <c r="IV26" s="419" t="str">
        <f t="shared" si="234"/>
        <v/>
      </c>
      <c r="IW26" s="419" t="str">
        <f t="shared" si="235"/>
        <v/>
      </c>
      <c r="IX26" s="419" t="str">
        <f t="shared" si="236"/>
        <v/>
      </c>
      <c r="IY26" s="419" t="str">
        <f t="shared" si="237"/>
        <v/>
      </c>
      <c r="IZ26" s="419" t="str">
        <f t="shared" si="238"/>
        <v/>
      </c>
      <c r="JA26" s="419" t="str">
        <f t="shared" si="239"/>
        <v/>
      </c>
      <c r="JB26" s="419" t="str">
        <f t="shared" si="240"/>
        <v/>
      </c>
      <c r="JC26" s="419" t="str">
        <f t="shared" si="241"/>
        <v/>
      </c>
      <c r="JD26" s="419" t="str">
        <f t="shared" si="242"/>
        <v/>
      </c>
      <c r="JE26" s="419" t="str">
        <f t="shared" si="243"/>
        <v/>
      </c>
      <c r="JF26" s="419" t="str">
        <f t="shared" si="244"/>
        <v/>
      </c>
      <c r="JG26" s="419" t="str">
        <f t="shared" si="245"/>
        <v/>
      </c>
      <c r="JH26" s="419" t="str">
        <f t="shared" si="246"/>
        <v/>
      </c>
      <c r="JI26" s="419" t="str">
        <f t="shared" si="247"/>
        <v/>
      </c>
      <c r="JJ26" s="419" t="str">
        <f t="shared" si="248"/>
        <v/>
      </c>
      <c r="JK26" s="419" t="str">
        <f t="shared" si="249"/>
        <v/>
      </c>
      <c r="JL26" s="419" t="str">
        <f t="shared" si="250"/>
        <v/>
      </c>
      <c r="JM26" s="419" t="str">
        <f t="shared" si="251"/>
        <v/>
      </c>
      <c r="JN26" s="419" t="str">
        <f t="shared" si="252"/>
        <v/>
      </c>
      <c r="JO26" s="419" t="str">
        <f t="shared" si="253"/>
        <v/>
      </c>
      <c r="JP26" s="419" t="str">
        <f t="shared" si="254"/>
        <v/>
      </c>
      <c r="JQ26" s="419" t="str">
        <f t="shared" si="255"/>
        <v/>
      </c>
      <c r="JR26" s="419" t="str">
        <f t="shared" si="256"/>
        <v/>
      </c>
      <c r="JS26" s="419" t="str">
        <f t="shared" si="257"/>
        <v/>
      </c>
      <c r="JT26" s="419" t="str">
        <f t="shared" si="258"/>
        <v/>
      </c>
      <c r="JU26" s="419" t="str">
        <f t="shared" si="259"/>
        <v/>
      </c>
      <c r="JV26" s="419" t="str">
        <f t="shared" si="260"/>
        <v/>
      </c>
      <c r="JW26" s="419" t="str">
        <f t="shared" si="261"/>
        <v/>
      </c>
      <c r="JX26" s="419" t="str">
        <f t="shared" si="262"/>
        <v/>
      </c>
      <c r="JY26" s="419" t="str">
        <f t="shared" si="263"/>
        <v/>
      </c>
      <c r="JZ26" s="419" t="str">
        <f t="shared" si="264"/>
        <v/>
      </c>
      <c r="KA26" s="419" t="str">
        <f t="shared" si="265"/>
        <v/>
      </c>
      <c r="KB26" s="419" t="str">
        <f t="shared" si="266"/>
        <v/>
      </c>
      <c r="KC26" s="419" t="str">
        <f t="shared" si="267"/>
        <v/>
      </c>
      <c r="KD26" s="419" t="str">
        <f t="shared" si="268"/>
        <v/>
      </c>
      <c r="KE26" s="419" t="str">
        <f t="shared" si="269"/>
        <v/>
      </c>
      <c r="KF26" s="419" t="str">
        <f t="shared" si="270"/>
        <v/>
      </c>
      <c r="KG26" s="419" t="str">
        <f t="shared" si="271"/>
        <v/>
      </c>
      <c r="KH26" s="419" t="str">
        <f t="shared" si="272"/>
        <v/>
      </c>
      <c r="KI26" s="419" t="str">
        <f t="shared" si="273"/>
        <v/>
      </c>
      <c r="KJ26" s="419" t="str">
        <f t="shared" si="274"/>
        <v/>
      </c>
      <c r="KK26" s="419" t="str">
        <f t="shared" si="275"/>
        <v/>
      </c>
      <c r="KL26" s="419" t="str">
        <f t="shared" si="276"/>
        <v/>
      </c>
      <c r="KM26" s="419" t="str">
        <f t="shared" si="277"/>
        <v/>
      </c>
      <c r="KN26" s="419" t="str">
        <f t="shared" si="278"/>
        <v/>
      </c>
      <c r="KO26" s="419" t="str">
        <f t="shared" si="279"/>
        <v/>
      </c>
      <c r="KP26" s="419" t="str">
        <f t="shared" si="280"/>
        <v/>
      </c>
      <c r="KQ26" s="419" t="str">
        <f t="shared" si="281"/>
        <v/>
      </c>
      <c r="KR26" s="419" t="str">
        <f t="shared" si="282"/>
        <v/>
      </c>
      <c r="KS26" s="419" t="str">
        <f t="shared" si="283"/>
        <v/>
      </c>
      <c r="KT26" s="419" t="str">
        <f t="shared" si="284"/>
        <v/>
      </c>
      <c r="KU26" s="419" t="str">
        <f t="shared" si="285"/>
        <v/>
      </c>
      <c r="KV26" s="419" t="str">
        <f t="shared" si="286"/>
        <v/>
      </c>
      <c r="KW26" s="419" t="str">
        <f t="shared" si="287"/>
        <v/>
      </c>
      <c r="KX26" s="419" t="str">
        <f t="shared" si="288"/>
        <v/>
      </c>
      <c r="KY26" s="419" t="str">
        <f t="shared" si="289"/>
        <v/>
      </c>
      <c r="KZ26" s="419" t="str">
        <f t="shared" si="290"/>
        <v/>
      </c>
      <c r="LA26" s="419" t="str">
        <f t="shared" si="291"/>
        <v/>
      </c>
      <c r="LB26" s="419" t="str">
        <f t="shared" si="292"/>
        <v/>
      </c>
      <c r="LC26" s="419" t="str">
        <f t="shared" si="293"/>
        <v/>
      </c>
      <c r="LD26" s="419" t="str">
        <f t="shared" si="294"/>
        <v/>
      </c>
      <c r="LE26" s="419" t="str">
        <f t="shared" si="295"/>
        <v/>
      </c>
      <c r="LF26" s="419" t="str">
        <f t="shared" si="296"/>
        <v/>
      </c>
      <c r="LG26" s="419" t="str">
        <f t="shared" si="297"/>
        <v/>
      </c>
      <c r="LH26" s="419" t="str">
        <f t="shared" si="298"/>
        <v/>
      </c>
      <c r="LI26" s="419" t="str">
        <f t="shared" si="299"/>
        <v/>
      </c>
      <c r="LJ26" s="419" t="str">
        <f t="shared" si="300"/>
        <v/>
      </c>
      <c r="LK26" s="419" t="str">
        <f t="shared" si="301"/>
        <v/>
      </c>
      <c r="LL26" s="419" t="str">
        <f t="shared" si="302"/>
        <v/>
      </c>
      <c r="LM26" s="419" t="str">
        <f t="shared" si="303"/>
        <v/>
      </c>
      <c r="LN26" s="419" t="str">
        <f t="shared" si="304"/>
        <v/>
      </c>
      <c r="LO26" s="419" t="str">
        <f t="shared" si="305"/>
        <v/>
      </c>
      <c r="LP26" s="419" t="str">
        <f t="shared" si="306"/>
        <v/>
      </c>
      <c r="LQ26" s="420" t="str">
        <f t="shared" si="307"/>
        <v/>
      </c>
      <c r="LR26" s="420" t="str">
        <f t="shared" si="308"/>
        <v/>
      </c>
      <c r="LS26" s="420" t="str">
        <f t="shared" si="309"/>
        <v/>
      </c>
      <c r="LT26" s="420" t="str">
        <f t="shared" si="310"/>
        <v/>
      </c>
      <c r="LU26" s="420" t="str">
        <f t="shared" si="311"/>
        <v/>
      </c>
      <c r="LV26" s="383" t="str">
        <f t="shared" si="312"/>
        <v/>
      </c>
      <c r="LW26" s="383" t="str">
        <f t="shared" si="313"/>
        <v/>
      </c>
      <c r="LX26" s="383" t="str">
        <f t="shared" si="314"/>
        <v/>
      </c>
      <c r="LY26" s="383" t="str">
        <f t="shared" si="315"/>
        <v/>
      </c>
      <c r="LZ26" s="383" t="str">
        <f t="shared" si="316"/>
        <v/>
      </c>
      <c r="MA26" s="383" t="str">
        <f t="shared" si="317"/>
        <v/>
      </c>
      <c r="MB26" s="383" t="str">
        <f t="shared" si="318"/>
        <v/>
      </c>
      <c r="MC26" s="383" t="str">
        <f t="shared" si="319"/>
        <v/>
      </c>
      <c r="MD26" s="383" t="str">
        <f t="shared" si="320"/>
        <v/>
      </c>
      <c r="ME26" s="383" t="str">
        <f t="shared" si="321"/>
        <v/>
      </c>
      <c r="MF26" s="383" t="str">
        <f t="shared" si="322"/>
        <v/>
      </c>
      <c r="MG26" s="383" t="str">
        <f t="shared" si="323"/>
        <v/>
      </c>
      <c r="MH26" s="383" t="str">
        <f t="shared" si="324"/>
        <v/>
      </c>
      <c r="MI26" s="383" t="str">
        <f t="shared" si="325"/>
        <v/>
      </c>
      <c r="MJ26" s="383" t="str">
        <f t="shared" si="326"/>
        <v/>
      </c>
      <c r="MK26" s="383" t="str">
        <f t="shared" si="327"/>
        <v/>
      </c>
      <c r="ML26" s="383" t="str">
        <f t="shared" si="328"/>
        <v/>
      </c>
      <c r="MM26" s="383" t="str">
        <f t="shared" si="329"/>
        <v/>
      </c>
      <c r="MN26" s="383" t="str">
        <f t="shared" si="330"/>
        <v/>
      </c>
      <c r="MO26" s="383" t="str">
        <f t="shared" si="331"/>
        <v/>
      </c>
      <c r="MP26" s="405">
        <f t="shared" si="338"/>
        <v>0</v>
      </c>
      <c r="MQ26" s="405">
        <f t="shared" si="339"/>
        <v>0</v>
      </c>
      <c r="MR26" s="405">
        <f t="shared" si="340"/>
        <v>0</v>
      </c>
      <c r="MS26" s="405">
        <f t="shared" si="341"/>
        <v>0</v>
      </c>
      <c r="MT26" s="405">
        <f t="shared" si="342"/>
        <v>0</v>
      </c>
      <c r="MU26" s="405">
        <f t="shared" si="343"/>
        <v>0</v>
      </c>
      <c r="MV26" s="405">
        <f t="shared" si="344"/>
        <v>0</v>
      </c>
      <c r="MW26" s="405">
        <f t="shared" si="345"/>
        <v>0</v>
      </c>
      <c r="MX26" s="405">
        <f t="shared" si="346"/>
        <v>0</v>
      </c>
      <c r="MY26" s="405">
        <f t="shared" si="347"/>
        <v>0</v>
      </c>
      <c r="MZ26" s="405">
        <f t="shared" si="332"/>
        <v>0</v>
      </c>
      <c r="NA26" s="405">
        <f t="shared" si="333"/>
        <v>0</v>
      </c>
      <c r="NB26" s="405">
        <f t="shared" si="334"/>
        <v>0</v>
      </c>
      <c r="NC26" s="405">
        <f t="shared" si="335"/>
        <v>0</v>
      </c>
      <c r="ND26" s="405">
        <f t="shared" si="336"/>
        <v>0</v>
      </c>
    </row>
    <row r="27" spans="1:368" ht="13.9" customHeight="1" x14ac:dyDescent="0.2">
      <c r="A27" s="414" t="str">
        <f t="shared" si="337"/>
        <v/>
      </c>
      <c r="B27" s="137"/>
      <c r="C27" s="112"/>
      <c r="D27" s="113"/>
      <c r="E27" s="114"/>
      <c r="F27" s="114"/>
      <c r="G27" s="114"/>
      <c r="H27" s="114"/>
      <c r="I27" s="114"/>
      <c r="J27" s="352"/>
      <c r="K27" s="115"/>
      <c r="L27" s="116">
        <f t="shared" si="0"/>
        <v>0</v>
      </c>
      <c r="M27" s="116">
        <f t="shared" si="1"/>
        <v>0</v>
      </c>
      <c r="N27" s="421"/>
      <c r="O27" s="421"/>
      <c r="P27" s="421"/>
      <c r="Q27" s="422"/>
      <c r="R27" s="423"/>
      <c r="S27" s="424"/>
      <c r="T27" s="1148"/>
      <c r="U27" s="1149"/>
      <c r="V27" s="1149"/>
      <c r="W27" s="1150"/>
      <c r="X27" s="383" t="str">
        <f t="shared" si="2"/>
        <v/>
      </c>
      <c r="Y27" s="383" t="str">
        <f t="shared" si="3"/>
        <v/>
      </c>
      <c r="Z27" s="383" t="str">
        <f t="shared" si="4"/>
        <v/>
      </c>
      <c r="AA27" s="383" t="str">
        <f t="shared" si="5"/>
        <v/>
      </c>
      <c r="AB27" s="383" t="str">
        <f t="shared" si="6"/>
        <v/>
      </c>
      <c r="AC27" s="383" t="str">
        <f t="shared" si="7"/>
        <v/>
      </c>
      <c r="AD27" s="383" t="str">
        <f t="shared" si="8"/>
        <v/>
      </c>
      <c r="AE27" s="383" t="str">
        <f t="shared" si="9"/>
        <v/>
      </c>
      <c r="AF27" s="383" t="str">
        <f t="shared" si="10"/>
        <v/>
      </c>
      <c r="AG27" s="383" t="str">
        <f t="shared" si="11"/>
        <v/>
      </c>
      <c r="AH27" s="383" t="str">
        <f t="shared" si="12"/>
        <v/>
      </c>
      <c r="AI27" s="383" t="str">
        <f t="shared" si="13"/>
        <v/>
      </c>
      <c r="AJ27" s="383" t="str">
        <f t="shared" si="14"/>
        <v/>
      </c>
      <c r="AK27" s="383" t="str">
        <f t="shared" si="15"/>
        <v/>
      </c>
      <c r="AL27" s="383" t="str">
        <f t="shared" si="16"/>
        <v/>
      </c>
      <c r="AM27" s="383" t="str">
        <f t="shared" si="17"/>
        <v/>
      </c>
      <c r="AN27" s="383" t="str">
        <f t="shared" si="18"/>
        <v/>
      </c>
      <c r="AO27" s="383" t="str">
        <f t="shared" si="19"/>
        <v/>
      </c>
      <c r="AP27" s="383" t="str">
        <f t="shared" si="20"/>
        <v/>
      </c>
      <c r="AQ27" s="383" t="str">
        <f t="shared" si="21"/>
        <v/>
      </c>
      <c r="AR27" s="383" t="str">
        <f t="shared" si="22"/>
        <v/>
      </c>
      <c r="AS27" s="383" t="str">
        <f t="shared" si="23"/>
        <v/>
      </c>
      <c r="AT27" s="383" t="str">
        <f t="shared" si="24"/>
        <v/>
      </c>
      <c r="AU27" s="383" t="str">
        <f t="shared" si="25"/>
        <v/>
      </c>
      <c r="AV27" s="383" t="str">
        <f t="shared" si="26"/>
        <v/>
      </c>
      <c r="AW27" s="383" t="str">
        <f t="shared" si="27"/>
        <v/>
      </c>
      <c r="AX27" s="383" t="str">
        <f t="shared" si="28"/>
        <v/>
      </c>
      <c r="AY27" s="383" t="str">
        <f t="shared" si="29"/>
        <v/>
      </c>
      <c r="AZ27" s="383" t="str">
        <f t="shared" si="30"/>
        <v/>
      </c>
      <c r="BA27" s="383" t="str">
        <f t="shared" si="31"/>
        <v/>
      </c>
      <c r="BB27" s="383" t="str">
        <f t="shared" si="32"/>
        <v/>
      </c>
      <c r="BC27" s="383" t="str">
        <f t="shared" si="33"/>
        <v/>
      </c>
      <c r="BD27" s="383" t="str">
        <f t="shared" si="34"/>
        <v/>
      </c>
      <c r="BE27" s="383" t="str">
        <f t="shared" si="35"/>
        <v/>
      </c>
      <c r="BF27" s="383" t="str">
        <f t="shared" si="36"/>
        <v/>
      </c>
      <c r="BG27" s="383" t="str">
        <f t="shared" si="37"/>
        <v/>
      </c>
      <c r="BH27" s="383" t="str">
        <f t="shared" si="38"/>
        <v/>
      </c>
      <c r="BI27" s="383" t="str">
        <f t="shared" si="39"/>
        <v/>
      </c>
      <c r="BJ27" s="383" t="str">
        <f t="shared" si="40"/>
        <v/>
      </c>
      <c r="BK27" s="383" t="str">
        <f t="shared" si="41"/>
        <v/>
      </c>
      <c r="BL27" s="383" t="str">
        <f t="shared" si="42"/>
        <v/>
      </c>
      <c r="BM27" s="383" t="str">
        <f t="shared" si="43"/>
        <v/>
      </c>
      <c r="BN27" s="383" t="str">
        <f t="shared" si="44"/>
        <v/>
      </c>
      <c r="BO27" s="383" t="str">
        <f t="shared" si="45"/>
        <v/>
      </c>
      <c r="BP27" s="383" t="str">
        <f t="shared" si="46"/>
        <v/>
      </c>
      <c r="BQ27" s="383" t="str">
        <f t="shared" si="47"/>
        <v/>
      </c>
      <c r="BR27" s="383" t="str">
        <f t="shared" si="48"/>
        <v/>
      </c>
      <c r="BS27" s="383" t="str">
        <f t="shared" si="49"/>
        <v/>
      </c>
      <c r="BT27" s="383" t="str">
        <f t="shared" si="50"/>
        <v/>
      </c>
      <c r="BU27" s="383" t="str">
        <f t="shared" si="51"/>
        <v/>
      </c>
      <c r="BV27" s="383" t="str">
        <f t="shared" si="52"/>
        <v/>
      </c>
      <c r="BW27" s="383" t="str">
        <f t="shared" si="53"/>
        <v/>
      </c>
      <c r="BX27" s="383" t="str">
        <f t="shared" si="54"/>
        <v/>
      </c>
      <c r="BY27" s="383" t="str">
        <f t="shared" si="55"/>
        <v/>
      </c>
      <c r="BZ27" s="383" t="str">
        <f t="shared" si="56"/>
        <v/>
      </c>
      <c r="CA27" s="383" t="str">
        <f t="shared" si="57"/>
        <v/>
      </c>
      <c r="CB27" s="383" t="str">
        <f t="shared" si="58"/>
        <v/>
      </c>
      <c r="CC27" s="383" t="str">
        <f t="shared" si="59"/>
        <v/>
      </c>
      <c r="CD27" s="383" t="str">
        <f t="shared" si="60"/>
        <v/>
      </c>
      <c r="CE27" s="383" t="str">
        <f t="shared" si="61"/>
        <v/>
      </c>
      <c r="CF27" s="383" t="str">
        <f t="shared" si="62"/>
        <v/>
      </c>
      <c r="CG27" s="383" t="str">
        <f t="shared" si="63"/>
        <v/>
      </c>
      <c r="CH27" s="383" t="str">
        <f t="shared" si="64"/>
        <v/>
      </c>
      <c r="CI27" s="383" t="str">
        <f t="shared" si="65"/>
        <v/>
      </c>
      <c r="CJ27" s="383" t="str">
        <f t="shared" si="66"/>
        <v/>
      </c>
      <c r="CK27" s="383" t="str">
        <f t="shared" si="67"/>
        <v/>
      </c>
      <c r="CL27" s="383" t="str">
        <f t="shared" si="68"/>
        <v/>
      </c>
      <c r="CM27" s="383" t="str">
        <f t="shared" si="69"/>
        <v/>
      </c>
      <c r="CN27" s="383" t="str">
        <f t="shared" si="70"/>
        <v/>
      </c>
      <c r="CO27" s="383" t="str">
        <f t="shared" si="71"/>
        <v/>
      </c>
      <c r="CP27" s="383" t="str">
        <f t="shared" si="72"/>
        <v/>
      </c>
      <c r="CQ27" s="383" t="str">
        <f t="shared" si="73"/>
        <v/>
      </c>
      <c r="CR27" s="383" t="str">
        <f t="shared" si="74"/>
        <v/>
      </c>
      <c r="CS27" s="383" t="str">
        <f t="shared" si="75"/>
        <v/>
      </c>
      <c r="CT27" s="383" t="str">
        <f t="shared" si="76"/>
        <v/>
      </c>
      <c r="CU27" s="383" t="str">
        <f t="shared" si="77"/>
        <v/>
      </c>
      <c r="CV27" s="383" t="str">
        <f t="shared" si="78"/>
        <v/>
      </c>
      <c r="CW27" s="383" t="str">
        <f t="shared" si="79"/>
        <v/>
      </c>
      <c r="CX27" s="383" t="str">
        <f t="shared" si="80"/>
        <v/>
      </c>
      <c r="CY27" s="383" t="str">
        <f t="shared" si="81"/>
        <v/>
      </c>
      <c r="CZ27" s="383" t="str">
        <f t="shared" si="82"/>
        <v/>
      </c>
      <c r="DA27" s="383" t="str">
        <f t="shared" si="83"/>
        <v/>
      </c>
      <c r="DB27" s="383" t="str">
        <f t="shared" si="84"/>
        <v/>
      </c>
      <c r="DC27" s="383" t="str">
        <f t="shared" si="85"/>
        <v/>
      </c>
      <c r="DD27" s="383" t="str">
        <f t="shared" si="86"/>
        <v/>
      </c>
      <c r="DE27" s="383" t="str">
        <f t="shared" si="87"/>
        <v/>
      </c>
      <c r="DF27" s="383" t="str">
        <f t="shared" si="88"/>
        <v/>
      </c>
      <c r="DG27" s="383" t="str">
        <f t="shared" si="89"/>
        <v/>
      </c>
      <c r="DH27" s="383" t="str">
        <f t="shared" si="90"/>
        <v/>
      </c>
      <c r="DI27" s="383" t="str">
        <f t="shared" si="91"/>
        <v/>
      </c>
      <c r="DJ27" s="383" t="str">
        <f t="shared" si="92"/>
        <v/>
      </c>
      <c r="DK27" s="383" t="str">
        <f t="shared" si="93"/>
        <v/>
      </c>
      <c r="DL27" s="383" t="str">
        <f t="shared" si="94"/>
        <v/>
      </c>
      <c r="DM27" s="383" t="str">
        <f t="shared" si="95"/>
        <v/>
      </c>
      <c r="DN27" s="383" t="str">
        <f t="shared" si="96"/>
        <v/>
      </c>
      <c r="DO27" s="383" t="str">
        <f t="shared" si="97"/>
        <v/>
      </c>
      <c r="DP27" s="383" t="str">
        <f t="shared" si="98"/>
        <v/>
      </c>
      <c r="DQ27" s="383" t="str">
        <f t="shared" si="99"/>
        <v/>
      </c>
      <c r="DR27" s="383" t="str">
        <f t="shared" si="100"/>
        <v/>
      </c>
      <c r="DS27" s="383" t="str">
        <f t="shared" si="101"/>
        <v/>
      </c>
      <c r="DT27" s="383" t="str">
        <f t="shared" si="102"/>
        <v/>
      </c>
      <c r="DU27" s="383" t="str">
        <f t="shared" si="103"/>
        <v/>
      </c>
      <c r="DV27" s="383" t="str">
        <f t="shared" si="104"/>
        <v/>
      </c>
      <c r="DW27" s="383" t="str">
        <f t="shared" si="105"/>
        <v/>
      </c>
      <c r="DX27" s="383" t="str">
        <f t="shared" si="106"/>
        <v/>
      </c>
      <c r="DY27" s="383" t="str">
        <f t="shared" si="107"/>
        <v/>
      </c>
      <c r="DZ27" s="383" t="str">
        <f t="shared" si="108"/>
        <v/>
      </c>
      <c r="EA27" s="383" t="str">
        <f t="shared" si="109"/>
        <v/>
      </c>
      <c r="EB27" s="383" t="str">
        <f t="shared" si="110"/>
        <v/>
      </c>
      <c r="EC27" s="383" t="str">
        <f t="shared" si="111"/>
        <v/>
      </c>
      <c r="ED27" s="383" t="str">
        <f t="shared" si="112"/>
        <v/>
      </c>
      <c r="EE27" s="383" t="str">
        <f t="shared" si="113"/>
        <v/>
      </c>
      <c r="EF27" s="383" t="str">
        <f t="shared" si="114"/>
        <v/>
      </c>
      <c r="EG27" s="383" t="str">
        <f t="shared" si="115"/>
        <v/>
      </c>
      <c r="EH27" s="383" t="str">
        <f t="shared" si="116"/>
        <v/>
      </c>
      <c r="EI27" s="383" t="str">
        <f t="shared" si="117"/>
        <v/>
      </c>
      <c r="EJ27" s="383" t="str">
        <f t="shared" si="118"/>
        <v/>
      </c>
      <c r="EK27" s="383" t="str">
        <f t="shared" si="119"/>
        <v/>
      </c>
      <c r="EL27" s="383" t="str">
        <f t="shared" si="120"/>
        <v/>
      </c>
      <c r="EM27" s="383" t="str">
        <f t="shared" si="121"/>
        <v/>
      </c>
      <c r="EN27" s="383" t="str">
        <f t="shared" si="122"/>
        <v/>
      </c>
      <c r="EO27" s="383" t="str">
        <f t="shared" si="123"/>
        <v/>
      </c>
      <c r="EP27" s="383" t="str">
        <f t="shared" si="124"/>
        <v/>
      </c>
      <c r="EQ27" s="383" t="str">
        <f t="shared" si="125"/>
        <v/>
      </c>
      <c r="ER27" s="383" t="str">
        <f t="shared" si="126"/>
        <v/>
      </c>
      <c r="ES27" s="383" t="str">
        <f t="shared" si="127"/>
        <v/>
      </c>
      <c r="ET27" s="383" t="str">
        <f t="shared" si="128"/>
        <v/>
      </c>
      <c r="EU27" s="383" t="str">
        <f t="shared" si="129"/>
        <v/>
      </c>
      <c r="EV27" s="383" t="str">
        <f t="shared" si="130"/>
        <v/>
      </c>
      <c r="EW27" s="383" t="str">
        <f t="shared" si="131"/>
        <v/>
      </c>
      <c r="EX27" s="383" t="str">
        <f t="shared" si="132"/>
        <v/>
      </c>
      <c r="EY27" s="383" t="str">
        <f t="shared" si="133"/>
        <v/>
      </c>
      <c r="EZ27" s="383" t="str">
        <f t="shared" si="134"/>
        <v/>
      </c>
      <c r="FA27" s="383" t="str">
        <f t="shared" si="135"/>
        <v/>
      </c>
      <c r="FB27" s="383" t="str">
        <f t="shared" si="136"/>
        <v/>
      </c>
      <c r="FC27" s="383" t="str">
        <f t="shared" si="137"/>
        <v/>
      </c>
      <c r="FD27" s="383" t="str">
        <f t="shared" si="138"/>
        <v/>
      </c>
      <c r="FE27" s="383" t="str">
        <f t="shared" si="139"/>
        <v/>
      </c>
      <c r="FF27" s="383" t="str">
        <f t="shared" si="140"/>
        <v/>
      </c>
      <c r="FG27" s="383" t="str">
        <f t="shared" si="141"/>
        <v/>
      </c>
      <c r="FH27" s="383" t="str">
        <f t="shared" si="142"/>
        <v/>
      </c>
      <c r="FI27" s="383" t="str">
        <f t="shared" si="143"/>
        <v/>
      </c>
      <c r="FJ27" s="383" t="str">
        <f t="shared" si="144"/>
        <v/>
      </c>
      <c r="FK27" s="383" t="str">
        <f t="shared" si="145"/>
        <v/>
      </c>
      <c r="FL27" s="383" t="str">
        <f t="shared" si="146"/>
        <v/>
      </c>
      <c r="FM27" s="383" t="str">
        <f t="shared" si="147"/>
        <v/>
      </c>
      <c r="FN27" s="383" t="str">
        <f t="shared" si="148"/>
        <v/>
      </c>
      <c r="FO27" s="383" t="str">
        <f t="shared" si="149"/>
        <v/>
      </c>
      <c r="FP27" s="383" t="str">
        <f t="shared" si="150"/>
        <v/>
      </c>
      <c r="FQ27" s="383" t="str">
        <f t="shared" si="151"/>
        <v/>
      </c>
      <c r="FR27" s="383" t="str">
        <f t="shared" si="152"/>
        <v/>
      </c>
      <c r="FS27" s="383" t="str">
        <f t="shared" si="153"/>
        <v/>
      </c>
      <c r="FT27" s="383" t="str">
        <f t="shared" si="154"/>
        <v/>
      </c>
      <c r="FU27" s="383" t="str">
        <f t="shared" si="155"/>
        <v/>
      </c>
      <c r="FV27" s="383" t="str">
        <f t="shared" si="156"/>
        <v/>
      </c>
      <c r="FW27" s="383" t="str">
        <f t="shared" si="157"/>
        <v/>
      </c>
      <c r="FX27" s="383" t="str">
        <f t="shared" si="158"/>
        <v/>
      </c>
      <c r="FY27" s="383" t="str">
        <f t="shared" si="159"/>
        <v/>
      </c>
      <c r="FZ27" s="383" t="str">
        <f t="shared" si="160"/>
        <v/>
      </c>
      <c r="GA27" s="383" t="str">
        <f t="shared" si="161"/>
        <v/>
      </c>
      <c r="GB27" s="383" t="str">
        <f t="shared" si="162"/>
        <v/>
      </c>
      <c r="GC27" s="383" t="str">
        <f t="shared" si="163"/>
        <v/>
      </c>
      <c r="GD27" s="383" t="str">
        <f t="shared" si="164"/>
        <v/>
      </c>
      <c r="GE27" s="383" t="str">
        <f t="shared" si="165"/>
        <v/>
      </c>
      <c r="GF27" s="383" t="str">
        <f t="shared" si="166"/>
        <v/>
      </c>
      <c r="GG27" s="383" t="str">
        <f t="shared" si="167"/>
        <v/>
      </c>
      <c r="GH27" s="383" t="str">
        <f t="shared" si="168"/>
        <v/>
      </c>
      <c r="GI27" s="383" t="str">
        <f t="shared" si="169"/>
        <v/>
      </c>
      <c r="GJ27" s="383" t="str">
        <f t="shared" si="170"/>
        <v/>
      </c>
      <c r="GK27" s="383" t="str">
        <f t="shared" si="171"/>
        <v/>
      </c>
      <c r="GL27" s="383" t="str">
        <f t="shared" si="172"/>
        <v/>
      </c>
      <c r="GM27" s="383" t="str">
        <f t="shared" si="173"/>
        <v/>
      </c>
      <c r="GN27" s="383" t="str">
        <f t="shared" si="174"/>
        <v/>
      </c>
      <c r="GO27" s="383" t="str">
        <f t="shared" si="175"/>
        <v/>
      </c>
      <c r="GP27" s="383" t="str">
        <f t="shared" si="176"/>
        <v/>
      </c>
      <c r="GQ27" s="383" t="str">
        <f t="shared" si="177"/>
        <v/>
      </c>
      <c r="GR27" s="383" t="str">
        <f t="shared" si="178"/>
        <v/>
      </c>
      <c r="GS27" s="383" t="str">
        <f t="shared" si="179"/>
        <v/>
      </c>
      <c r="GT27" s="383" t="str">
        <f t="shared" si="180"/>
        <v/>
      </c>
      <c r="GU27" s="383" t="str">
        <f t="shared" si="181"/>
        <v/>
      </c>
      <c r="GV27" s="383" t="str">
        <f t="shared" si="182"/>
        <v/>
      </c>
      <c r="GW27" s="383" t="str">
        <f t="shared" si="183"/>
        <v/>
      </c>
      <c r="GX27" s="383" t="str">
        <f t="shared" si="184"/>
        <v/>
      </c>
      <c r="GY27" s="383" t="str">
        <f t="shared" si="185"/>
        <v/>
      </c>
      <c r="GZ27" s="383" t="str">
        <f t="shared" si="186"/>
        <v/>
      </c>
      <c r="HA27" s="383" t="str">
        <f t="shared" si="187"/>
        <v/>
      </c>
      <c r="HB27" s="383" t="str">
        <f t="shared" si="188"/>
        <v/>
      </c>
      <c r="HC27" s="383" t="str">
        <f t="shared" si="189"/>
        <v/>
      </c>
      <c r="HD27" s="383" t="str">
        <f t="shared" si="190"/>
        <v/>
      </c>
      <c r="HE27" s="383" t="str">
        <f t="shared" si="191"/>
        <v/>
      </c>
      <c r="HF27" s="383" t="str">
        <f t="shared" si="192"/>
        <v/>
      </c>
      <c r="HG27" s="383" t="str">
        <f t="shared" si="193"/>
        <v/>
      </c>
      <c r="HH27" s="383" t="str">
        <f t="shared" si="194"/>
        <v/>
      </c>
      <c r="HI27" s="383" t="str">
        <f t="shared" si="195"/>
        <v/>
      </c>
      <c r="HJ27" s="383" t="str">
        <f t="shared" si="196"/>
        <v/>
      </c>
      <c r="HK27" s="383" t="str">
        <f t="shared" si="197"/>
        <v/>
      </c>
      <c r="HL27" s="383" t="str">
        <f t="shared" si="198"/>
        <v/>
      </c>
      <c r="HM27" s="383" t="str">
        <f t="shared" si="199"/>
        <v/>
      </c>
      <c r="HN27" s="383" t="str">
        <f t="shared" si="200"/>
        <v/>
      </c>
      <c r="HO27" s="383" t="str">
        <f t="shared" si="201"/>
        <v/>
      </c>
      <c r="HP27" s="383" t="str">
        <f t="shared" si="202"/>
        <v/>
      </c>
      <c r="HQ27" s="383" t="str">
        <f t="shared" si="203"/>
        <v/>
      </c>
      <c r="HR27" s="383" t="str">
        <f t="shared" si="204"/>
        <v/>
      </c>
      <c r="HS27" s="383" t="str">
        <f t="shared" si="205"/>
        <v/>
      </c>
      <c r="HT27" s="383" t="str">
        <f t="shared" si="206"/>
        <v/>
      </c>
      <c r="HU27" s="383" t="str">
        <f t="shared" si="207"/>
        <v/>
      </c>
      <c r="HV27" s="383" t="str">
        <f t="shared" si="208"/>
        <v/>
      </c>
      <c r="HW27" s="383" t="str">
        <f t="shared" si="209"/>
        <v/>
      </c>
      <c r="HX27" s="383" t="str">
        <f t="shared" si="210"/>
        <v/>
      </c>
      <c r="HY27" s="383" t="str">
        <f t="shared" si="211"/>
        <v/>
      </c>
      <c r="HZ27" s="419" t="str">
        <f t="shared" si="212"/>
        <v/>
      </c>
      <c r="IA27" s="419" t="str">
        <f t="shared" si="213"/>
        <v/>
      </c>
      <c r="IB27" s="419" t="str">
        <f t="shared" si="214"/>
        <v/>
      </c>
      <c r="IC27" s="419" t="str">
        <f t="shared" si="215"/>
        <v/>
      </c>
      <c r="ID27" s="419" t="str">
        <f t="shared" si="216"/>
        <v/>
      </c>
      <c r="IE27" s="419" t="str">
        <f t="shared" si="217"/>
        <v/>
      </c>
      <c r="IF27" s="419" t="str">
        <f t="shared" si="218"/>
        <v/>
      </c>
      <c r="IG27" s="419" t="str">
        <f t="shared" si="219"/>
        <v/>
      </c>
      <c r="IH27" s="419" t="str">
        <f t="shared" si="220"/>
        <v/>
      </c>
      <c r="II27" s="419" t="str">
        <f t="shared" si="221"/>
        <v/>
      </c>
      <c r="IJ27" s="419" t="str">
        <f t="shared" si="222"/>
        <v/>
      </c>
      <c r="IK27" s="419" t="str">
        <f t="shared" si="223"/>
        <v/>
      </c>
      <c r="IL27" s="419" t="str">
        <f t="shared" si="224"/>
        <v/>
      </c>
      <c r="IM27" s="419" t="str">
        <f t="shared" si="225"/>
        <v/>
      </c>
      <c r="IN27" s="419" t="str">
        <f t="shared" si="226"/>
        <v/>
      </c>
      <c r="IO27" s="419" t="str">
        <f t="shared" si="227"/>
        <v/>
      </c>
      <c r="IP27" s="419" t="str">
        <f t="shared" si="228"/>
        <v/>
      </c>
      <c r="IQ27" s="419" t="str">
        <f t="shared" si="229"/>
        <v/>
      </c>
      <c r="IR27" s="419" t="str">
        <f t="shared" si="230"/>
        <v/>
      </c>
      <c r="IS27" s="419" t="str">
        <f t="shared" si="231"/>
        <v/>
      </c>
      <c r="IT27" s="419" t="str">
        <f t="shared" si="232"/>
        <v/>
      </c>
      <c r="IU27" s="419" t="str">
        <f t="shared" si="233"/>
        <v/>
      </c>
      <c r="IV27" s="419" t="str">
        <f t="shared" si="234"/>
        <v/>
      </c>
      <c r="IW27" s="419" t="str">
        <f t="shared" si="235"/>
        <v/>
      </c>
      <c r="IX27" s="419" t="str">
        <f t="shared" si="236"/>
        <v/>
      </c>
      <c r="IY27" s="419" t="str">
        <f t="shared" si="237"/>
        <v/>
      </c>
      <c r="IZ27" s="419" t="str">
        <f t="shared" si="238"/>
        <v/>
      </c>
      <c r="JA27" s="419" t="str">
        <f t="shared" si="239"/>
        <v/>
      </c>
      <c r="JB27" s="419" t="str">
        <f t="shared" si="240"/>
        <v/>
      </c>
      <c r="JC27" s="419" t="str">
        <f t="shared" si="241"/>
        <v/>
      </c>
      <c r="JD27" s="419" t="str">
        <f t="shared" si="242"/>
        <v/>
      </c>
      <c r="JE27" s="419" t="str">
        <f t="shared" si="243"/>
        <v/>
      </c>
      <c r="JF27" s="419" t="str">
        <f t="shared" si="244"/>
        <v/>
      </c>
      <c r="JG27" s="419" t="str">
        <f t="shared" si="245"/>
        <v/>
      </c>
      <c r="JH27" s="419" t="str">
        <f t="shared" si="246"/>
        <v/>
      </c>
      <c r="JI27" s="419" t="str">
        <f t="shared" si="247"/>
        <v/>
      </c>
      <c r="JJ27" s="419" t="str">
        <f t="shared" si="248"/>
        <v/>
      </c>
      <c r="JK27" s="419" t="str">
        <f t="shared" si="249"/>
        <v/>
      </c>
      <c r="JL27" s="419" t="str">
        <f t="shared" si="250"/>
        <v/>
      </c>
      <c r="JM27" s="419" t="str">
        <f t="shared" si="251"/>
        <v/>
      </c>
      <c r="JN27" s="419" t="str">
        <f t="shared" si="252"/>
        <v/>
      </c>
      <c r="JO27" s="419" t="str">
        <f t="shared" si="253"/>
        <v/>
      </c>
      <c r="JP27" s="419" t="str">
        <f t="shared" si="254"/>
        <v/>
      </c>
      <c r="JQ27" s="419" t="str">
        <f t="shared" si="255"/>
        <v/>
      </c>
      <c r="JR27" s="419" t="str">
        <f t="shared" si="256"/>
        <v/>
      </c>
      <c r="JS27" s="419" t="str">
        <f t="shared" si="257"/>
        <v/>
      </c>
      <c r="JT27" s="419" t="str">
        <f t="shared" si="258"/>
        <v/>
      </c>
      <c r="JU27" s="419" t="str">
        <f t="shared" si="259"/>
        <v/>
      </c>
      <c r="JV27" s="419" t="str">
        <f t="shared" si="260"/>
        <v/>
      </c>
      <c r="JW27" s="419" t="str">
        <f t="shared" si="261"/>
        <v/>
      </c>
      <c r="JX27" s="419" t="str">
        <f t="shared" si="262"/>
        <v/>
      </c>
      <c r="JY27" s="419" t="str">
        <f t="shared" si="263"/>
        <v/>
      </c>
      <c r="JZ27" s="419" t="str">
        <f t="shared" si="264"/>
        <v/>
      </c>
      <c r="KA27" s="419" t="str">
        <f t="shared" si="265"/>
        <v/>
      </c>
      <c r="KB27" s="419" t="str">
        <f t="shared" si="266"/>
        <v/>
      </c>
      <c r="KC27" s="419" t="str">
        <f t="shared" si="267"/>
        <v/>
      </c>
      <c r="KD27" s="419" t="str">
        <f t="shared" si="268"/>
        <v/>
      </c>
      <c r="KE27" s="419" t="str">
        <f t="shared" si="269"/>
        <v/>
      </c>
      <c r="KF27" s="419" t="str">
        <f t="shared" si="270"/>
        <v/>
      </c>
      <c r="KG27" s="419" t="str">
        <f t="shared" si="271"/>
        <v/>
      </c>
      <c r="KH27" s="419" t="str">
        <f t="shared" si="272"/>
        <v/>
      </c>
      <c r="KI27" s="419" t="str">
        <f t="shared" si="273"/>
        <v/>
      </c>
      <c r="KJ27" s="419" t="str">
        <f t="shared" si="274"/>
        <v/>
      </c>
      <c r="KK27" s="419" t="str">
        <f t="shared" si="275"/>
        <v/>
      </c>
      <c r="KL27" s="419" t="str">
        <f t="shared" si="276"/>
        <v/>
      </c>
      <c r="KM27" s="419" t="str">
        <f t="shared" si="277"/>
        <v/>
      </c>
      <c r="KN27" s="419" t="str">
        <f t="shared" si="278"/>
        <v/>
      </c>
      <c r="KO27" s="419" t="str">
        <f t="shared" si="279"/>
        <v/>
      </c>
      <c r="KP27" s="419" t="str">
        <f t="shared" si="280"/>
        <v/>
      </c>
      <c r="KQ27" s="419" t="str">
        <f t="shared" si="281"/>
        <v/>
      </c>
      <c r="KR27" s="419" t="str">
        <f t="shared" si="282"/>
        <v/>
      </c>
      <c r="KS27" s="419" t="str">
        <f t="shared" si="283"/>
        <v/>
      </c>
      <c r="KT27" s="419" t="str">
        <f t="shared" si="284"/>
        <v/>
      </c>
      <c r="KU27" s="419" t="str">
        <f t="shared" si="285"/>
        <v/>
      </c>
      <c r="KV27" s="419" t="str">
        <f t="shared" si="286"/>
        <v/>
      </c>
      <c r="KW27" s="419" t="str">
        <f t="shared" si="287"/>
        <v/>
      </c>
      <c r="KX27" s="419" t="str">
        <f t="shared" si="288"/>
        <v/>
      </c>
      <c r="KY27" s="419" t="str">
        <f t="shared" si="289"/>
        <v/>
      </c>
      <c r="KZ27" s="419" t="str">
        <f t="shared" si="290"/>
        <v/>
      </c>
      <c r="LA27" s="419" t="str">
        <f t="shared" si="291"/>
        <v/>
      </c>
      <c r="LB27" s="419" t="str">
        <f t="shared" si="292"/>
        <v/>
      </c>
      <c r="LC27" s="419" t="str">
        <f t="shared" si="293"/>
        <v/>
      </c>
      <c r="LD27" s="419" t="str">
        <f t="shared" si="294"/>
        <v/>
      </c>
      <c r="LE27" s="419" t="str">
        <f t="shared" si="295"/>
        <v/>
      </c>
      <c r="LF27" s="419" t="str">
        <f t="shared" si="296"/>
        <v/>
      </c>
      <c r="LG27" s="419" t="str">
        <f t="shared" si="297"/>
        <v/>
      </c>
      <c r="LH27" s="419" t="str">
        <f t="shared" si="298"/>
        <v/>
      </c>
      <c r="LI27" s="419" t="str">
        <f t="shared" si="299"/>
        <v/>
      </c>
      <c r="LJ27" s="419" t="str">
        <f t="shared" si="300"/>
        <v/>
      </c>
      <c r="LK27" s="419" t="str">
        <f t="shared" si="301"/>
        <v/>
      </c>
      <c r="LL27" s="419" t="str">
        <f t="shared" si="302"/>
        <v/>
      </c>
      <c r="LM27" s="419" t="str">
        <f t="shared" si="303"/>
        <v/>
      </c>
      <c r="LN27" s="419" t="str">
        <f t="shared" si="304"/>
        <v/>
      </c>
      <c r="LO27" s="419" t="str">
        <f t="shared" si="305"/>
        <v/>
      </c>
      <c r="LP27" s="419" t="str">
        <f t="shared" si="306"/>
        <v/>
      </c>
      <c r="LQ27" s="420" t="str">
        <f t="shared" si="307"/>
        <v/>
      </c>
      <c r="LR27" s="420" t="str">
        <f t="shared" si="308"/>
        <v/>
      </c>
      <c r="LS27" s="420" t="str">
        <f t="shared" si="309"/>
        <v/>
      </c>
      <c r="LT27" s="420" t="str">
        <f t="shared" si="310"/>
        <v/>
      </c>
      <c r="LU27" s="420" t="str">
        <f t="shared" si="311"/>
        <v/>
      </c>
      <c r="LV27" s="383" t="str">
        <f t="shared" si="312"/>
        <v/>
      </c>
      <c r="LW27" s="383" t="str">
        <f t="shared" si="313"/>
        <v/>
      </c>
      <c r="LX27" s="383" t="str">
        <f t="shared" si="314"/>
        <v/>
      </c>
      <c r="LY27" s="383" t="str">
        <f t="shared" si="315"/>
        <v/>
      </c>
      <c r="LZ27" s="383" t="str">
        <f t="shared" si="316"/>
        <v/>
      </c>
      <c r="MA27" s="383" t="str">
        <f t="shared" si="317"/>
        <v/>
      </c>
      <c r="MB27" s="383" t="str">
        <f t="shared" si="318"/>
        <v/>
      </c>
      <c r="MC27" s="383" t="str">
        <f t="shared" si="319"/>
        <v/>
      </c>
      <c r="MD27" s="383" t="str">
        <f t="shared" si="320"/>
        <v/>
      </c>
      <c r="ME27" s="383" t="str">
        <f t="shared" si="321"/>
        <v/>
      </c>
      <c r="MF27" s="383" t="str">
        <f t="shared" si="322"/>
        <v/>
      </c>
      <c r="MG27" s="383" t="str">
        <f t="shared" si="323"/>
        <v/>
      </c>
      <c r="MH27" s="383" t="str">
        <f t="shared" si="324"/>
        <v/>
      </c>
      <c r="MI27" s="383" t="str">
        <f t="shared" si="325"/>
        <v/>
      </c>
      <c r="MJ27" s="383" t="str">
        <f t="shared" si="326"/>
        <v/>
      </c>
      <c r="MK27" s="383" t="str">
        <f t="shared" si="327"/>
        <v/>
      </c>
      <c r="ML27" s="383" t="str">
        <f t="shared" si="328"/>
        <v/>
      </c>
      <c r="MM27" s="383" t="str">
        <f t="shared" si="329"/>
        <v/>
      </c>
      <c r="MN27" s="383" t="str">
        <f t="shared" si="330"/>
        <v/>
      </c>
      <c r="MO27" s="383" t="str">
        <f t="shared" si="331"/>
        <v/>
      </c>
      <c r="MP27" s="405">
        <f t="shared" si="338"/>
        <v>0</v>
      </c>
      <c r="MQ27" s="405">
        <f t="shared" si="339"/>
        <v>0</v>
      </c>
      <c r="MR27" s="405">
        <f t="shared" si="340"/>
        <v>0</v>
      </c>
      <c r="MS27" s="405">
        <f t="shared" si="341"/>
        <v>0</v>
      </c>
      <c r="MT27" s="405">
        <f t="shared" si="342"/>
        <v>0</v>
      </c>
      <c r="MU27" s="405">
        <f t="shared" si="343"/>
        <v>0</v>
      </c>
      <c r="MV27" s="405">
        <f t="shared" si="344"/>
        <v>0</v>
      </c>
      <c r="MW27" s="405">
        <f t="shared" si="345"/>
        <v>0</v>
      </c>
      <c r="MX27" s="405">
        <f t="shared" si="346"/>
        <v>0</v>
      </c>
      <c r="MY27" s="405">
        <f t="shared" si="347"/>
        <v>0</v>
      </c>
      <c r="MZ27" s="405">
        <f t="shared" si="332"/>
        <v>0</v>
      </c>
      <c r="NA27" s="405">
        <f t="shared" si="333"/>
        <v>0</v>
      </c>
      <c r="NB27" s="405">
        <f t="shared" si="334"/>
        <v>0</v>
      </c>
      <c r="NC27" s="405">
        <f t="shared" si="335"/>
        <v>0</v>
      </c>
      <c r="ND27" s="405">
        <f t="shared" si="336"/>
        <v>0</v>
      </c>
    </row>
    <row r="28" spans="1:368" ht="13.9" customHeight="1" x14ac:dyDescent="0.2">
      <c r="A28" s="414" t="str">
        <f t="shared" si="337"/>
        <v/>
      </c>
      <c r="B28" s="137"/>
      <c r="C28" s="112"/>
      <c r="D28" s="113"/>
      <c r="E28" s="114"/>
      <c r="F28" s="114"/>
      <c r="G28" s="114"/>
      <c r="H28" s="114"/>
      <c r="I28" s="114"/>
      <c r="J28" s="352"/>
      <c r="K28" s="115"/>
      <c r="L28" s="116">
        <f t="shared" si="0"/>
        <v>0</v>
      </c>
      <c r="M28" s="116">
        <f t="shared" si="1"/>
        <v>0</v>
      </c>
      <c r="N28" s="421"/>
      <c r="O28" s="421"/>
      <c r="P28" s="421"/>
      <c r="Q28" s="422"/>
      <c r="R28" s="423"/>
      <c r="S28" s="424"/>
      <c r="T28" s="1148"/>
      <c r="U28" s="1149"/>
      <c r="V28" s="1149"/>
      <c r="W28" s="1150"/>
      <c r="X28" s="383" t="str">
        <f t="shared" si="2"/>
        <v/>
      </c>
      <c r="Y28" s="383" t="str">
        <f t="shared" si="3"/>
        <v/>
      </c>
      <c r="Z28" s="383" t="str">
        <f t="shared" si="4"/>
        <v/>
      </c>
      <c r="AA28" s="383" t="str">
        <f t="shared" si="5"/>
        <v/>
      </c>
      <c r="AB28" s="383" t="str">
        <f t="shared" si="6"/>
        <v/>
      </c>
      <c r="AC28" s="383" t="str">
        <f t="shared" si="7"/>
        <v/>
      </c>
      <c r="AD28" s="383" t="str">
        <f t="shared" si="8"/>
        <v/>
      </c>
      <c r="AE28" s="383" t="str">
        <f t="shared" si="9"/>
        <v/>
      </c>
      <c r="AF28" s="383" t="str">
        <f t="shared" si="10"/>
        <v/>
      </c>
      <c r="AG28" s="383" t="str">
        <f t="shared" si="11"/>
        <v/>
      </c>
      <c r="AH28" s="383" t="str">
        <f t="shared" si="12"/>
        <v/>
      </c>
      <c r="AI28" s="383" t="str">
        <f t="shared" si="13"/>
        <v/>
      </c>
      <c r="AJ28" s="383" t="str">
        <f t="shared" si="14"/>
        <v/>
      </c>
      <c r="AK28" s="383" t="str">
        <f t="shared" si="15"/>
        <v/>
      </c>
      <c r="AL28" s="383" t="str">
        <f t="shared" si="16"/>
        <v/>
      </c>
      <c r="AM28" s="383" t="str">
        <f t="shared" si="17"/>
        <v/>
      </c>
      <c r="AN28" s="383" t="str">
        <f t="shared" si="18"/>
        <v/>
      </c>
      <c r="AO28" s="383" t="str">
        <f t="shared" si="19"/>
        <v/>
      </c>
      <c r="AP28" s="383" t="str">
        <f t="shared" si="20"/>
        <v/>
      </c>
      <c r="AQ28" s="383" t="str">
        <f t="shared" si="21"/>
        <v/>
      </c>
      <c r="AR28" s="383" t="str">
        <f t="shared" si="22"/>
        <v/>
      </c>
      <c r="AS28" s="383" t="str">
        <f t="shared" si="23"/>
        <v/>
      </c>
      <c r="AT28" s="383" t="str">
        <f t="shared" si="24"/>
        <v/>
      </c>
      <c r="AU28" s="383" t="str">
        <f t="shared" si="25"/>
        <v/>
      </c>
      <c r="AV28" s="383" t="str">
        <f t="shared" si="26"/>
        <v/>
      </c>
      <c r="AW28" s="383" t="str">
        <f t="shared" si="27"/>
        <v/>
      </c>
      <c r="AX28" s="383" t="str">
        <f t="shared" si="28"/>
        <v/>
      </c>
      <c r="AY28" s="383" t="str">
        <f t="shared" si="29"/>
        <v/>
      </c>
      <c r="AZ28" s="383" t="str">
        <f t="shared" si="30"/>
        <v/>
      </c>
      <c r="BA28" s="383" t="str">
        <f t="shared" si="31"/>
        <v/>
      </c>
      <c r="BB28" s="383" t="str">
        <f t="shared" si="32"/>
        <v/>
      </c>
      <c r="BC28" s="383" t="str">
        <f t="shared" si="33"/>
        <v/>
      </c>
      <c r="BD28" s="383" t="str">
        <f t="shared" si="34"/>
        <v/>
      </c>
      <c r="BE28" s="383" t="str">
        <f t="shared" si="35"/>
        <v/>
      </c>
      <c r="BF28" s="383" t="str">
        <f t="shared" si="36"/>
        <v/>
      </c>
      <c r="BG28" s="383" t="str">
        <f t="shared" si="37"/>
        <v/>
      </c>
      <c r="BH28" s="383" t="str">
        <f t="shared" si="38"/>
        <v/>
      </c>
      <c r="BI28" s="383" t="str">
        <f t="shared" si="39"/>
        <v/>
      </c>
      <c r="BJ28" s="383" t="str">
        <f t="shared" si="40"/>
        <v/>
      </c>
      <c r="BK28" s="383" t="str">
        <f t="shared" si="41"/>
        <v/>
      </c>
      <c r="BL28" s="383" t="str">
        <f t="shared" si="42"/>
        <v/>
      </c>
      <c r="BM28" s="383" t="str">
        <f t="shared" si="43"/>
        <v/>
      </c>
      <c r="BN28" s="383" t="str">
        <f t="shared" si="44"/>
        <v/>
      </c>
      <c r="BO28" s="383" t="str">
        <f t="shared" si="45"/>
        <v/>
      </c>
      <c r="BP28" s="383" t="str">
        <f t="shared" si="46"/>
        <v/>
      </c>
      <c r="BQ28" s="383" t="str">
        <f t="shared" si="47"/>
        <v/>
      </c>
      <c r="BR28" s="383" t="str">
        <f t="shared" si="48"/>
        <v/>
      </c>
      <c r="BS28" s="383" t="str">
        <f t="shared" si="49"/>
        <v/>
      </c>
      <c r="BT28" s="383" t="str">
        <f t="shared" si="50"/>
        <v/>
      </c>
      <c r="BU28" s="383" t="str">
        <f t="shared" si="51"/>
        <v/>
      </c>
      <c r="BV28" s="383" t="str">
        <f t="shared" si="52"/>
        <v/>
      </c>
      <c r="BW28" s="383" t="str">
        <f t="shared" si="53"/>
        <v/>
      </c>
      <c r="BX28" s="383" t="str">
        <f t="shared" si="54"/>
        <v/>
      </c>
      <c r="BY28" s="383" t="str">
        <f t="shared" si="55"/>
        <v/>
      </c>
      <c r="BZ28" s="383" t="str">
        <f t="shared" si="56"/>
        <v/>
      </c>
      <c r="CA28" s="383" t="str">
        <f t="shared" si="57"/>
        <v/>
      </c>
      <c r="CB28" s="383" t="str">
        <f t="shared" si="58"/>
        <v/>
      </c>
      <c r="CC28" s="383" t="str">
        <f t="shared" si="59"/>
        <v/>
      </c>
      <c r="CD28" s="383" t="str">
        <f t="shared" si="60"/>
        <v/>
      </c>
      <c r="CE28" s="383" t="str">
        <f t="shared" si="61"/>
        <v/>
      </c>
      <c r="CF28" s="383" t="str">
        <f t="shared" si="62"/>
        <v/>
      </c>
      <c r="CG28" s="383" t="str">
        <f t="shared" si="63"/>
        <v/>
      </c>
      <c r="CH28" s="383" t="str">
        <f t="shared" si="64"/>
        <v/>
      </c>
      <c r="CI28" s="383" t="str">
        <f t="shared" si="65"/>
        <v/>
      </c>
      <c r="CJ28" s="383" t="str">
        <f t="shared" si="66"/>
        <v/>
      </c>
      <c r="CK28" s="383" t="str">
        <f t="shared" si="67"/>
        <v/>
      </c>
      <c r="CL28" s="383" t="str">
        <f t="shared" si="68"/>
        <v/>
      </c>
      <c r="CM28" s="383" t="str">
        <f t="shared" si="69"/>
        <v/>
      </c>
      <c r="CN28" s="383" t="str">
        <f t="shared" si="70"/>
        <v/>
      </c>
      <c r="CO28" s="383" t="str">
        <f t="shared" si="71"/>
        <v/>
      </c>
      <c r="CP28" s="383" t="str">
        <f t="shared" si="72"/>
        <v/>
      </c>
      <c r="CQ28" s="383" t="str">
        <f t="shared" si="73"/>
        <v/>
      </c>
      <c r="CR28" s="383" t="str">
        <f t="shared" si="74"/>
        <v/>
      </c>
      <c r="CS28" s="383" t="str">
        <f t="shared" si="75"/>
        <v/>
      </c>
      <c r="CT28" s="383" t="str">
        <f t="shared" si="76"/>
        <v/>
      </c>
      <c r="CU28" s="383" t="str">
        <f t="shared" si="77"/>
        <v/>
      </c>
      <c r="CV28" s="383" t="str">
        <f t="shared" si="78"/>
        <v/>
      </c>
      <c r="CW28" s="383" t="str">
        <f t="shared" si="79"/>
        <v/>
      </c>
      <c r="CX28" s="383" t="str">
        <f t="shared" si="80"/>
        <v/>
      </c>
      <c r="CY28" s="383" t="str">
        <f t="shared" si="81"/>
        <v/>
      </c>
      <c r="CZ28" s="383" t="str">
        <f t="shared" si="82"/>
        <v/>
      </c>
      <c r="DA28" s="383" t="str">
        <f t="shared" si="83"/>
        <v/>
      </c>
      <c r="DB28" s="383" t="str">
        <f t="shared" si="84"/>
        <v/>
      </c>
      <c r="DC28" s="383" t="str">
        <f t="shared" si="85"/>
        <v/>
      </c>
      <c r="DD28" s="383" t="str">
        <f t="shared" si="86"/>
        <v/>
      </c>
      <c r="DE28" s="383" t="str">
        <f t="shared" si="87"/>
        <v/>
      </c>
      <c r="DF28" s="383" t="str">
        <f t="shared" si="88"/>
        <v/>
      </c>
      <c r="DG28" s="383" t="str">
        <f t="shared" si="89"/>
        <v/>
      </c>
      <c r="DH28" s="383" t="str">
        <f t="shared" si="90"/>
        <v/>
      </c>
      <c r="DI28" s="383" t="str">
        <f t="shared" si="91"/>
        <v/>
      </c>
      <c r="DJ28" s="383" t="str">
        <f t="shared" si="92"/>
        <v/>
      </c>
      <c r="DK28" s="383" t="str">
        <f t="shared" si="93"/>
        <v/>
      </c>
      <c r="DL28" s="383" t="str">
        <f t="shared" si="94"/>
        <v/>
      </c>
      <c r="DM28" s="383" t="str">
        <f t="shared" si="95"/>
        <v/>
      </c>
      <c r="DN28" s="383" t="str">
        <f t="shared" si="96"/>
        <v/>
      </c>
      <c r="DO28" s="383" t="str">
        <f t="shared" si="97"/>
        <v/>
      </c>
      <c r="DP28" s="383" t="str">
        <f t="shared" si="98"/>
        <v/>
      </c>
      <c r="DQ28" s="383" t="str">
        <f t="shared" si="99"/>
        <v/>
      </c>
      <c r="DR28" s="383" t="str">
        <f t="shared" si="100"/>
        <v/>
      </c>
      <c r="DS28" s="383" t="str">
        <f t="shared" si="101"/>
        <v/>
      </c>
      <c r="DT28" s="383" t="str">
        <f t="shared" si="102"/>
        <v/>
      </c>
      <c r="DU28" s="383" t="str">
        <f t="shared" si="103"/>
        <v/>
      </c>
      <c r="DV28" s="383" t="str">
        <f t="shared" si="104"/>
        <v/>
      </c>
      <c r="DW28" s="383" t="str">
        <f t="shared" si="105"/>
        <v/>
      </c>
      <c r="DX28" s="383" t="str">
        <f t="shared" si="106"/>
        <v/>
      </c>
      <c r="DY28" s="383" t="str">
        <f t="shared" si="107"/>
        <v/>
      </c>
      <c r="DZ28" s="383" t="str">
        <f t="shared" si="108"/>
        <v/>
      </c>
      <c r="EA28" s="383" t="str">
        <f t="shared" si="109"/>
        <v/>
      </c>
      <c r="EB28" s="383" t="str">
        <f t="shared" si="110"/>
        <v/>
      </c>
      <c r="EC28" s="383" t="str">
        <f t="shared" si="111"/>
        <v/>
      </c>
      <c r="ED28" s="383" t="str">
        <f t="shared" si="112"/>
        <v/>
      </c>
      <c r="EE28" s="383" t="str">
        <f t="shared" si="113"/>
        <v/>
      </c>
      <c r="EF28" s="383" t="str">
        <f t="shared" si="114"/>
        <v/>
      </c>
      <c r="EG28" s="383" t="str">
        <f t="shared" si="115"/>
        <v/>
      </c>
      <c r="EH28" s="383" t="str">
        <f t="shared" si="116"/>
        <v/>
      </c>
      <c r="EI28" s="383" t="str">
        <f t="shared" si="117"/>
        <v/>
      </c>
      <c r="EJ28" s="383" t="str">
        <f t="shared" si="118"/>
        <v/>
      </c>
      <c r="EK28" s="383" t="str">
        <f t="shared" si="119"/>
        <v/>
      </c>
      <c r="EL28" s="383" t="str">
        <f t="shared" si="120"/>
        <v/>
      </c>
      <c r="EM28" s="383" t="str">
        <f t="shared" si="121"/>
        <v/>
      </c>
      <c r="EN28" s="383" t="str">
        <f t="shared" si="122"/>
        <v/>
      </c>
      <c r="EO28" s="383" t="str">
        <f t="shared" si="123"/>
        <v/>
      </c>
      <c r="EP28" s="383" t="str">
        <f t="shared" si="124"/>
        <v/>
      </c>
      <c r="EQ28" s="383" t="str">
        <f t="shared" si="125"/>
        <v/>
      </c>
      <c r="ER28" s="383" t="str">
        <f t="shared" si="126"/>
        <v/>
      </c>
      <c r="ES28" s="383" t="str">
        <f t="shared" si="127"/>
        <v/>
      </c>
      <c r="ET28" s="383" t="str">
        <f t="shared" si="128"/>
        <v/>
      </c>
      <c r="EU28" s="383" t="str">
        <f t="shared" si="129"/>
        <v/>
      </c>
      <c r="EV28" s="383" t="str">
        <f t="shared" si="130"/>
        <v/>
      </c>
      <c r="EW28" s="383" t="str">
        <f t="shared" si="131"/>
        <v/>
      </c>
      <c r="EX28" s="383" t="str">
        <f t="shared" si="132"/>
        <v/>
      </c>
      <c r="EY28" s="383" t="str">
        <f t="shared" si="133"/>
        <v/>
      </c>
      <c r="EZ28" s="383" t="str">
        <f t="shared" si="134"/>
        <v/>
      </c>
      <c r="FA28" s="383" t="str">
        <f t="shared" si="135"/>
        <v/>
      </c>
      <c r="FB28" s="383" t="str">
        <f t="shared" si="136"/>
        <v/>
      </c>
      <c r="FC28" s="383" t="str">
        <f t="shared" si="137"/>
        <v/>
      </c>
      <c r="FD28" s="383" t="str">
        <f t="shared" si="138"/>
        <v/>
      </c>
      <c r="FE28" s="383" t="str">
        <f t="shared" si="139"/>
        <v/>
      </c>
      <c r="FF28" s="383" t="str">
        <f t="shared" si="140"/>
        <v/>
      </c>
      <c r="FG28" s="383" t="str">
        <f t="shared" si="141"/>
        <v/>
      </c>
      <c r="FH28" s="383" t="str">
        <f t="shared" si="142"/>
        <v/>
      </c>
      <c r="FI28" s="383" t="str">
        <f t="shared" si="143"/>
        <v/>
      </c>
      <c r="FJ28" s="383" t="str">
        <f t="shared" si="144"/>
        <v/>
      </c>
      <c r="FK28" s="383" t="str">
        <f t="shared" si="145"/>
        <v/>
      </c>
      <c r="FL28" s="383" t="str">
        <f t="shared" si="146"/>
        <v/>
      </c>
      <c r="FM28" s="383" t="str">
        <f t="shared" si="147"/>
        <v/>
      </c>
      <c r="FN28" s="383" t="str">
        <f t="shared" si="148"/>
        <v/>
      </c>
      <c r="FO28" s="383" t="str">
        <f t="shared" si="149"/>
        <v/>
      </c>
      <c r="FP28" s="383" t="str">
        <f t="shared" si="150"/>
        <v/>
      </c>
      <c r="FQ28" s="383" t="str">
        <f t="shared" si="151"/>
        <v/>
      </c>
      <c r="FR28" s="383" t="str">
        <f t="shared" si="152"/>
        <v/>
      </c>
      <c r="FS28" s="383" t="str">
        <f t="shared" si="153"/>
        <v/>
      </c>
      <c r="FT28" s="383" t="str">
        <f t="shared" si="154"/>
        <v/>
      </c>
      <c r="FU28" s="383" t="str">
        <f t="shared" si="155"/>
        <v/>
      </c>
      <c r="FV28" s="383" t="str">
        <f t="shared" si="156"/>
        <v/>
      </c>
      <c r="FW28" s="383" t="str">
        <f t="shared" si="157"/>
        <v/>
      </c>
      <c r="FX28" s="383" t="str">
        <f t="shared" si="158"/>
        <v/>
      </c>
      <c r="FY28" s="383" t="str">
        <f t="shared" si="159"/>
        <v/>
      </c>
      <c r="FZ28" s="383" t="str">
        <f t="shared" si="160"/>
        <v/>
      </c>
      <c r="GA28" s="383" t="str">
        <f t="shared" si="161"/>
        <v/>
      </c>
      <c r="GB28" s="383" t="str">
        <f t="shared" si="162"/>
        <v/>
      </c>
      <c r="GC28" s="383" t="str">
        <f t="shared" si="163"/>
        <v/>
      </c>
      <c r="GD28" s="383" t="str">
        <f t="shared" si="164"/>
        <v/>
      </c>
      <c r="GE28" s="383" t="str">
        <f t="shared" si="165"/>
        <v/>
      </c>
      <c r="GF28" s="383" t="str">
        <f t="shared" si="166"/>
        <v/>
      </c>
      <c r="GG28" s="383" t="str">
        <f t="shared" si="167"/>
        <v/>
      </c>
      <c r="GH28" s="383" t="str">
        <f t="shared" si="168"/>
        <v/>
      </c>
      <c r="GI28" s="383" t="str">
        <f t="shared" si="169"/>
        <v/>
      </c>
      <c r="GJ28" s="383" t="str">
        <f t="shared" si="170"/>
        <v/>
      </c>
      <c r="GK28" s="383" t="str">
        <f t="shared" si="171"/>
        <v/>
      </c>
      <c r="GL28" s="383" t="str">
        <f t="shared" si="172"/>
        <v/>
      </c>
      <c r="GM28" s="383" t="str">
        <f t="shared" si="173"/>
        <v/>
      </c>
      <c r="GN28" s="383" t="str">
        <f t="shared" si="174"/>
        <v/>
      </c>
      <c r="GO28" s="383" t="str">
        <f t="shared" si="175"/>
        <v/>
      </c>
      <c r="GP28" s="383" t="str">
        <f t="shared" si="176"/>
        <v/>
      </c>
      <c r="GQ28" s="383" t="str">
        <f t="shared" si="177"/>
        <v/>
      </c>
      <c r="GR28" s="383" t="str">
        <f t="shared" si="178"/>
        <v/>
      </c>
      <c r="GS28" s="383" t="str">
        <f t="shared" si="179"/>
        <v/>
      </c>
      <c r="GT28" s="383" t="str">
        <f t="shared" si="180"/>
        <v/>
      </c>
      <c r="GU28" s="383" t="str">
        <f t="shared" si="181"/>
        <v/>
      </c>
      <c r="GV28" s="383" t="str">
        <f t="shared" si="182"/>
        <v/>
      </c>
      <c r="GW28" s="383" t="str">
        <f t="shared" si="183"/>
        <v/>
      </c>
      <c r="GX28" s="383" t="str">
        <f t="shared" si="184"/>
        <v/>
      </c>
      <c r="GY28" s="383" t="str">
        <f t="shared" si="185"/>
        <v/>
      </c>
      <c r="GZ28" s="383" t="str">
        <f t="shared" si="186"/>
        <v/>
      </c>
      <c r="HA28" s="383" t="str">
        <f t="shared" si="187"/>
        <v/>
      </c>
      <c r="HB28" s="383" t="str">
        <f t="shared" si="188"/>
        <v/>
      </c>
      <c r="HC28" s="383" t="str">
        <f t="shared" si="189"/>
        <v/>
      </c>
      <c r="HD28" s="383" t="str">
        <f t="shared" si="190"/>
        <v/>
      </c>
      <c r="HE28" s="383" t="str">
        <f t="shared" si="191"/>
        <v/>
      </c>
      <c r="HF28" s="383" t="str">
        <f t="shared" si="192"/>
        <v/>
      </c>
      <c r="HG28" s="383" t="str">
        <f t="shared" si="193"/>
        <v/>
      </c>
      <c r="HH28" s="383" t="str">
        <f t="shared" si="194"/>
        <v/>
      </c>
      <c r="HI28" s="383" t="str">
        <f t="shared" si="195"/>
        <v/>
      </c>
      <c r="HJ28" s="383" t="str">
        <f t="shared" si="196"/>
        <v/>
      </c>
      <c r="HK28" s="383" t="str">
        <f t="shared" si="197"/>
        <v/>
      </c>
      <c r="HL28" s="383" t="str">
        <f t="shared" si="198"/>
        <v/>
      </c>
      <c r="HM28" s="383" t="str">
        <f t="shared" si="199"/>
        <v/>
      </c>
      <c r="HN28" s="383" t="str">
        <f t="shared" si="200"/>
        <v/>
      </c>
      <c r="HO28" s="383" t="str">
        <f t="shared" si="201"/>
        <v/>
      </c>
      <c r="HP28" s="383" t="str">
        <f t="shared" si="202"/>
        <v/>
      </c>
      <c r="HQ28" s="383" t="str">
        <f t="shared" si="203"/>
        <v/>
      </c>
      <c r="HR28" s="383" t="str">
        <f t="shared" si="204"/>
        <v/>
      </c>
      <c r="HS28" s="383" t="str">
        <f t="shared" si="205"/>
        <v/>
      </c>
      <c r="HT28" s="383" t="str">
        <f t="shared" si="206"/>
        <v/>
      </c>
      <c r="HU28" s="383" t="str">
        <f t="shared" si="207"/>
        <v/>
      </c>
      <c r="HV28" s="383" t="str">
        <f t="shared" si="208"/>
        <v/>
      </c>
      <c r="HW28" s="383" t="str">
        <f t="shared" si="209"/>
        <v/>
      </c>
      <c r="HX28" s="383" t="str">
        <f t="shared" si="210"/>
        <v/>
      </c>
      <c r="HY28" s="383" t="str">
        <f t="shared" si="211"/>
        <v/>
      </c>
      <c r="HZ28" s="419" t="str">
        <f t="shared" si="212"/>
        <v/>
      </c>
      <c r="IA28" s="419" t="str">
        <f t="shared" si="213"/>
        <v/>
      </c>
      <c r="IB28" s="419" t="str">
        <f t="shared" si="214"/>
        <v/>
      </c>
      <c r="IC28" s="419" t="str">
        <f t="shared" si="215"/>
        <v/>
      </c>
      <c r="ID28" s="419" t="str">
        <f t="shared" si="216"/>
        <v/>
      </c>
      <c r="IE28" s="419" t="str">
        <f t="shared" si="217"/>
        <v/>
      </c>
      <c r="IF28" s="419" t="str">
        <f t="shared" si="218"/>
        <v/>
      </c>
      <c r="IG28" s="419" t="str">
        <f t="shared" si="219"/>
        <v/>
      </c>
      <c r="IH28" s="419" t="str">
        <f t="shared" si="220"/>
        <v/>
      </c>
      <c r="II28" s="419" t="str">
        <f t="shared" si="221"/>
        <v/>
      </c>
      <c r="IJ28" s="419" t="str">
        <f t="shared" si="222"/>
        <v/>
      </c>
      <c r="IK28" s="419" t="str">
        <f t="shared" si="223"/>
        <v/>
      </c>
      <c r="IL28" s="419" t="str">
        <f t="shared" si="224"/>
        <v/>
      </c>
      <c r="IM28" s="419" t="str">
        <f t="shared" si="225"/>
        <v/>
      </c>
      <c r="IN28" s="419" t="str">
        <f t="shared" si="226"/>
        <v/>
      </c>
      <c r="IO28" s="419" t="str">
        <f t="shared" si="227"/>
        <v/>
      </c>
      <c r="IP28" s="419" t="str">
        <f t="shared" si="228"/>
        <v/>
      </c>
      <c r="IQ28" s="419" t="str">
        <f t="shared" si="229"/>
        <v/>
      </c>
      <c r="IR28" s="419" t="str">
        <f t="shared" si="230"/>
        <v/>
      </c>
      <c r="IS28" s="419" t="str">
        <f t="shared" si="231"/>
        <v/>
      </c>
      <c r="IT28" s="419" t="str">
        <f t="shared" si="232"/>
        <v/>
      </c>
      <c r="IU28" s="419" t="str">
        <f t="shared" si="233"/>
        <v/>
      </c>
      <c r="IV28" s="419" t="str">
        <f t="shared" si="234"/>
        <v/>
      </c>
      <c r="IW28" s="419" t="str">
        <f t="shared" si="235"/>
        <v/>
      </c>
      <c r="IX28" s="419" t="str">
        <f t="shared" si="236"/>
        <v/>
      </c>
      <c r="IY28" s="419" t="str">
        <f t="shared" si="237"/>
        <v/>
      </c>
      <c r="IZ28" s="419" t="str">
        <f t="shared" si="238"/>
        <v/>
      </c>
      <c r="JA28" s="419" t="str">
        <f t="shared" si="239"/>
        <v/>
      </c>
      <c r="JB28" s="419" t="str">
        <f t="shared" si="240"/>
        <v/>
      </c>
      <c r="JC28" s="419" t="str">
        <f t="shared" si="241"/>
        <v/>
      </c>
      <c r="JD28" s="419" t="str">
        <f t="shared" si="242"/>
        <v/>
      </c>
      <c r="JE28" s="419" t="str">
        <f t="shared" si="243"/>
        <v/>
      </c>
      <c r="JF28" s="419" t="str">
        <f t="shared" si="244"/>
        <v/>
      </c>
      <c r="JG28" s="419" t="str">
        <f t="shared" si="245"/>
        <v/>
      </c>
      <c r="JH28" s="419" t="str">
        <f t="shared" si="246"/>
        <v/>
      </c>
      <c r="JI28" s="419" t="str">
        <f t="shared" si="247"/>
        <v/>
      </c>
      <c r="JJ28" s="419" t="str">
        <f t="shared" si="248"/>
        <v/>
      </c>
      <c r="JK28" s="419" t="str">
        <f t="shared" si="249"/>
        <v/>
      </c>
      <c r="JL28" s="419" t="str">
        <f t="shared" si="250"/>
        <v/>
      </c>
      <c r="JM28" s="419" t="str">
        <f t="shared" si="251"/>
        <v/>
      </c>
      <c r="JN28" s="419" t="str">
        <f t="shared" si="252"/>
        <v/>
      </c>
      <c r="JO28" s="419" t="str">
        <f t="shared" si="253"/>
        <v/>
      </c>
      <c r="JP28" s="419" t="str">
        <f t="shared" si="254"/>
        <v/>
      </c>
      <c r="JQ28" s="419" t="str">
        <f t="shared" si="255"/>
        <v/>
      </c>
      <c r="JR28" s="419" t="str">
        <f t="shared" si="256"/>
        <v/>
      </c>
      <c r="JS28" s="419" t="str">
        <f t="shared" si="257"/>
        <v/>
      </c>
      <c r="JT28" s="419" t="str">
        <f t="shared" si="258"/>
        <v/>
      </c>
      <c r="JU28" s="419" t="str">
        <f t="shared" si="259"/>
        <v/>
      </c>
      <c r="JV28" s="419" t="str">
        <f t="shared" si="260"/>
        <v/>
      </c>
      <c r="JW28" s="419" t="str">
        <f t="shared" si="261"/>
        <v/>
      </c>
      <c r="JX28" s="419" t="str">
        <f t="shared" si="262"/>
        <v/>
      </c>
      <c r="JY28" s="419" t="str">
        <f t="shared" si="263"/>
        <v/>
      </c>
      <c r="JZ28" s="419" t="str">
        <f t="shared" si="264"/>
        <v/>
      </c>
      <c r="KA28" s="419" t="str">
        <f t="shared" si="265"/>
        <v/>
      </c>
      <c r="KB28" s="419" t="str">
        <f t="shared" si="266"/>
        <v/>
      </c>
      <c r="KC28" s="419" t="str">
        <f t="shared" si="267"/>
        <v/>
      </c>
      <c r="KD28" s="419" t="str">
        <f t="shared" si="268"/>
        <v/>
      </c>
      <c r="KE28" s="419" t="str">
        <f t="shared" si="269"/>
        <v/>
      </c>
      <c r="KF28" s="419" t="str">
        <f t="shared" si="270"/>
        <v/>
      </c>
      <c r="KG28" s="419" t="str">
        <f t="shared" si="271"/>
        <v/>
      </c>
      <c r="KH28" s="419" t="str">
        <f t="shared" si="272"/>
        <v/>
      </c>
      <c r="KI28" s="419" t="str">
        <f t="shared" si="273"/>
        <v/>
      </c>
      <c r="KJ28" s="419" t="str">
        <f t="shared" si="274"/>
        <v/>
      </c>
      <c r="KK28" s="419" t="str">
        <f t="shared" si="275"/>
        <v/>
      </c>
      <c r="KL28" s="419" t="str">
        <f t="shared" si="276"/>
        <v/>
      </c>
      <c r="KM28" s="419" t="str">
        <f t="shared" si="277"/>
        <v/>
      </c>
      <c r="KN28" s="419" t="str">
        <f t="shared" si="278"/>
        <v/>
      </c>
      <c r="KO28" s="419" t="str">
        <f t="shared" si="279"/>
        <v/>
      </c>
      <c r="KP28" s="419" t="str">
        <f t="shared" si="280"/>
        <v/>
      </c>
      <c r="KQ28" s="419" t="str">
        <f t="shared" si="281"/>
        <v/>
      </c>
      <c r="KR28" s="419" t="str">
        <f t="shared" si="282"/>
        <v/>
      </c>
      <c r="KS28" s="419" t="str">
        <f t="shared" si="283"/>
        <v/>
      </c>
      <c r="KT28" s="419" t="str">
        <f t="shared" si="284"/>
        <v/>
      </c>
      <c r="KU28" s="419" t="str">
        <f t="shared" si="285"/>
        <v/>
      </c>
      <c r="KV28" s="419" t="str">
        <f t="shared" si="286"/>
        <v/>
      </c>
      <c r="KW28" s="419" t="str">
        <f t="shared" si="287"/>
        <v/>
      </c>
      <c r="KX28" s="419" t="str">
        <f t="shared" si="288"/>
        <v/>
      </c>
      <c r="KY28" s="419" t="str">
        <f t="shared" si="289"/>
        <v/>
      </c>
      <c r="KZ28" s="419" t="str">
        <f t="shared" si="290"/>
        <v/>
      </c>
      <c r="LA28" s="419" t="str">
        <f t="shared" si="291"/>
        <v/>
      </c>
      <c r="LB28" s="419" t="str">
        <f t="shared" si="292"/>
        <v/>
      </c>
      <c r="LC28" s="419" t="str">
        <f t="shared" si="293"/>
        <v/>
      </c>
      <c r="LD28" s="419" t="str">
        <f t="shared" si="294"/>
        <v/>
      </c>
      <c r="LE28" s="419" t="str">
        <f t="shared" si="295"/>
        <v/>
      </c>
      <c r="LF28" s="419" t="str">
        <f t="shared" si="296"/>
        <v/>
      </c>
      <c r="LG28" s="419" t="str">
        <f t="shared" si="297"/>
        <v/>
      </c>
      <c r="LH28" s="419" t="str">
        <f t="shared" si="298"/>
        <v/>
      </c>
      <c r="LI28" s="419" t="str">
        <f t="shared" si="299"/>
        <v/>
      </c>
      <c r="LJ28" s="419" t="str">
        <f t="shared" si="300"/>
        <v/>
      </c>
      <c r="LK28" s="419" t="str">
        <f t="shared" si="301"/>
        <v/>
      </c>
      <c r="LL28" s="419" t="str">
        <f t="shared" si="302"/>
        <v/>
      </c>
      <c r="LM28" s="419" t="str">
        <f t="shared" si="303"/>
        <v/>
      </c>
      <c r="LN28" s="419" t="str">
        <f t="shared" si="304"/>
        <v/>
      </c>
      <c r="LO28" s="419" t="str">
        <f t="shared" si="305"/>
        <v/>
      </c>
      <c r="LP28" s="419" t="str">
        <f t="shared" si="306"/>
        <v/>
      </c>
      <c r="LQ28" s="420" t="str">
        <f t="shared" si="307"/>
        <v/>
      </c>
      <c r="LR28" s="420" t="str">
        <f t="shared" si="308"/>
        <v/>
      </c>
      <c r="LS28" s="420" t="str">
        <f t="shared" si="309"/>
        <v/>
      </c>
      <c r="LT28" s="420" t="str">
        <f t="shared" si="310"/>
        <v/>
      </c>
      <c r="LU28" s="420" t="str">
        <f t="shared" si="311"/>
        <v/>
      </c>
      <c r="LV28" s="383" t="str">
        <f t="shared" si="312"/>
        <v/>
      </c>
      <c r="LW28" s="383" t="str">
        <f t="shared" si="313"/>
        <v/>
      </c>
      <c r="LX28" s="383" t="str">
        <f t="shared" si="314"/>
        <v/>
      </c>
      <c r="LY28" s="383" t="str">
        <f t="shared" si="315"/>
        <v/>
      </c>
      <c r="LZ28" s="383" t="str">
        <f t="shared" si="316"/>
        <v/>
      </c>
      <c r="MA28" s="383" t="str">
        <f t="shared" si="317"/>
        <v/>
      </c>
      <c r="MB28" s="383" t="str">
        <f t="shared" si="318"/>
        <v/>
      </c>
      <c r="MC28" s="383" t="str">
        <f t="shared" si="319"/>
        <v/>
      </c>
      <c r="MD28" s="383" t="str">
        <f t="shared" si="320"/>
        <v/>
      </c>
      <c r="ME28" s="383" t="str">
        <f t="shared" si="321"/>
        <v/>
      </c>
      <c r="MF28" s="383" t="str">
        <f t="shared" si="322"/>
        <v/>
      </c>
      <c r="MG28" s="383" t="str">
        <f t="shared" si="323"/>
        <v/>
      </c>
      <c r="MH28" s="383" t="str">
        <f t="shared" si="324"/>
        <v/>
      </c>
      <c r="MI28" s="383" t="str">
        <f t="shared" si="325"/>
        <v/>
      </c>
      <c r="MJ28" s="383" t="str">
        <f t="shared" si="326"/>
        <v/>
      </c>
      <c r="MK28" s="383" t="str">
        <f t="shared" si="327"/>
        <v/>
      </c>
      <c r="ML28" s="383" t="str">
        <f t="shared" si="328"/>
        <v/>
      </c>
      <c r="MM28" s="383" t="str">
        <f t="shared" si="329"/>
        <v/>
      </c>
      <c r="MN28" s="383" t="str">
        <f t="shared" si="330"/>
        <v/>
      </c>
      <c r="MO28" s="383" t="str">
        <f t="shared" si="331"/>
        <v/>
      </c>
      <c r="MP28" s="405">
        <f t="shared" si="338"/>
        <v>0</v>
      </c>
      <c r="MQ28" s="405">
        <f t="shared" si="339"/>
        <v>0</v>
      </c>
      <c r="MR28" s="405">
        <f t="shared" si="340"/>
        <v>0</v>
      </c>
      <c r="MS28" s="405">
        <f t="shared" si="341"/>
        <v>0</v>
      </c>
      <c r="MT28" s="405">
        <f t="shared" si="342"/>
        <v>0</v>
      </c>
      <c r="MU28" s="405">
        <f t="shared" si="343"/>
        <v>0</v>
      </c>
      <c r="MV28" s="405">
        <f t="shared" si="344"/>
        <v>0</v>
      </c>
      <c r="MW28" s="405">
        <f t="shared" si="345"/>
        <v>0</v>
      </c>
      <c r="MX28" s="405">
        <f t="shared" si="346"/>
        <v>0</v>
      </c>
      <c r="MY28" s="405">
        <f t="shared" si="347"/>
        <v>0</v>
      </c>
      <c r="MZ28" s="405">
        <f t="shared" si="332"/>
        <v>0</v>
      </c>
      <c r="NA28" s="405">
        <f t="shared" si="333"/>
        <v>0</v>
      </c>
      <c r="NB28" s="405">
        <f t="shared" si="334"/>
        <v>0</v>
      </c>
      <c r="NC28" s="405">
        <f t="shared" si="335"/>
        <v>0</v>
      </c>
      <c r="ND28" s="405">
        <f t="shared" si="336"/>
        <v>0</v>
      </c>
    </row>
    <row r="29" spans="1:368" ht="13.9" customHeight="1" x14ac:dyDescent="0.2">
      <c r="A29" s="414" t="str">
        <f t="shared" si="337"/>
        <v/>
      </c>
      <c r="B29" s="137"/>
      <c r="C29" s="112"/>
      <c r="D29" s="113"/>
      <c r="E29" s="114"/>
      <c r="F29" s="114"/>
      <c r="G29" s="114"/>
      <c r="H29" s="114"/>
      <c r="I29" s="114"/>
      <c r="J29" s="352"/>
      <c r="K29" s="115"/>
      <c r="L29" s="116">
        <f t="shared" si="0"/>
        <v>0</v>
      </c>
      <c r="M29" s="116">
        <f t="shared" si="1"/>
        <v>0</v>
      </c>
      <c r="N29" s="421"/>
      <c r="O29" s="421"/>
      <c r="P29" s="421"/>
      <c r="Q29" s="422"/>
      <c r="R29" s="423"/>
      <c r="S29" s="424"/>
      <c r="T29" s="1148"/>
      <c r="U29" s="1149"/>
      <c r="V29" s="1149"/>
      <c r="W29" s="1150"/>
      <c r="X29" s="383" t="str">
        <f t="shared" si="2"/>
        <v/>
      </c>
      <c r="Y29" s="383" t="str">
        <f t="shared" si="3"/>
        <v/>
      </c>
      <c r="Z29" s="383" t="str">
        <f t="shared" si="4"/>
        <v/>
      </c>
      <c r="AA29" s="383" t="str">
        <f t="shared" si="5"/>
        <v/>
      </c>
      <c r="AB29" s="383" t="str">
        <f t="shared" si="6"/>
        <v/>
      </c>
      <c r="AC29" s="383" t="str">
        <f t="shared" si="7"/>
        <v/>
      </c>
      <c r="AD29" s="383" t="str">
        <f t="shared" si="8"/>
        <v/>
      </c>
      <c r="AE29" s="383" t="str">
        <f t="shared" si="9"/>
        <v/>
      </c>
      <c r="AF29" s="383" t="str">
        <f t="shared" si="10"/>
        <v/>
      </c>
      <c r="AG29" s="383" t="str">
        <f t="shared" si="11"/>
        <v/>
      </c>
      <c r="AH29" s="383" t="str">
        <f t="shared" si="12"/>
        <v/>
      </c>
      <c r="AI29" s="383" t="str">
        <f t="shared" si="13"/>
        <v/>
      </c>
      <c r="AJ29" s="383" t="str">
        <f t="shared" si="14"/>
        <v/>
      </c>
      <c r="AK29" s="383" t="str">
        <f t="shared" si="15"/>
        <v/>
      </c>
      <c r="AL29" s="383" t="str">
        <f t="shared" si="16"/>
        <v/>
      </c>
      <c r="AM29" s="383" t="str">
        <f t="shared" si="17"/>
        <v/>
      </c>
      <c r="AN29" s="383" t="str">
        <f t="shared" si="18"/>
        <v/>
      </c>
      <c r="AO29" s="383" t="str">
        <f t="shared" si="19"/>
        <v/>
      </c>
      <c r="AP29" s="383" t="str">
        <f t="shared" si="20"/>
        <v/>
      </c>
      <c r="AQ29" s="383" t="str">
        <f t="shared" si="21"/>
        <v/>
      </c>
      <c r="AR29" s="383" t="str">
        <f t="shared" si="22"/>
        <v/>
      </c>
      <c r="AS29" s="383" t="str">
        <f t="shared" si="23"/>
        <v/>
      </c>
      <c r="AT29" s="383" t="str">
        <f t="shared" si="24"/>
        <v/>
      </c>
      <c r="AU29" s="383" t="str">
        <f t="shared" si="25"/>
        <v/>
      </c>
      <c r="AV29" s="383" t="str">
        <f t="shared" si="26"/>
        <v/>
      </c>
      <c r="AW29" s="383" t="str">
        <f t="shared" si="27"/>
        <v/>
      </c>
      <c r="AX29" s="383" t="str">
        <f t="shared" si="28"/>
        <v/>
      </c>
      <c r="AY29" s="383" t="str">
        <f t="shared" si="29"/>
        <v/>
      </c>
      <c r="AZ29" s="383" t="str">
        <f t="shared" si="30"/>
        <v/>
      </c>
      <c r="BA29" s="383" t="str">
        <f t="shared" si="31"/>
        <v/>
      </c>
      <c r="BB29" s="383" t="str">
        <f t="shared" si="32"/>
        <v/>
      </c>
      <c r="BC29" s="383" t="str">
        <f t="shared" si="33"/>
        <v/>
      </c>
      <c r="BD29" s="383" t="str">
        <f t="shared" si="34"/>
        <v/>
      </c>
      <c r="BE29" s="383" t="str">
        <f t="shared" si="35"/>
        <v/>
      </c>
      <c r="BF29" s="383" t="str">
        <f t="shared" si="36"/>
        <v/>
      </c>
      <c r="BG29" s="383" t="str">
        <f t="shared" si="37"/>
        <v/>
      </c>
      <c r="BH29" s="383" t="str">
        <f t="shared" si="38"/>
        <v/>
      </c>
      <c r="BI29" s="383" t="str">
        <f t="shared" si="39"/>
        <v/>
      </c>
      <c r="BJ29" s="383" t="str">
        <f t="shared" si="40"/>
        <v/>
      </c>
      <c r="BK29" s="383" t="str">
        <f t="shared" si="41"/>
        <v/>
      </c>
      <c r="BL29" s="383" t="str">
        <f t="shared" si="42"/>
        <v/>
      </c>
      <c r="BM29" s="383" t="str">
        <f t="shared" si="43"/>
        <v/>
      </c>
      <c r="BN29" s="383" t="str">
        <f t="shared" si="44"/>
        <v/>
      </c>
      <c r="BO29" s="383" t="str">
        <f t="shared" si="45"/>
        <v/>
      </c>
      <c r="BP29" s="383" t="str">
        <f t="shared" si="46"/>
        <v/>
      </c>
      <c r="BQ29" s="383" t="str">
        <f t="shared" si="47"/>
        <v/>
      </c>
      <c r="BR29" s="383" t="str">
        <f t="shared" si="48"/>
        <v/>
      </c>
      <c r="BS29" s="383" t="str">
        <f t="shared" si="49"/>
        <v/>
      </c>
      <c r="BT29" s="383" t="str">
        <f t="shared" si="50"/>
        <v/>
      </c>
      <c r="BU29" s="383" t="str">
        <f t="shared" si="51"/>
        <v/>
      </c>
      <c r="BV29" s="383" t="str">
        <f t="shared" si="52"/>
        <v/>
      </c>
      <c r="BW29" s="383" t="str">
        <f t="shared" si="53"/>
        <v/>
      </c>
      <c r="BX29" s="383" t="str">
        <f t="shared" si="54"/>
        <v/>
      </c>
      <c r="BY29" s="383" t="str">
        <f t="shared" si="55"/>
        <v/>
      </c>
      <c r="BZ29" s="383" t="str">
        <f t="shared" si="56"/>
        <v/>
      </c>
      <c r="CA29" s="383" t="str">
        <f t="shared" si="57"/>
        <v/>
      </c>
      <c r="CB29" s="383" t="str">
        <f t="shared" si="58"/>
        <v/>
      </c>
      <c r="CC29" s="383" t="str">
        <f t="shared" si="59"/>
        <v/>
      </c>
      <c r="CD29" s="383" t="str">
        <f t="shared" si="60"/>
        <v/>
      </c>
      <c r="CE29" s="383" t="str">
        <f t="shared" si="61"/>
        <v/>
      </c>
      <c r="CF29" s="383" t="str">
        <f t="shared" si="62"/>
        <v/>
      </c>
      <c r="CG29" s="383" t="str">
        <f t="shared" si="63"/>
        <v/>
      </c>
      <c r="CH29" s="383" t="str">
        <f t="shared" si="64"/>
        <v/>
      </c>
      <c r="CI29" s="383" t="str">
        <f t="shared" si="65"/>
        <v/>
      </c>
      <c r="CJ29" s="383" t="str">
        <f t="shared" si="66"/>
        <v/>
      </c>
      <c r="CK29" s="383" t="str">
        <f t="shared" si="67"/>
        <v/>
      </c>
      <c r="CL29" s="383" t="str">
        <f t="shared" si="68"/>
        <v/>
      </c>
      <c r="CM29" s="383" t="str">
        <f t="shared" si="69"/>
        <v/>
      </c>
      <c r="CN29" s="383" t="str">
        <f t="shared" si="70"/>
        <v/>
      </c>
      <c r="CO29" s="383" t="str">
        <f t="shared" si="71"/>
        <v/>
      </c>
      <c r="CP29" s="383" t="str">
        <f t="shared" si="72"/>
        <v/>
      </c>
      <c r="CQ29" s="383" t="str">
        <f t="shared" si="73"/>
        <v/>
      </c>
      <c r="CR29" s="383" t="str">
        <f t="shared" si="74"/>
        <v/>
      </c>
      <c r="CS29" s="383" t="str">
        <f t="shared" si="75"/>
        <v/>
      </c>
      <c r="CT29" s="383" t="str">
        <f t="shared" si="76"/>
        <v/>
      </c>
      <c r="CU29" s="383" t="str">
        <f t="shared" si="77"/>
        <v/>
      </c>
      <c r="CV29" s="383" t="str">
        <f t="shared" si="78"/>
        <v/>
      </c>
      <c r="CW29" s="383" t="str">
        <f t="shared" si="79"/>
        <v/>
      </c>
      <c r="CX29" s="383" t="str">
        <f t="shared" si="80"/>
        <v/>
      </c>
      <c r="CY29" s="383" t="str">
        <f t="shared" si="81"/>
        <v/>
      </c>
      <c r="CZ29" s="383" t="str">
        <f t="shared" si="82"/>
        <v/>
      </c>
      <c r="DA29" s="383" t="str">
        <f t="shared" si="83"/>
        <v/>
      </c>
      <c r="DB29" s="383" t="str">
        <f t="shared" si="84"/>
        <v/>
      </c>
      <c r="DC29" s="383" t="str">
        <f t="shared" si="85"/>
        <v/>
      </c>
      <c r="DD29" s="383" t="str">
        <f t="shared" si="86"/>
        <v/>
      </c>
      <c r="DE29" s="383" t="str">
        <f t="shared" si="87"/>
        <v/>
      </c>
      <c r="DF29" s="383" t="str">
        <f t="shared" si="88"/>
        <v/>
      </c>
      <c r="DG29" s="383" t="str">
        <f t="shared" si="89"/>
        <v/>
      </c>
      <c r="DH29" s="383" t="str">
        <f t="shared" si="90"/>
        <v/>
      </c>
      <c r="DI29" s="383" t="str">
        <f t="shared" si="91"/>
        <v/>
      </c>
      <c r="DJ29" s="383" t="str">
        <f t="shared" si="92"/>
        <v/>
      </c>
      <c r="DK29" s="383" t="str">
        <f t="shared" si="93"/>
        <v/>
      </c>
      <c r="DL29" s="383" t="str">
        <f t="shared" si="94"/>
        <v/>
      </c>
      <c r="DM29" s="383" t="str">
        <f t="shared" si="95"/>
        <v/>
      </c>
      <c r="DN29" s="383" t="str">
        <f t="shared" si="96"/>
        <v/>
      </c>
      <c r="DO29" s="383" t="str">
        <f t="shared" si="97"/>
        <v/>
      </c>
      <c r="DP29" s="383" t="str">
        <f t="shared" si="98"/>
        <v/>
      </c>
      <c r="DQ29" s="383" t="str">
        <f t="shared" si="99"/>
        <v/>
      </c>
      <c r="DR29" s="383" t="str">
        <f t="shared" si="100"/>
        <v/>
      </c>
      <c r="DS29" s="383" t="str">
        <f t="shared" si="101"/>
        <v/>
      </c>
      <c r="DT29" s="383" t="str">
        <f t="shared" si="102"/>
        <v/>
      </c>
      <c r="DU29" s="383" t="str">
        <f t="shared" si="103"/>
        <v/>
      </c>
      <c r="DV29" s="383" t="str">
        <f t="shared" si="104"/>
        <v/>
      </c>
      <c r="DW29" s="383" t="str">
        <f t="shared" si="105"/>
        <v/>
      </c>
      <c r="DX29" s="383" t="str">
        <f t="shared" si="106"/>
        <v/>
      </c>
      <c r="DY29" s="383" t="str">
        <f t="shared" si="107"/>
        <v/>
      </c>
      <c r="DZ29" s="383" t="str">
        <f t="shared" si="108"/>
        <v/>
      </c>
      <c r="EA29" s="383" t="str">
        <f t="shared" si="109"/>
        <v/>
      </c>
      <c r="EB29" s="383" t="str">
        <f t="shared" si="110"/>
        <v/>
      </c>
      <c r="EC29" s="383" t="str">
        <f t="shared" si="111"/>
        <v/>
      </c>
      <c r="ED29" s="383" t="str">
        <f t="shared" si="112"/>
        <v/>
      </c>
      <c r="EE29" s="383" t="str">
        <f t="shared" si="113"/>
        <v/>
      </c>
      <c r="EF29" s="383" t="str">
        <f t="shared" si="114"/>
        <v/>
      </c>
      <c r="EG29" s="383" t="str">
        <f t="shared" si="115"/>
        <v/>
      </c>
      <c r="EH29" s="383" t="str">
        <f t="shared" si="116"/>
        <v/>
      </c>
      <c r="EI29" s="383" t="str">
        <f t="shared" si="117"/>
        <v/>
      </c>
      <c r="EJ29" s="383" t="str">
        <f t="shared" si="118"/>
        <v/>
      </c>
      <c r="EK29" s="383" t="str">
        <f t="shared" si="119"/>
        <v/>
      </c>
      <c r="EL29" s="383" t="str">
        <f t="shared" si="120"/>
        <v/>
      </c>
      <c r="EM29" s="383" t="str">
        <f t="shared" si="121"/>
        <v/>
      </c>
      <c r="EN29" s="383" t="str">
        <f t="shared" si="122"/>
        <v/>
      </c>
      <c r="EO29" s="383" t="str">
        <f t="shared" si="123"/>
        <v/>
      </c>
      <c r="EP29" s="383" t="str">
        <f t="shared" si="124"/>
        <v/>
      </c>
      <c r="EQ29" s="383" t="str">
        <f t="shared" si="125"/>
        <v/>
      </c>
      <c r="ER29" s="383" t="str">
        <f t="shared" si="126"/>
        <v/>
      </c>
      <c r="ES29" s="383" t="str">
        <f t="shared" si="127"/>
        <v/>
      </c>
      <c r="ET29" s="383" t="str">
        <f t="shared" si="128"/>
        <v/>
      </c>
      <c r="EU29" s="383" t="str">
        <f t="shared" si="129"/>
        <v/>
      </c>
      <c r="EV29" s="383" t="str">
        <f t="shared" si="130"/>
        <v/>
      </c>
      <c r="EW29" s="383" t="str">
        <f t="shared" si="131"/>
        <v/>
      </c>
      <c r="EX29" s="383" t="str">
        <f t="shared" si="132"/>
        <v/>
      </c>
      <c r="EY29" s="383" t="str">
        <f t="shared" si="133"/>
        <v/>
      </c>
      <c r="EZ29" s="383" t="str">
        <f t="shared" si="134"/>
        <v/>
      </c>
      <c r="FA29" s="383" t="str">
        <f t="shared" si="135"/>
        <v/>
      </c>
      <c r="FB29" s="383" t="str">
        <f t="shared" si="136"/>
        <v/>
      </c>
      <c r="FC29" s="383" t="str">
        <f t="shared" si="137"/>
        <v/>
      </c>
      <c r="FD29" s="383" t="str">
        <f t="shared" si="138"/>
        <v/>
      </c>
      <c r="FE29" s="383" t="str">
        <f t="shared" si="139"/>
        <v/>
      </c>
      <c r="FF29" s="383" t="str">
        <f t="shared" si="140"/>
        <v/>
      </c>
      <c r="FG29" s="383" t="str">
        <f t="shared" si="141"/>
        <v/>
      </c>
      <c r="FH29" s="383" t="str">
        <f t="shared" si="142"/>
        <v/>
      </c>
      <c r="FI29" s="383" t="str">
        <f t="shared" si="143"/>
        <v/>
      </c>
      <c r="FJ29" s="383" t="str">
        <f t="shared" si="144"/>
        <v/>
      </c>
      <c r="FK29" s="383" t="str">
        <f t="shared" si="145"/>
        <v/>
      </c>
      <c r="FL29" s="383" t="str">
        <f t="shared" si="146"/>
        <v/>
      </c>
      <c r="FM29" s="383" t="str">
        <f t="shared" si="147"/>
        <v/>
      </c>
      <c r="FN29" s="383" t="str">
        <f t="shared" si="148"/>
        <v/>
      </c>
      <c r="FO29" s="383" t="str">
        <f t="shared" si="149"/>
        <v/>
      </c>
      <c r="FP29" s="383" t="str">
        <f t="shared" si="150"/>
        <v/>
      </c>
      <c r="FQ29" s="383" t="str">
        <f t="shared" si="151"/>
        <v/>
      </c>
      <c r="FR29" s="383" t="str">
        <f t="shared" si="152"/>
        <v/>
      </c>
      <c r="FS29" s="383" t="str">
        <f t="shared" si="153"/>
        <v/>
      </c>
      <c r="FT29" s="383" t="str">
        <f t="shared" si="154"/>
        <v/>
      </c>
      <c r="FU29" s="383" t="str">
        <f t="shared" si="155"/>
        <v/>
      </c>
      <c r="FV29" s="383" t="str">
        <f t="shared" si="156"/>
        <v/>
      </c>
      <c r="FW29" s="383" t="str">
        <f t="shared" si="157"/>
        <v/>
      </c>
      <c r="FX29" s="383" t="str">
        <f t="shared" si="158"/>
        <v/>
      </c>
      <c r="FY29" s="383" t="str">
        <f t="shared" si="159"/>
        <v/>
      </c>
      <c r="FZ29" s="383" t="str">
        <f t="shared" si="160"/>
        <v/>
      </c>
      <c r="GA29" s="383" t="str">
        <f t="shared" si="161"/>
        <v/>
      </c>
      <c r="GB29" s="383" t="str">
        <f t="shared" si="162"/>
        <v/>
      </c>
      <c r="GC29" s="383" t="str">
        <f t="shared" si="163"/>
        <v/>
      </c>
      <c r="GD29" s="383" t="str">
        <f t="shared" si="164"/>
        <v/>
      </c>
      <c r="GE29" s="383" t="str">
        <f t="shared" si="165"/>
        <v/>
      </c>
      <c r="GF29" s="383" t="str">
        <f t="shared" si="166"/>
        <v/>
      </c>
      <c r="GG29" s="383" t="str">
        <f t="shared" si="167"/>
        <v/>
      </c>
      <c r="GH29" s="383" t="str">
        <f t="shared" si="168"/>
        <v/>
      </c>
      <c r="GI29" s="383" t="str">
        <f t="shared" si="169"/>
        <v/>
      </c>
      <c r="GJ29" s="383" t="str">
        <f t="shared" si="170"/>
        <v/>
      </c>
      <c r="GK29" s="383" t="str">
        <f t="shared" si="171"/>
        <v/>
      </c>
      <c r="GL29" s="383" t="str">
        <f t="shared" si="172"/>
        <v/>
      </c>
      <c r="GM29" s="383" t="str">
        <f t="shared" si="173"/>
        <v/>
      </c>
      <c r="GN29" s="383" t="str">
        <f t="shared" si="174"/>
        <v/>
      </c>
      <c r="GO29" s="383" t="str">
        <f t="shared" si="175"/>
        <v/>
      </c>
      <c r="GP29" s="383" t="str">
        <f t="shared" si="176"/>
        <v/>
      </c>
      <c r="GQ29" s="383" t="str">
        <f t="shared" si="177"/>
        <v/>
      </c>
      <c r="GR29" s="383" t="str">
        <f t="shared" si="178"/>
        <v/>
      </c>
      <c r="GS29" s="383" t="str">
        <f t="shared" si="179"/>
        <v/>
      </c>
      <c r="GT29" s="383" t="str">
        <f t="shared" si="180"/>
        <v/>
      </c>
      <c r="GU29" s="383" t="str">
        <f t="shared" si="181"/>
        <v/>
      </c>
      <c r="GV29" s="383" t="str">
        <f t="shared" si="182"/>
        <v/>
      </c>
      <c r="GW29" s="383" t="str">
        <f t="shared" si="183"/>
        <v/>
      </c>
      <c r="GX29" s="383" t="str">
        <f t="shared" si="184"/>
        <v/>
      </c>
      <c r="GY29" s="383" t="str">
        <f t="shared" si="185"/>
        <v/>
      </c>
      <c r="GZ29" s="383" t="str">
        <f t="shared" si="186"/>
        <v/>
      </c>
      <c r="HA29" s="383" t="str">
        <f t="shared" si="187"/>
        <v/>
      </c>
      <c r="HB29" s="383" t="str">
        <f t="shared" si="188"/>
        <v/>
      </c>
      <c r="HC29" s="383" t="str">
        <f t="shared" si="189"/>
        <v/>
      </c>
      <c r="HD29" s="383" t="str">
        <f t="shared" si="190"/>
        <v/>
      </c>
      <c r="HE29" s="383" t="str">
        <f t="shared" si="191"/>
        <v/>
      </c>
      <c r="HF29" s="383" t="str">
        <f t="shared" si="192"/>
        <v/>
      </c>
      <c r="HG29" s="383" t="str">
        <f t="shared" si="193"/>
        <v/>
      </c>
      <c r="HH29" s="383" t="str">
        <f t="shared" si="194"/>
        <v/>
      </c>
      <c r="HI29" s="383" t="str">
        <f t="shared" si="195"/>
        <v/>
      </c>
      <c r="HJ29" s="383" t="str">
        <f t="shared" si="196"/>
        <v/>
      </c>
      <c r="HK29" s="383" t="str">
        <f t="shared" si="197"/>
        <v/>
      </c>
      <c r="HL29" s="383" t="str">
        <f t="shared" si="198"/>
        <v/>
      </c>
      <c r="HM29" s="383" t="str">
        <f t="shared" si="199"/>
        <v/>
      </c>
      <c r="HN29" s="383" t="str">
        <f t="shared" si="200"/>
        <v/>
      </c>
      <c r="HO29" s="383" t="str">
        <f t="shared" si="201"/>
        <v/>
      </c>
      <c r="HP29" s="383" t="str">
        <f t="shared" si="202"/>
        <v/>
      </c>
      <c r="HQ29" s="383" t="str">
        <f t="shared" si="203"/>
        <v/>
      </c>
      <c r="HR29" s="383" t="str">
        <f t="shared" si="204"/>
        <v/>
      </c>
      <c r="HS29" s="383" t="str">
        <f t="shared" si="205"/>
        <v/>
      </c>
      <c r="HT29" s="383" t="str">
        <f t="shared" si="206"/>
        <v/>
      </c>
      <c r="HU29" s="383" t="str">
        <f t="shared" si="207"/>
        <v/>
      </c>
      <c r="HV29" s="383" t="str">
        <f t="shared" si="208"/>
        <v/>
      </c>
      <c r="HW29" s="383" t="str">
        <f t="shared" si="209"/>
        <v/>
      </c>
      <c r="HX29" s="383" t="str">
        <f t="shared" si="210"/>
        <v/>
      </c>
      <c r="HY29" s="383" t="str">
        <f t="shared" si="211"/>
        <v/>
      </c>
      <c r="HZ29" s="419" t="str">
        <f t="shared" si="212"/>
        <v/>
      </c>
      <c r="IA29" s="419" t="str">
        <f t="shared" si="213"/>
        <v/>
      </c>
      <c r="IB29" s="419" t="str">
        <f t="shared" si="214"/>
        <v/>
      </c>
      <c r="IC29" s="419" t="str">
        <f t="shared" si="215"/>
        <v/>
      </c>
      <c r="ID29" s="419" t="str">
        <f t="shared" si="216"/>
        <v/>
      </c>
      <c r="IE29" s="419" t="str">
        <f t="shared" si="217"/>
        <v/>
      </c>
      <c r="IF29" s="419" t="str">
        <f t="shared" si="218"/>
        <v/>
      </c>
      <c r="IG29" s="419" t="str">
        <f t="shared" si="219"/>
        <v/>
      </c>
      <c r="IH29" s="419" t="str">
        <f t="shared" si="220"/>
        <v/>
      </c>
      <c r="II29" s="419" t="str">
        <f t="shared" si="221"/>
        <v/>
      </c>
      <c r="IJ29" s="419" t="str">
        <f t="shared" si="222"/>
        <v/>
      </c>
      <c r="IK29" s="419" t="str">
        <f t="shared" si="223"/>
        <v/>
      </c>
      <c r="IL29" s="419" t="str">
        <f t="shared" si="224"/>
        <v/>
      </c>
      <c r="IM29" s="419" t="str">
        <f t="shared" si="225"/>
        <v/>
      </c>
      <c r="IN29" s="419" t="str">
        <f t="shared" si="226"/>
        <v/>
      </c>
      <c r="IO29" s="419" t="str">
        <f t="shared" si="227"/>
        <v/>
      </c>
      <c r="IP29" s="419" t="str">
        <f t="shared" si="228"/>
        <v/>
      </c>
      <c r="IQ29" s="419" t="str">
        <f t="shared" si="229"/>
        <v/>
      </c>
      <c r="IR29" s="419" t="str">
        <f t="shared" si="230"/>
        <v/>
      </c>
      <c r="IS29" s="419" t="str">
        <f t="shared" si="231"/>
        <v/>
      </c>
      <c r="IT29" s="419" t="str">
        <f t="shared" si="232"/>
        <v/>
      </c>
      <c r="IU29" s="419" t="str">
        <f t="shared" si="233"/>
        <v/>
      </c>
      <c r="IV29" s="419" t="str">
        <f t="shared" si="234"/>
        <v/>
      </c>
      <c r="IW29" s="419" t="str">
        <f t="shared" si="235"/>
        <v/>
      </c>
      <c r="IX29" s="419" t="str">
        <f t="shared" si="236"/>
        <v/>
      </c>
      <c r="IY29" s="419" t="str">
        <f t="shared" si="237"/>
        <v/>
      </c>
      <c r="IZ29" s="419" t="str">
        <f t="shared" si="238"/>
        <v/>
      </c>
      <c r="JA29" s="419" t="str">
        <f t="shared" si="239"/>
        <v/>
      </c>
      <c r="JB29" s="419" t="str">
        <f t="shared" si="240"/>
        <v/>
      </c>
      <c r="JC29" s="419" t="str">
        <f t="shared" si="241"/>
        <v/>
      </c>
      <c r="JD29" s="419" t="str">
        <f t="shared" si="242"/>
        <v/>
      </c>
      <c r="JE29" s="419" t="str">
        <f t="shared" si="243"/>
        <v/>
      </c>
      <c r="JF29" s="419" t="str">
        <f t="shared" si="244"/>
        <v/>
      </c>
      <c r="JG29" s="419" t="str">
        <f t="shared" si="245"/>
        <v/>
      </c>
      <c r="JH29" s="419" t="str">
        <f t="shared" si="246"/>
        <v/>
      </c>
      <c r="JI29" s="419" t="str">
        <f t="shared" si="247"/>
        <v/>
      </c>
      <c r="JJ29" s="419" t="str">
        <f t="shared" si="248"/>
        <v/>
      </c>
      <c r="JK29" s="419" t="str">
        <f t="shared" si="249"/>
        <v/>
      </c>
      <c r="JL29" s="419" t="str">
        <f t="shared" si="250"/>
        <v/>
      </c>
      <c r="JM29" s="419" t="str">
        <f t="shared" si="251"/>
        <v/>
      </c>
      <c r="JN29" s="419" t="str">
        <f t="shared" si="252"/>
        <v/>
      </c>
      <c r="JO29" s="419" t="str">
        <f t="shared" si="253"/>
        <v/>
      </c>
      <c r="JP29" s="419" t="str">
        <f t="shared" si="254"/>
        <v/>
      </c>
      <c r="JQ29" s="419" t="str">
        <f t="shared" si="255"/>
        <v/>
      </c>
      <c r="JR29" s="419" t="str">
        <f t="shared" si="256"/>
        <v/>
      </c>
      <c r="JS29" s="419" t="str">
        <f t="shared" si="257"/>
        <v/>
      </c>
      <c r="JT29" s="419" t="str">
        <f t="shared" si="258"/>
        <v/>
      </c>
      <c r="JU29" s="419" t="str">
        <f t="shared" si="259"/>
        <v/>
      </c>
      <c r="JV29" s="419" t="str">
        <f t="shared" si="260"/>
        <v/>
      </c>
      <c r="JW29" s="419" t="str">
        <f t="shared" si="261"/>
        <v/>
      </c>
      <c r="JX29" s="419" t="str">
        <f t="shared" si="262"/>
        <v/>
      </c>
      <c r="JY29" s="419" t="str">
        <f t="shared" si="263"/>
        <v/>
      </c>
      <c r="JZ29" s="419" t="str">
        <f t="shared" si="264"/>
        <v/>
      </c>
      <c r="KA29" s="419" t="str">
        <f t="shared" si="265"/>
        <v/>
      </c>
      <c r="KB29" s="419" t="str">
        <f t="shared" si="266"/>
        <v/>
      </c>
      <c r="KC29" s="419" t="str">
        <f t="shared" si="267"/>
        <v/>
      </c>
      <c r="KD29" s="419" t="str">
        <f t="shared" si="268"/>
        <v/>
      </c>
      <c r="KE29" s="419" t="str">
        <f t="shared" si="269"/>
        <v/>
      </c>
      <c r="KF29" s="419" t="str">
        <f t="shared" si="270"/>
        <v/>
      </c>
      <c r="KG29" s="419" t="str">
        <f t="shared" si="271"/>
        <v/>
      </c>
      <c r="KH29" s="419" t="str">
        <f t="shared" si="272"/>
        <v/>
      </c>
      <c r="KI29" s="419" t="str">
        <f t="shared" si="273"/>
        <v/>
      </c>
      <c r="KJ29" s="419" t="str">
        <f t="shared" si="274"/>
        <v/>
      </c>
      <c r="KK29" s="419" t="str">
        <f t="shared" si="275"/>
        <v/>
      </c>
      <c r="KL29" s="419" t="str">
        <f t="shared" si="276"/>
        <v/>
      </c>
      <c r="KM29" s="419" t="str">
        <f t="shared" si="277"/>
        <v/>
      </c>
      <c r="KN29" s="419" t="str">
        <f t="shared" si="278"/>
        <v/>
      </c>
      <c r="KO29" s="419" t="str">
        <f t="shared" si="279"/>
        <v/>
      </c>
      <c r="KP29" s="419" t="str">
        <f t="shared" si="280"/>
        <v/>
      </c>
      <c r="KQ29" s="419" t="str">
        <f t="shared" si="281"/>
        <v/>
      </c>
      <c r="KR29" s="419" t="str">
        <f t="shared" si="282"/>
        <v/>
      </c>
      <c r="KS29" s="419" t="str">
        <f t="shared" si="283"/>
        <v/>
      </c>
      <c r="KT29" s="419" t="str">
        <f t="shared" si="284"/>
        <v/>
      </c>
      <c r="KU29" s="419" t="str">
        <f t="shared" si="285"/>
        <v/>
      </c>
      <c r="KV29" s="419" t="str">
        <f t="shared" si="286"/>
        <v/>
      </c>
      <c r="KW29" s="419" t="str">
        <f t="shared" si="287"/>
        <v/>
      </c>
      <c r="KX29" s="419" t="str">
        <f t="shared" si="288"/>
        <v/>
      </c>
      <c r="KY29" s="419" t="str">
        <f t="shared" si="289"/>
        <v/>
      </c>
      <c r="KZ29" s="419" t="str">
        <f t="shared" si="290"/>
        <v/>
      </c>
      <c r="LA29" s="419" t="str">
        <f t="shared" si="291"/>
        <v/>
      </c>
      <c r="LB29" s="419" t="str">
        <f t="shared" si="292"/>
        <v/>
      </c>
      <c r="LC29" s="419" t="str">
        <f t="shared" si="293"/>
        <v/>
      </c>
      <c r="LD29" s="419" t="str">
        <f t="shared" si="294"/>
        <v/>
      </c>
      <c r="LE29" s="419" t="str">
        <f t="shared" si="295"/>
        <v/>
      </c>
      <c r="LF29" s="419" t="str">
        <f t="shared" si="296"/>
        <v/>
      </c>
      <c r="LG29" s="419" t="str">
        <f t="shared" si="297"/>
        <v/>
      </c>
      <c r="LH29" s="419" t="str">
        <f t="shared" si="298"/>
        <v/>
      </c>
      <c r="LI29" s="419" t="str">
        <f t="shared" si="299"/>
        <v/>
      </c>
      <c r="LJ29" s="419" t="str">
        <f t="shared" si="300"/>
        <v/>
      </c>
      <c r="LK29" s="419" t="str">
        <f t="shared" si="301"/>
        <v/>
      </c>
      <c r="LL29" s="419" t="str">
        <f t="shared" si="302"/>
        <v/>
      </c>
      <c r="LM29" s="419" t="str">
        <f t="shared" si="303"/>
        <v/>
      </c>
      <c r="LN29" s="419" t="str">
        <f t="shared" si="304"/>
        <v/>
      </c>
      <c r="LO29" s="419" t="str">
        <f t="shared" si="305"/>
        <v/>
      </c>
      <c r="LP29" s="419" t="str">
        <f t="shared" si="306"/>
        <v/>
      </c>
      <c r="LQ29" s="420" t="str">
        <f t="shared" si="307"/>
        <v/>
      </c>
      <c r="LR29" s="420" t="str">
        <f t="shared" si="308"/>
        <v/>
      </c>
      <c r="LS29" s="420" t="str">
        <f t="shared" si="309"/>
        <v/>
      </c>
      <c r="LT29" s="420" t="str">
        <f t="shared" si="310"/>
        <v/>
      </c>
      <c r="LU29" s="420" t="str">
        <f t="shared" si="311"/>
        <v/>
      </c>
      <c r="LV29" s="383" t="str">
        <f t="shared" si="312"/>
        <v/>
      </c>
      <c r="LW29" s="383" t="str">
        <f t="shared" si="313"/>
        <v/>
      </c>
      <c r="LX29" s="383" t="str">
        <f t="shared" si="314"/>
        <v/>
      </c>
      <c r="LY29" s="383" t="str">
        <f t="shared" si="315"/>
        <v/>
      </c>
      <c r="LZ29" s="383" t="str">
        <f t="shared" si="316"/>
        <v/>
      </c>
      <c r="MA29" s="383" t="str">
        <f t="shared" si="317"/>
        <v/>
      </c>
      <c r="MB29" s="383" t="str">
        <f t="shared" si="318"/>
        <v/>
      </c>
      <c r="MC29" s="383" t="str">
        <f t="shared" si="319"/>
        <v/>
      </c>
      <c r="MD29" s="383" t="str">
        <f t="shared" si="320"/>
        <v/>
      </c>
      <c r="ME29" s="383" t="str">
        <f t="shared" si="321"/>
        <v/>
      </c>
      <c r="MF29" s="383" t="str">
        <f t="shared" si="322"/>
        <v/>
      </c>
      <c r="MG29" s="383" t="str">
        <f t="shared" si="323"/>
        <v/>
      </c>
      <c r="MH29" s="383" t="str">
        <f t="shared" si="324"/>
        <v/>
      </c>
      <c r="MI29" s="383" t="str">
        <f t="shared" si="325"/>
        <v/>
      </c>
      <c r="MJ29" s="383" t="str">
        <f t="shared" si="326"/>
        <v/>
      </c>
      <c r="MK29" s="383" t="str">
        <f t="shared" si="327"/>
        <v/>
      </c>
      <c r="ML29" s="383" t="str">
        <f t="shared" si="328"/>
        <v/>
      </c>
      <c r="MM29" s="383" t="str">
        <f t="shared" si="329"/>
        <v/>
      </c>
      <c r="MN29" s="383" t="str">
        <f t="shared" si="330"/>
        <v/>
      </c>
      <c r="MO29" s="383" t="str">
        <f t="shared" si="331"/>
        <v/>
      </c>
      <c r="MP29" s="405">
        <f t="shared" si="338"/>
        <v>0</v>
      </c>
      <c r="MQ29" s="405">
        <f t="shared" si="339"/>
        <v>0</v>
      </c>
      <c r="MR29" s="405">
        <f t="shared" si="340"/>
        <v>0</v>
      </c>
      <c r="MS29" s="405">
        <f t="shared" si="341"/>
        <v>0</v>
      </c>
      <c r="MT29" s="405">
        <f t="shared" si="342"/>
        <v>0</v>
      </c>
      <c r="MU29" s="405">
        <f t="shared" si="343"/>
        <v>0</v>
      </c>
      <c r="MV29" s="405">
        <f t="shared" si="344"/>
        <v>0</v>
      </c>
      <c r="MW29" s="405">
        <f t="shared" si="345"/>
        <v>0</v>
      </c>
      <c r="MX29" s="405">
        <f t="shared" si="346"/>
        <v>0</v>
      </c>
      <c r="MY29" s="405">
        <f t="shared" si="347"/>
        <v>0</v>
      </c>
      <c r="MZ29" s="405">
        <f t="shared" si="332"/>
        <v>0</v>
      </c>
      <c r="NA29" s="405">
        <f t="shared" si="333"/>
        <v>0</v>
      </c>
      <c r="NB29" s="405">
        <f t="shared" si="334"/>
        <v>0</v>
      </c>
      <c r="NC29" s="405">
        <f t="shared" si="335"/>
        <v>0</v>
      </c>
      <c r="ND29" s="405">
        <f t="shared" si="336"/>
        <v>0</v>
      </c>
    </row>
    <row r="30" spans="1:368" ht="13.9" customHeight="1" x14ac:dyDescent="0.2">
      <c r="A30" s="414" t="str">
        <f t="shared" si="337"/>
        <v/>
      </c>
      <c r="B30" s="137"/>
      <c r="C30" s="112"/>
      <c r="D30" s="113"/>
      <c r="E30" s="114"/>
      <c r="F30" s="114"/>
      <c r="G30" s="114"/>
      <c r="H30" s="114"/>
      <c r="I30" s="114"/>
      <c r="J30" s="352"/>
      <c r="K30" s="115"/>
      <c r="L30" s="116">
        <f t="shared" si="0"/>
        <v>0</v>
      </c>
      <c r="M30" s="116">
        <f t="shared" si="1"/>
        <v>0</v>
      </c>
      <c r="N30" s="421"/>
      <c r="O30" s="421"/>
      <c r="P30" s="421"/>
      <c r="Q30" s="422"/>
      <c r="R30" s="423"/>
      <c r="S30" s="424"/>
      <c r="T30" s="1148"/>
      <c r="U30" s="1149"/>
      <c r="V30" s="1149"/>
      <c r="W30" s="1150"/>
      <c r="X30" s="383" t="str">
        <f t="shared" si="2"/>
        <v/>
      </c>
      <c r="Y30" s="383" t="str">
        <f t="shared" si="3"/>
        <v/>
      </c>
      <c r="Z30" s="383" t="str">
        <f t="shared" si="4"/>
        <v/>
      </c>
      <c r="AA30" s="383" t="str">
        <f t="shared" si="5"/>
        <v/>
      </c>
      <c r="AB30" s="383" t="str">
        <f t="shared" si="6"/>
        <v/>
      </c>
      <c r="AC30" s="383" t="str">
        <f t="shared" si="7"/>
        <v/>
      </c>
      <c r="AD30" s="383" t="str">
        <f t="shared" si="8"/>
        <v/>
      </c>
      <c r="AE30" s="383" t="str">
        <f t="shared" si="9"/>
        <v/>
      </c>
      <c r="AF30" s="383" t="str">
        <f t="shared" si="10"/>
        <v/>
      </c>
      <c r="AG30" s="383" t="str">
        <f t="shared" si="11"/>
        <v/>
      </c>
      <c r="AH30" s="383" t="str">
        <f t="shared" si="12"/>
        <v/>
      </c>
      <c r="AI30" s="383" t="str">
        <f t="shared" si="13"/>
        <v/>
      </c>
      <c r="AJ30" s="383" t="str">
        <f t="shared" si="14"/>
        <v/>
      </c>
      <c r="AK30" s="383" t="str">
        <f t="shared" si="15"/>
        <v/>
      </c>
      <c r="AL30" s="383" t="str">
        <f t="shared" si="16"/>
        <v/>
      </c>
      <c r="AM30" s="383" t="str">
        <f t="shared" si="17"/>
        <v/>
      </c>
      <c r="AN30" s="383" t="str">
        <f t="shared" si="18"/>
        <v/>
      </c>
      <c r="AO30" s="383" t="str">
        <f t="shared" si="19"/>
        <v/>
      </c>
      <c r="AP30" s="383" t="str">
        <f t="shared" si="20"/>
        <v/>
      </c>
      <c r="AQ30" s="383" t="str">
        <f t="shared" si="21"/>
        <v/>
      </c>
      <c r="AR30" s="383" t="str">
        <f t="shared" si="22"/>
        <v/>
      </c>
      <c r="AS30" s="383" t="str">
        <f t="shared" si="23"/>
        <v/>
      </c>
      <c r="AT30" s="383" t="str">
        <f t="shared" si="24"/>
        <v/>
      </c>
      <c r="AU30" s="383" t="str">
        <f t="shared" si="25"/>
        <v/>
      </c>
      <c r="AV30" s="383" t="str">
        <f t="shared" si="26"/>
        <v/>
      </c>
      <c r="AW30" s="383" t="str">
        <f t="shared" si="27"/>
        <v/>
      </c>
      <c r="AX30" s="383" t="str">
        <f t="shared" si="28"/>
        <v/>
      </c>
      <c r="AY30" s="383" t="str">
        <f t="shared" si="29"/>
        <v/>
      </c>
      <c r="AZ30" s="383" t="str">
        <f t="shared" si="30"/>
        <v/>
      </c>
      <c r="BA30" s="383" t="str">
        <f t="shared" si="31"/>
        <v/>
      </c>
      <c r="BB30" s="383" t="str">
        <f t="shared" si="32"/>
        <v/>
      </c>
      <c r="BC30" s="383" t="str">
        <f t="shared" si="33"/>
        <v/>
      </c>
      <c r="BD30" s="383" t="str">
        <f t="shared" si="34"/>
        <v/>
      </c>
      <c r="BE30" s="383" t="str">
        <f t="shared" si="35"/>
        <v/>
      </c>
      <c r="BF30" s="383" t="str">
        <f t="shared" si="36"/>
        <v/>
      </c>
      <c r="BG30" s="383" t="str">
        <f t="shared" si="37"/>
        <v/>
      </c>
      <c r="BH30" s="383" t="str">
        <f t="shared" si="38"/>
        <v/>
      </c>
      <c r="BI30" s="383" t="str">
        <f t="shared" si="39"/>
        <v/>
      </c>
      <c r="BJ30" s="383" t="str">
        <f t="shared" si="40"/>
        <v/>
      </c>
      <c r="BK30" s="383" t="str">
        <f t="shared" si="41"/>
        <v/>
      </c>
      <c r="BL30" s="383" t="str">
        <f t="shared" si="42"/>
        <v/>
      </c>
      <c r="BM30" s="383" t="str">
        <f t="shared" si="43"/>
        <v/>
      </c>
      <c r="BN30" s="383" t="str">
        <f t="shared" si="44"/>
        <v/>
      </c>
      <c r="BO30" s="383" t="str">
        <f t="shared" si="45"/>
        <v/>
      </c>
      <c r="BP30" s="383" t="str">
        <f t="shared" si="46"/>
        <v/>
      </c>
      <c r="BQ30" s="383" t="str">
        <f t="shared" si="47"/>
        <v/>
      </c>
      <c r="BR30" s="383" t="str">
        <f t="shared" si="48"/>
        <v/>
      </c>
      <c r="BS30" s="383" t="str">
        <f t="shared" si="49"/>
        <v/>
      </c>
      <c r="BT30" s="383" t="str">
        <f t="shared" si="50"/>
        <v/>
      </c>
      <c r="BU30" s="383" t="str">
        <f t="shared" si="51"/>
        <v/>
      </c>
      <c r="BV30" s="383" t="str">
        <f t="shared" si="52"/>
        <v/>
      </c>
      <c r="BW30" s="383" t="str">
        <f t="shared" si="53"/>
        <v/>
      </c>
      <c r="BX30" s="383" t="str">
        <f t="shared" si="54"/>
        <v/>
      </c>
      <c r="BY30" s="383" t="str">
        <f t="shared" si="55"/>
        <v/>
      </c>
      <c r="BZ30" s="383" t="str">
        <f t="shared" si="56"/>
        <v/>
      </c>
      <c r="CA30" s="383" t="str">
        <f t="shared" si="57"/>
        <v/>
      </c>
      <c r="CB30" s="383" t="str">
        <f t="shared" si="58"/>
        <v/>
      </c>
      <c r="CC30" s="383" t="str">
        <f t="shared" si="59"/>
        <v/>
      </c>
      <c r="CD30" s="383" t="str">
        <f t="shared" si="60"/>
        <v/>
      </c>
      <c r="CE30" s="383" t="str">
        <f t="shared" si="61"/>
        <v/>
      </c>
      <c r="CF30" s="383" t="str">
        <f t="shared" si="62"/>
        <v/>
      </c>
      <c r="CG30" s="383" t="str">
        <f t="shared" si="63"/>
        <v/>
      </c>
      <c r="CH30" s="383" t="str">
        <f t="shared" si="64"/>
        <v/>
      </c>
      <c r="CI30" s="383" t="str">
        <f t="shared" si="65"/>
        <v/>
      </c>
      <c r="CJ30" s="383" t="str">
        <f t="shared" si="66"/>
        <v/>
      </c>
      <c r="CK30" s="383" t="str">
        <f t="shared" si="67"/>
        <v/>
      </c>
      <c r="CL30" s="383" t="str">
        <f t="shared" si="68"/>
        <v/>
      </c>
      <c r="CM30" s="383" t="str">
        <f t="shared" si="69"/>
        <v/>
      </c>
      <c r="CN30" s="383" t="str">
        <f t="shared" si="70"/>
        <v/>
      </c>
      <c r="CO30" s="383" t="str">
        <f t="shared" si="71"/>
        <v/>
      </c>
      <c r="CP30" s="383" t="str">
        <f t="shared" si="72"/>
        <v/>
      </c>
      <c r="CQ30" s="383" t="str">
        <f t="shared" si="73"/>
        <v/>
      </c>
      <c r="CR30" s="383" t="str">
        <f t="shared" si="74"/>
        <v/>
      </c>
      <c r="CS30" s="383" t="str">
        <f t="shared" si="75"/>
        <v/>
      </c>
      <c r="CT30" s="383" t="str">
        <f t="shared" si="76"/>
        <v/>
      </c>
      <c r="CU30" s="383" t="str">
        <f t="shared" si="77"/>
        <v/>
      </c>
      <c r="CV30" s="383" t="str">
        <f t="shared" si="78"/>
        <v/>
      </c>
      <c r="CW30" s="383" t="str">
        <f t="shared" si="79"/>
        <v/>
      </c>
      <c r="CX30" s="383" t="str">
        <f t="shared" si="80"/>
        <v/>
      </c>
      <c r="CY30" s="383" t="str">
        <f t="shared" si="81"/>
        <v/>
      </c>
      <c r="CZ30" s="383" t="str">
        <f t="shared" si="82"/>
        <v/>
      </c>
      <c r="DA30" s="383" t="str">
        <f t="shared" si="83"/>
        <v/>
      </c>
      <c r="DB30" s="383" t="str">
        <f t="shared" si="84"/>
        <v/>
      </c>
      <c r="DC30" s="383" t="str">
        <f t="shared" si="85"/>
        <v/>
      </c>
      <c r="DD30" s="383" t="str">
        <f t="shared" si="86"/>
        <v/>
      </c>
      <c r="DE30" s="383" t="str">
        <f t="shared" si="87"/>
        <v/>
      </c>
      <c r="DF30" s="383" t="str">
        <f t="shared" si="88"/>
        <v/>
      </c>
      <c r="DG30" s="383" t="str">
        <f t="shared" si="89"/>
        <v/>
      </c>
      <c r="DH30" s="383" t="str">
        <f t="shared" si="90"/>
        <v/>
      </c>
      <c r="DI30" s="383" t="str">
        <f t="shared" si="91"/>
        <v/>
      </c>
      <c r="DJ30" s="383" t="str">
        <f t="shared" si="92"/>
        <v/>
      </c>
      <c r="DK30" s="383" t="str">
        <f t="shared" si="93"/>
        <v/>
      </c>
      <c r="DL30" s="383" t="str">
        <f t="shared" si="94"/>
        <v/>
      </c>
      <c r="DM30" s="383" t="str">
        <f t="shared" si="95"/>
        <v/>
      </c>
      <c r="DN30" s="383" t="str">
        <f t="shared" si="96"/>
        <v/>
      </c>
      <c r="DO30" s="383" t="str">
        <f t="shared" si="97"/>
        <v/>
      </c>
      <c r="DP30" s="383" t="str">
        <f t="shared" si="98"/>
        <v/>
      </c>
      <c r="DQ30" s="383" t="str">
        <f t="shared" si="99"/>
        <v/>
      </c>
      <c r="DR30" s="383" t="str">
        <f t="shared" si="100"/>
        <v/>
      </c>
      <c r="DS30" s="383" t="str">
        <f t="shared" si="101"/>
        <v/>
      </c>
      <c r="DT30" s="383" t="str">
        <f t="shared" si="102"/>
        <v/>
      </c>
      <c r="DU30" s="383" t="str">
        <f t="shared" si="103"/>
        <v/>
      </c>
      <c r="DV30" s="383" t="str">
        <f t="shared" si="104"/>
        <v/>
      </c>
      <c r="DW30" s="383" t="str">
        <f t="shared" si="105"/>
        <v/>
      </c>
      <c r="DX30" s="383" t="str">
        <f t="shared" si="106"/>
        <v/>
      </c>
      <c r="DY30" s="383" t="str">
        <f t="shared" si="107"/>
        <v/>
      </c>
      <c r="DZ30" s="383" t="str">
        <f t="shared" si="108"/>
        <v/>
      </c>
      <c r="EA30" s="383" t="str">
        <f t="shared" si="109"/>
        <v/>
      </c>
      <c r="EB30" s="383" t="str">
        <f t="shared" si="110"/>
        <v/>
      </c>
      <c r="EC30" s="383" t="str">
        <f t="shared" si="111"/>
        <v/>
      </c>
      <c r="ED30" s="383" t="str">
        <f t="shared" si="112"/>
        <v/>
      </c>
      <c r="EE30" s="383" t="str">
        <f t="shared" si="113"/>
        <v/>
      </c>
      <c r="EF30" s="383" t="str">
        <f t="shared" si="114"/>
        <v/>
      </c>
      <c r="EG30" s="383" t="str">
        <f t="shared" si="115"/>
        <v/>
      </c>
      <c r="EH30" s="383" t="str">
        <f t="shared" si="116"/>
        <v/>
      </c>
      <c r="EI30" s="383" t="str">
        <f t="shared" si="117"/>
        <v/>
      </c>
      <c r="EJ30" s="383" t="str">
        <f t="shared" si="118"/>
        <v/>
      </c>
      <c r="EK30" s="383" t="str">
        <f t="shared" si="119"/>
        <v/>
      </c>
      <c r="EL30" s="383" t="str">
        <f t="shared" si="120"/>
        <v/>
      </c>
      <c r="EM30" s="383" t="str">
        <f t="shared" si="121"/>
        <v/>
      </c>
      <c r="EN30" s="383" t="str">
        <f t="shared" si="122"/>
        <v/>
      </c>
      <c r="EO30" s="383" t="str">
        <f t="shared" si="123"/>
        <v/>
      </c>
      <c r="EP30" s="383" t="str">
        <f t="shared" si="124"/>
        <v/>
      </c>
      <c r="EQ30" s="383" t="str">
        <f t="shared" si="125"/>
        <v/>
      </c>
      <c r="ER30" s="383" t="str">
        <f t="shared" si="126"/>
        <v/>
      </c>
      <c r="ES30" s="383" t="str">
        <f t="shared" si="127"/>
        <v/>
      </c>
      <c r="ET30" s="383" t="str">
        <f t="shared" si="128"/>
        <v/>
      </c>
      <c r="EU30" s="383" t="str">
        <f t="shared" si="129"/>
        <v/>
      </c>
      <c r="EV30" s="383" t="str">
        <f t="shared" si="130"/>
        <v/>
      </c>
      <c r="EW30" s="383" t="str">
        <f t="shared" si="131"/>
        <v/>
      </c>
      <c r="EX30" s="383" t="str">
        <f t="shared" si="132"/>
        <v/>
      </c>
      <c r="EY30" s="383" t="str">
        <f t="shared" si="133"/>
        <v/>
      </c>
      <c r="EZ30" s="383" t="str">
        <f t="shared" si="134"/>
        <v/>
      </c>
      <c r="FA30" s="383" t="str">
        <f t="shared" si="135"/>
        <v/>
      </c>
      <c r="FB30" s="383" t="str">
        <f t="shared" si="136"/>
        <v/>
      </c>
      <c r="FC30" s="383" t="str">
        <f t="shared" si="137"/>
        <v/>
      </c>
      <c r="FD30" s="383" t="str">
        <f t="shared" si="138"/>
        <v/>
      </c>
      <c r="FE30" s="383" t="str">
        <f t="shared" si="139"/>
        <v/>
      </c>
      <c r="FF30" s="383" t="str">
        <f t="shared" si="140"/>
        <v/>
      </c>
      <c r="FG30" s="383" t="str">
        <f t="shared" si="141"/>
        <v/>
      </c>
      <c r="FH30" s="383" t="str">
        <f t="shared" si="142"/>
        <v/>
      </c>
      <c r="FI30" s="383" t="str">
        <f t="shared" si="143"/>
        <v/>
      </c>
      <c r="FJ30" s="383" t="str">
        <f t="shared" si="144"/>
        <v/>
      </c>
      <c r="FK30" s="383" t="str">
        <f t="shared" si="145"/>
        <v/>
      </c>
      <c r="FL30" s="383" t="str">
        <f t="shared" si="146"/>
        <v/>
      </c>
      <c r="FM30" s="383" t="str">
        <f t="shared" si="147"/>
        <v/>
      </c>
      <c r="FN30" s="383" t="str">
        <f t="shared" si="148"/>
        <v/>
      </c>
      <c r="FO30" s="383" t="str">
        <f t="shared" si="149"/>
        <v/>
      </c>
      <c r="FP30" s="383" t="str">
        <f t="shared" si="150"/>
        <v/>
      </c>
      <c r="FQ30" s="383" t="str">
        <f t="shared" si="151"/>
        <v/>
      </c>
      <c r="FR30" s="383" t="str">
        <f t="shared" si="152"/>
        <v/>
      </c>
      <c r="FS30" s="383" t="str">
        <f t="shared" si="153"/>
        <v/>
      </c>
      <c r="FT30" s="383" t="str">
        <f t="shared" si="154"/>
        <v/>
      </c>
      <c r="FU30" s="383" t="str">
        <f t="shared" si="155"/>
        <v/>
      </c>
      <c r="FV30" s="383" t="str">
        <f t="shared" si="156"/>
        <v/>
      </c>
      <c r="FW30" s="383" t="str">
        <f t="shared" si="157"/>
        <v/>
      </c>
      <c r="FX30" s="383" t="str">
        <f t="shared" si="158"/>
        <v/>
      </c>
      <c r="FY30" s="383" t="str">
        <f t="shared" si="159"/>
        <v/>
      </c>
      <c r="FZ30" s="383" t="str">
        <f t="shared" si="160"/>
        <v/>
      </c>
      <c r="GA30" s="383" t="str">
        <f t="shared" si="161"/>
        <v/>
      </c>
      <c r="GB30" s="383" t="str">
        <f t="shared" si="162"/>
        <v/>
      </c>
      <c r="GC30" s="383" t="str">
        <f t="shared" si="163"/>
        <v/>
      </c>
      <c r="GD30" s="383" t="str">
        <f t="shared" si="164"/>
        <v/>
      </c>
      <c r="GE30" s="383" t="str">
        <f t="shared" si="165"/>
        <v/>
      </c>
      <c r="GF30" s="383" t="str">
        <f t="shared" si="166"/>
        <v/>
      </c>
      <c r="GG30" s="383" t="str">
        <f t="shared" si="167"/>
        <v/>
      </c>
      <c r="GH30" s="383" t="str">
        <f t="shared" si="168"/>
        <v/>
      </c>
      <c r="GI30" s="383" t="str">
        <f t="shared" si="169"/>
        <v/>
      </c>
      <c r="GJ30" s="383" t="str">
        <f t="shared" si="170"/>
        <v/>
      </c>
      <c r="GK30" s="383" t="str">
        <f t="shared" si="171"/>
        <v/>
      </c>
      <c r="GL30" s="383" t="str">
        <f t="shared" si="172"/>
        <v/>
      </c>
      <c r="GM30" s="383" t="str">
        <f t="shared" si="173"/>
        <v/>
      </c>
      <c r="GN30" s="383" t="str">
        <f t="shared" si="174"/>
        <v/>
      </c>
      <c r="GO30" s="383" t="str">
        <f t="shared" si="175"/>
        <v/>
      </c>
      <c r="GP30" s="383" t="str">
        <f t="shared" si="176"/>
        <v/>
      </c>
      <c r="GQ30" s="383" t="str">
        <f t="shared" si="177"/>
        <v/>
      </c>
      <c r="GR30" s="383" t="str">
        <f t="shared" si="178"/>
        <v/>
      </c>
      <c r="GS30" s="383" t="str">
        <f t="shared" si="179"/>
        <v/>
      </c>
      <c r="GT30" s="383" t="str">
        <f t="shared" si="180"/>
        <v/>
      </c>
      <c r="GU30" s="383" t="str">
        <f t="shared" si="181"/>
        <v/>
      </c>
      <c r="GV30" s="383" t="str">
        <f t="shared" si="182"/>
        <v/>
      </c>
      <c r="GW30" s="383" t="str">
        <f t="shared" si="183"/>
        <v/>
      </c>
      <c r="GX30" s="383" t="str">
        <f t="shared" si="184"/>
        <v/>
      </c>
      <c r="GY30" s="383" t="str">
        <f t="shared" si="185"/>
        <v/>
      </c>
      <c r="GZ30" s="383" t="str">
        <f t="shared" si="186"/>
        <v/>
      </c>
      <c r="HA30" s="383" t="str">
        <f t="shared" si="187"/>
        <v/>
      </c>
      <c r="HB30" s="383" t="str">
        <f t="shared" si="188"/>
        <v/>
      </c>
      <c r="HC30" s="383" t="str">
        <f t="shared" si="189"/>
        <v/>
      </c>
      <c r="HD30" s="383" t="str">
        <f t="shared" si="190"/>
        <v/>
      </c>
      <c r="HE30" s="383" t="str">
        <f t="shared" si="191"/>
        <v/>
      </c>
      <c r="HF30" s="383" t="str">
        <f t="shared" si="192"/>
        <v/>
      </c>
      <c r="HG30" s="383" t="str">
        <f t="shared" si="193"/>
        <v/>
      </c>
      <c r="HH30" s="383" t="str">
        <f t="shared" si="194"/>
        <v/>
      </c>
      <c r="HI30" s="383" t="str">
        <f t="shared" si="195"/>
        <v/>
      </c>
      <c r="HJ30" s="383" t="str">
        <f t="shared" si="196"/>
        <v/>
      </c>
      <c r="HK30" s="383" t="str">
        <f t="shared" si="197"/>
        <v/>
      </c>
      <c r="HL30" s="383" t="str">
        <f t="shared" si="198"/>
        <v/>
      </c>
      <c r="HM30" s="383" t="str">
        <f t="shared" si="199"/>
        <v/>
      </c>
      <c r="HN30" s="383" t="str">
        <f t="shared" si="200"/>
        <v/>
      </c>
      <c r="HO30" s="383" t="str">
        <f t="shared" si="201"/>
        <v/>
      </c>
      <c r="HP30" s="383" t="str">
        <f t="shared" si="202"/>
        <v/>
      </c>
      <c r="HQ30" s="383" t="str">
        <f t="shared" si="203"/>
        <v/>
      </c>
      <c r="HR30" s="383" t="str">
        <f t="shared" si="204"/>
        <v/>
      </c>
      <c r="HS30" s="383" t="str">
        <f t="shared" si="205"/>
        <v/>
      </c>
      <c r="HT30" s="383" t="str">
        <f t="shared" si="206"/>
        <v/>
      </c>
      <c r="HU30" s="383" t="str">
        <f t="shared" si="207"/>
        <v/>
      </c>
      <c r="HV30" s="383" t="str">
        <f t="shared" si="208"/>
        <v/>
      </c>
      <c r="HW30" s="383" t="str">
        <f t="shared" si="209"/>
        <v/>
      </c>
      <c r="HX30" s="383" t="str">
        <f t="shared" si="210"/>
        <v/>
      </c>
      <c r="HY30" s="383" t="str">
        <f t="shared" si="211"/>
        <v/>
      </c>
      <c r="HZ30" s="419" t="str">
        <f t="shared" si="212"/>
        <v/>
      </c>
      <c r="IA30" s="419" t="str">
        <f t="shared" si="213"/>
        <v/>
      </c>
      <c r="IB30" s="419" t="str">
        <f t="shared" si="214"/>
        <v/>
      </c>
      <c r="IC30" s="419" t="str">
        <f t="shared" si="215"/>
        <v/>
      </c>
      <c r="ID30" s="419" t="str">
        <f t="shared" si="216"/>
        <v/>
      </c>
      <c r="IE30" s="419" t="str">
        <f t="shared" si="217"/>
        <v/>
      </c>
      <c r="IF30" s="419" t="str">
        <f t="shared" si="218"/>
        <v/>
      </c>
      <c r="IG30" s="419" t="str">
        <f t="shared" si="219"/>
        <v/>
      </c>
      <c r="IH30" s="419" t="str">
        <f t="shared" si="220"/>
        <v/>
      </c>
      <c r="II30" s="419" t="str">
        <f t="shared" si="221"/>
        <v/>
      </c>
      <c r="IJ30" s="419" t="str">
        <f t="shared" si="222"/>
        <v/>
      </c>
      <c r="IK30" s="419" t="str">
        <f t="shared" si="223"/>
        <v/>
      </c>
      <c r="IL30" s="419" t="str">
        <f t="shared" si="224"/>
        <v/>
      </c>
      <c r="IM30" s="419" t="str">
        <f t="shared" si="225"/>
        <v/>
      </c>
      <c r="IN30" s="419" t="str">
        <f t="shared" si="226"/>
        <v/>
      </c>
      <c r="IO30" s="419" t="str">
        <f t="shared" si="227"/>
        <v/>
      </c>
      <c r="IP30" s="419" t="str">
        <f t="shared" si="228"/>
        <v/>
      </c>
      <c r="IQ30" s="419" t="str">
        <f t="shared" si="229"/>
        <v/>
      </c>
      <c r="IR30" s="419" t="str">
        <f t="shared" si="230"/>
        <v/>
      </c>
      <c r="IS30" s="419" t="str">
        <f t="shared" si="231"/>
        <v/>
      </c>
      <c r="IT30" s="419" t="str">
        <f t="shared" si="232"/>
        <v/>
      </c>
      <c r="IU30" s="419" t="str">
        <f t="shared" si="233"/>
        <v/>
      </c>
      <c r="IV30" s="419" t="str">
        <f t="shared" si="234"/>
        <v/>
      </c>
      <c r="IW30" s="419" t="str">
        <f t="shared" si="235"/>
        <v/>
      </c>
      <c r="IX30" s="419" t="str">
        <f t="shared" si="236"/>
        <v/>
      </c>
      <c r="IY30" s="419" t="str">
        <f t="shared" si="237"/>
        <v/>
      </c>
      <c r="IZ30" s="419" t="str">
        <f t="shared" si="238"/>
        <v/>
      </c>
      <c r="JA30" s="419" t="str">
        <f t="shared" si="239"/>
        <v/>
      </c>
      <c r="JB30" s="419" t="str">
        <f t="shared" si="240"/>
        <v/>
      </c>
      <c r="JC30" s="419" t="str">
        <f t="shared" si="241"/>
        <v/>
      </c>
      <c r="JD30" s="419" t="str">
        <f t="shared" si="242"/>
        <v/>
      </c>
      <c r="JE30" s="419" t="str">
        <f t="shared" si="243"/>
        <v/>
      </c>
      <c r="JF30" s="419" t="str">
        <f t="shared" si="244"/>
        <v/>
      </c>
      <c r="JG30" s="419" t="str">
        <f t="shared" si="245"/>
        <v/>
      </c>
      <c r="JH30" s="419" t="str">
        <f t="shared" si="246"/>
        <v/>
      </c>
      <c r="JI30" s="419" t="str">
        <f t="shared" si="247"/>
        <v/>
      </c>
      <c r="JJ30" s="419" t="str">
        <f t="shared" si="248"/>
        <v/>
      </c>
      <c r="JK30" s="419" t="str">
        <f t="shared" si="249"/>
        <v/>
      </c>
      <c r="JL30" s="419" t="str">
        <f t="shared" si="250"/>
        <v/>
      </c>
      <c r="JM30" s="419" t="str">
        <f t="shared" si="251"/>
        <v/>
      </c>
      <c r="JN30" s="419" t="str">
        <f t="shared" si="252"/>
        <v/>
      </c>
      <c r="JO30" s="419" t="str">
        <f t="shared" si="253"/>
        <v/>
      </c>
      <c r="JP30" s="419" t="str">
        <f t="shared" si="254"/>
        <v/>
      </c>
      <c r="JQ30" s="419" t="str">
        <f t="shared" si="255"/>
        <v/>
      </c>
      <c r="JR30" s="419" t="str">
        <f t="shared" si="256"/>
        <v/>
      </c>
      <c r="JS30" s="419" t="str">
        <f t="shared" si="257"/>
        <v/>
      </c>
      <c r="JT30" s="419" t="str">
        <f t="shared" si="258"/>
        <v/>
      </c>
      <c r="JU30" s="419" t="str">
        <f t="shared" si="259"/>
        <v/>
      </c>
      <c r="JV30" s="419" t="str">
        <f t="shared" si="260"/>
        <v/>
      </c>
      <c r="JW30" s="419" t="str">
        <f t="shared" si="261"/>
        <v/>
      </c>
      <c r="JX30" s="419" t="str">
        <f t="shared" si="262"/>
        <v/>
      </c>
      <c r="JY30" s="419" t="str">
        <f t="shared" si="263"/>
        <v/>
      </c>
      <c r="JZ30" s="419" t="str">
        <f t="shared" si="264"/>
        <v/>
      </c>
      <c r="KA30" s="419" t="str">
        <f t="shared" si="265"/>
        <v/>
      </c>
      <c r="KB30" s="419" t="str">
        <f t="shared" si="266"/>
        <v/>
      </c>
      <c r="KC30" s="419" t="str">
        <f t="shared" si="267"/>
        <v/>
      </c>
      <c r="KD30" s="419" t="str">
        <f t="shared" si="268"/>
        <v/>
      </c>
      <c r="KE30" s="419" t="str">
        <f t="shared" si="269"/>
        <v/>
      </c>
      <c r="KF30" s="419" t="str">
        <f t="shared" si="270"/>
        <v/>
      </c>
      <c r="KG30" s="419" t="str">
        <f t="shared" si="271"/>
        <v/>
      </c>
      <c r="KH30" s="419" t="str">
        <f t="shared" si="272"/>
        <v/>
      </c>
      <c r="KI30" s="419" t="str">
        <f t="shared" si="273"/>
        <v/>
      </c>
      <c r="KJ30" s="419" t="str">
        <f t="shared" si="274"/>
        <v/>
      </c>
      <c r="KK30" s="419" t="str">
        <f t="shared" si="275"/>
        <v/>
      </c>
      <c r="KL30" s="419" t="str">
        <f t="shared" si="276"/>
        <v/>
      </c>
      <c r="KM30" s="419" t="str">
        <f t="shared" si="277"/>
        <v/>
      </c>
      <c r="KN30" s="419" t="str">
        <f t="shared" si="278"/>
        <v/>
      </c>
      <c r="KO30" s="419" t="str">
        <f t="shared" si="279"/>
        <v/>
      </c>
      <c r="KP30" s="419" t="str">
        <f t="shared" si="280"/>
        <v/>
      </c>
      <c r="KQ30" s="419" t="str">
        <f t="shared" si="281"/>
        <v/>
      </c>
      <c r="KR30" s="419" t="str">
        <f t="shared" si="282"/>
        <v/>
      </c>
      <c r="KS30" s="419" t="str">
        <f t="shared" si="283"/>
        <v/>
      </c>
      <c r="KT30" s="419" t="str">
        <f t="shared" si="284"/>
        <v/>
      </c>
      <c r="KU30" s="419" t="str">
        <f t="shared" si="285"/>
        <v/>
      </c>
      <c r="KV30" s="419" t="str">
        <f t="shared" si="286"/>
        <v/>
      </c>
      <c r="KW30" s="419" t="str">
        <f t="shared" si="287"/>
        <v/>
      </c>
      <c r="KX30" s="419" t="str">
        <f t="shared" si="288"/>
        <v/>
      </c>
      <c r="KY30" s="419" t="str">
        <f t="shared" si="289"/>
        <v/>
      </c>
      <c r="KZ30" s="419" t="str">
        <f t="shared" si="290"/>
        <v/>
      </c>
      <c r="LA30" s="419" t="str">
        <f t="shared" si="291"/>
        <v/>
      </c>
      <c r="LB30" s="419" t="str">
        <f t="shared" si="292"/>
        <v/>
      </c>
      <c r="LC30" s="419" t="str">
        <f t="shared" si="293"/>
        <v/>
      </c>
      <c r="LD30" s="419" t="str">
        <f t="shared" si="294"/>
        <v/>
      </c>
      <c r="LE30" s="419" t="str">
        <f t="shared" si="295"/>
        <v/>
      </c>
      <c r="LF30" s="419" t="str">
        <f t="shared" si="296"/>
        <v/>
      </c>
      <c r="LG30" s="419" t="str">
        <f t="shared" si="297"/>
        <v/>
      </c>
      <c r="LH30" s="419" t="str">
        <f t="shared" si="298"/>
        <v/>
      </c>
      <c r="LI30" s="419" t="str">
        <f t="shared" si="299"/>
        <v/>
      </c>
      <c r="LJ30" s="419" t="str">
        <f t="shared" si="300"/>
        <v/>
      </c>
      <c r="LK30" s="419" t="str">
        <f t="shared" si="301"/>
        <v/>
      </c>
      <c r="LL30" s="419" t="str">
        <f t="shared" si="302"/>
        <v/>
      </c>
      <c r="LM30" s="419" t="str">
        <f t="shared" si="303"/>
        <v/>
      </c>
      <c r="LN30" s="419" t="str">
        <f t="shared" si="304"/>
        <v/>
      </c>
      <c r="LO30" s="419" t="str">
        <f t="shared" si="305"/>
        <v/>
      </c>
      <c r="LP30" s="419" t="str">
        <f t="shared" si="306"/>
        <v/>
      </c>
      <c r="LQ30" s="420" t="str">
        <f t="shared" si="307"/>
        <v/>
      </c>
      <c r="LR30" s="420" t="str">
        <f t="shared" si="308"/>
        <v/>
      </c>
      <c r="LS30" s="420" t="str">
        <f t="shared" si="309"/>
        <v/>
      </c>
      <c r="LT30" s="420" t="str">
        <f t="shared" si="310"/>
        <v/>
      </c>
      <c r="LU30" s="420" t="str">
        <f t="shared" si="311"/>
        <v/>
      </c>
      <c r="LV30" s="383" t="str">
        <f t="shared" si="312"/>
        <v/>
      </c>
      <c r="LW30" s="383" t="str">
        <f t="shared" si="313"/>
        <v/>
      </c>
      <c r="LX30" s="383" t="str">
        <f t="shared" si="314"/>
        <v/>
      </c>
      <c r="LY30" s="383" t="str">
        <f t="shared" si="315"/>
        <v/>
      </c>
      <c r="LZ30" s="383" t="str">
        <f t="shared" si="316"/>
        <v/>
      </c>
      <c r="MA30" s="383" t="str">
        <f t="shared" si="317"/>
        <v/>
      </c>
      <c r="MB30" s="383" t="str">
        <f t="shared" si="318"/>
        <v/>
      </c>
      <c r="MC30" s="383" t="str">
        <f t="shared" si="319"/>
        <v/>
      </c>
      <c r="MD30" s="383" t="str">
        <f t="shared" si="320"/>
        <v/>
      </c>
      <c r="ME30" s="383" t="str">
        <f t="shared" si="321"/>
        <v/>
      </c>
      <c r="MF30" s="383" t="str">
        <f t="shared" si="322"/>
        <v/>
      </c>
      <c r="MG30" s="383" t="str">
        <f t="shared" si="323"/>
        <v/>
      </c>
      <c r="MH30" s="383" t="str">
        <f t="shared" si="324"/>
        <v/>
      </c>
      <c r="MI30" s="383" t="str">
        <f t="shared" si="325"/>
        <v/>
      </c>
      <c r="MJ30" s="383" t="str">
        <f t="shared" si="326"/>
        <v/>
      </c>
      <c r="MK30" s="383" t="str">
        <f t="shared" si="327"/>
        <v/>
      </c>
      <c r="ML30" s="383" t="str">
        <f t="shared" si="328"/>
        <v/>
      </c>
      <c r="MM30" s="383" t="str">
        <f t="shared" si="329"/>
        <v/>
      </c>
      <c r="MN30" s="383" t="str">
        <f t="shared" si="330"/>
        <v/>
      </c>
      <c r="MO30" s="383" t="str">
        <f t="shared" si="331"/>
        <v/>
      </c>
      <c r="MP30" s="405">
        <f t="shared" si="338"/>
        <v>0</v>
      </c>
      <c r="MQ30" s="405">
        <f t="shared" si="339"/>
        <v>0</v>
      </c>
      <c r="MR30" s="405">
        <f t="shared" si="340"/>
        <v>0</v>
      </c>
      <c r="MS30" s="405">
        <f t="shared" si="341"/>
        <v>0</v>
      </c>
      <c r="MT30" s="405">
        <f t="shared" si="342"/>
        <v>0</v>
      </c>
      <c r="MU30" s="405">
        <f t="shared" si="343"/>
        <v>0</v>
      </c>
      <c r="MV30" s="405">
        <f t="shared" si="344"/>
        <v>0</v>
      </c>
      <c r="MW30" s="405">
        <f t="shared" si="345"/>
        <v>0</v>
      </c>
      <c r="MX30" s="405">
        <f t="shared" si="346"/>
        <v>0</v>
      </c>
      <c r="MY30" s="405">
        <f t="shared" si="347"/>
        <v>0</v>
      </c>
      <c r="MZ30" s="405">
        <f t="shared" si="332"/>
        <v>0</v>
      </c>
      <c r="NA30" s="405">
        <f t="shared" si="333"/>
        <v>0</v>
      </c>
      <c r="NB30" s="405">
        <f t="shared" si="334"/>
        <v>0</v>
      </c>
      <c r="NC30" s="405">
        <f t="shared" si="335"/>
        <v>0</v>
      </c>
      <c r="ND30" s="405">
        <f t="shared" si="336"/>
        <v>0</v>
      </c>
    </row>
    <row r="31" spans="1:368" ht="13.9" customHeight="1" x14ac:dyDescent="0.2">
      <c r="A31" s="414" t="str">
        <f t="shared" si="337"/>
        <v/>
      </c>
      <c r="B31" s="137"/>
      <c r="C31" s="112"/>
      <c r="D31" s="113"/>
      <c r="E31" s="114"/>
      <c r="F31" s="114"/>
      <c r="G31" s="114"/>
      <c r="H31" s="114"/>
      <c r="I31" s="114"/>
      <c r="J31" s="352"/>
      <c r="K31" s="115"/>
      <c r="L31" s="116">
        <f t="shared" si="0"/>
        <v>0</v>
      </c>
      <c r="M31" s="116">
        <f t="shared" si="1"/>
        <v>0</v>
      </c>
      <c r="N31" s="421"/>
      <c r="O31" s="421"/>
      <c r="P31" s="421"/>
      <c r="Q31" s="422"/>
      <c r="R31" s="423"/>
      <c r="S31" s="424"/>
      <c r="T31" s="1148"/>
      <c r="U31" s="1149"/>
      <c r="V31" s="1149"/>
      <c r="W31" s="1150"/>
      <c r="X31" s="383" t="str">
        <f t="shared" si="2"/>
        <v/>
      </c>
      <c r="Y31" s="383" t="str">
        <f t="shared" si="3"/>
        <v/>
      </c>
      <c r="Z31" s="383" t="str">
        <f t="shared" si="4"/>
        <v/>
      </c>
      <c r="AA31" s="383" t="str">
        <f t="shared" si="5"/>
        <v/>
      </c>
      <c r="AB31" s="383" t="str">
        <f t="shared" si="6"/>
        <v/>
      </c>
      <c r="AC31" s="383" t="str">
        <f t="shared" si="7"/>
        <v/>
      </c>
      <c r="AD31" s="383" t="str">
        <f t="shared" si="8"/>
        <v/>
      </c>
      <c r="AE31" s="383" t="str">
        <f t="shared" si="9"/>
        <v/>
      </c>
      <c r="AF31" s="383" t="str">
        <f t="shared" si="10"/>
        <v/>
      </c>
      <c r="AG31" s="383" t="str">
        <f t="shared" si="11"/>
        <v/>
      </c>
      <c r="AH31" s="383" t="str">
        <f t="shared" si="12"/>
        <v/>
      </c>
      <c r="AI31" s="383" t="str">
        <f t="shared" si="13"/>
        <v/>
      </c>
      <c r="AJ31" s="383" t="str">
        <f t="shared" si="14"/>
        <v/>
      </c>
      <c r="AK31" s="383" t="str">
        <f t="shared" si="15"/>
        <v/>
      </c>
      <c r="AL31" s="383" t="str">
        <f t="shared" si="16"/>
        <v/>
      </c>
      <c r="AM31" s="383" t="str">
        <f t="shared" si="17"/>
        <v/>
      </c>
      <c r="AN31" s="383" t="str">
        <f t="shared" si="18"/>
        <v/>
      </c>
      <c r="AO31" s="383" t="str">
        <f t="shared" si="19"/>
        <v/>
      </c>
      <c r="AP31" s="383" t="str">
        <f t="shared" si="20"/>
        <v/>
      </c>
      <c r="AQ31" s="383" t="str">
        <f t="shared" si="21"/>
        <v/>
      </c>
      <c r="AR31" s="383" t="str">
        <f t="shared" si="22"/>
        <v/>
      </c>
      <c r="AS31" s="383" t="str">
        <f t="shared" si="23"/>
        <v/>
      </c>
      <c r="AT31" s="383" t="str">
        <f t="shared" si="24"/>
        <v/>
      </c>
      <c r="AU31" s="383" t="str">
        <f t="shared" si="25"/>
        <v/>
      </c>
      <c r="AV31" s="383" t="str">
        <f t="shared" si="26"/>
        <v/>
      </c>
      <c r="AW31" s="383" t="str">
        <f t="shared" si="27"/>
        <v/>
      </c>
      <c r="AX31" s="383" t="str">
        <f t="shared" si="28"/>
        <v/>
      </c>
      <c r="AY31" s="383" t="str">
        <f t="shared" si="29"/>
        <v/>
      </c>
      <c r="AZ31" s="383" t="str">
        <f t="shared" si="30"/>
        <v/>
      </c>
      <c r="BA31" s="383" t="str">
        <f t="shared" si="31"/>
        <v/>
      </c>
      <c r="BB31" s="383" t="str">
        <f t="shared" si="32"/>
        <v/>
      </c>
      <c r="BC31" s="383" t="str">
        <f t="shared" si="33"/>
        <v/>
      </c>
      <c r="BD31" s="383" t="str">
        <f t="shared" si="34"/>
        <v/>
      </c>
      <c r="BE31" s="383" t="str">
        <f t="shared" si="35"/>
        <v/>
      </c>
      <c r="BF31" s="383" t="str">
        <f t="shared" si="36"/>
        <v/>
      </c>
      <c r="BG31" s="383" t="str">
        <f t="shared" si="37"/>
        <v/>
      </c>
      <c r="BH31" s="383" t="str">
        <f t="shared" si="38"/>
        <v/>
      </c>
      <c r="BI31" s="383" t="str">
        <f t="shared" si="39"/>
        <v/>
      </c>
      <c r="BJ31" s="383" t="str">
        <f t="shared" si="40"/>
        <v/>
      </c>
      <c r="BK31" s="383" t="str">
        <f t="shared" si="41"/>
        <v/>
      </c>
      <c r="BL31" s="383" t="str">
        <f t="shared" si="42"/>
        <v/>
      </c>
      <c r="BM31" s="383" t="str">
        <f t="shared" si="43"/>
        <v/>
      </c>
      <c r="BN31" s="383" t="str">
        <f t="shared" si="44"/>
        <v/>
      </c>
      <c r="BO31" s="383" t="str">
        <f t="shared" si="45"/>
        <v/>
      </c>
      <c r="BP31" s="383" t="str">
        <f t="shared" si="46"/>
        <v/>
      </c>
      <c r="BQ31" s="383" t="str">
        <f t="shared" si="47"/>
        <v/>
      </c>
      <c r="BR31" s="383" t="str">
        <f t="shared" si="48"/>
        <v/>
      </c>
      <c r="BS31" s="383" t="str">
        <f t="shared" si="49"/>
        <v/>
      </c>
      <c r="BT31" s="383" t="str">
        <f t="shared" si="50"/>
        <v/>
      </c>
      <c r="BU31" s="383" t="str">
        <f t="shared" si="51"/>
        <v/>
      </c>
      <c r="BV31" s="383" t="str">
        <f t="shared" si="52"/>
        <v/>
      </c>
      <c r="BW31" s="383" t="str">
        <f t="shared" si="53"/>
        <v/>
      </c>
      <c r="BX31" s="383" t="str">
        <f t="shared" si="54"/>
        <v/>
      </c>
      <c r="BY31" s="383" t="str">
        <f t="shared" si="55"/>
        <v/>
      </c>
      <c r="BZ31" s="383" t="str">
        <f t="shared" si="56"/>
        <v/>
      </c>
      <c r="CA31" s="383" t="str">
        <f t="shared" si="57"/>
        <v/>
      </c>
      <c r="CB31" s="383" t="str">
        <f t="shared" si="58"/>
        <v/>
      </c>
      <c r="CC31" s="383" t="str">
        <f t="shared" si="59"/>
        <v/>
      </c>
      <c r="CD31" s="383" t="str">
        <f t="shared" si="60"/>
        <v/>
      </c>
      <c r="CE31" s="383" t="str">
        <f t="shared" si="61"/>
        <v/>
      </c>
      <c r="CF31" s="383" t="str">
        <f t="shared" si="62"/>
        <v/>
      </c>
      <c r="CG31" s="383" t="str">
        <f t="shared" si="63"/>
        <v/>
      </c>
      <c r="CH31" s="383" t="str">
        <f t="shared" si="64"/>
        <v/>
      </c>
      <c r="CI31" s="383" t="str">
        <f t="shared" si="65"/>
        <v/>
      </c>
      <c r="CJ31" s="383" t="str">
        <f t="shared" si="66"/>
        <v/>
      </c>
      <c r="CK31" s="383" t="str">
        <f t="shared" si="67"/>
        <v/>
      </c>
      <c r="CL31" s="383" t="str">
        <f t="shared" si="68"/>
        <v/>
      </c>
      <c r="CM31" s="383" t="str">
        <f t="shared" si="69"/>
        <v/>
      </c>
      <c r="CN31" s="383" t="str">
        <f t="shared" si="70"/>
        <v/>
      </c>
      <c r="CO31" s="383" t="str">
        <f t="shared" si="71"/>
        <v/>
      </c>
      <c r="CP31" s="383" t="str">
        <f t="shared" si="72"/>
        <v/>
      </c>
      <c r="CQ31" s="383" t="str">
        <f t="shared" si="73"/>
        <v/>
      </c>
      <c r="CR31" s="383" t="str">
        <f t="shared" si="74"/>
        <v/>
      </c>
      <c r="CS31" s="383" t="str">
        <f t="shared" si="75"/>
        <v/>
      </c>
      <c r="CT31" s="383" t="str">
        <f t="shared" si="76"/>
        <v/>
      </c>
      <c r="CU31" s="383" t="str">
        <f t="shared" si="77"/>
        <v/>
      </c>
      <c r="CV31" s="383" t="str">
        <f t="shared" si="78"/>
        <v/>
      </c>
      <c r="CW31" s="383" t="str">
        <f t="shared" si="79"/>
        <v/>
      </c>
      <c r="CX31" s="383" t="str">
        <f t="shared" si="80"/>
        <v/>
      </c>
      <c r="CY31" s="383" t="str">
        <f t="shared" si="81"/>
        <v/>
      </c>
      <c r="CZ31" s="383" t="str">
        <f t="shared" si="82"/>
        <v/>
      </c>
      <c r="DA31" s="383" t="str">
        <f t="shared" si="83"/>
        <v/>
      </c>
      <c r="DB31" s="383" t="str">
        <f t="shared" si="84"/>
        <v/>
      </c>
      <c r="DC31" s="383" t="str">
        <f t="shared" si="85"/>
        <v/>
      </c>
      <c r="DD31" s="383" t="str">
        <f t="shared" si="86"/>
        <v/>
      </c>
      <c r="DE31" s="383" t="str">
        <f t="shared" si="87"/>
        <v/>
      </c>
      <c r="DF31" s="383" t="str">
        <f t="shared" si="88"/>
        <v/>
      </c>
      <c r="DG31" s="383" t="str">
        <f t="shared" si="89"/>
        <v/>
      </c>
      <c r="DH31" s="383" t="str">
        <f t="shared" si="90"/>
        <v/>
      </c>
      <c r="DI31" s="383" t="str">
        <f t="shared" si="91"/>
        <v/>
      </c>
      <c r="DJ31" s="383" t="str">
        <f t="shared" si="92"/>
        <v/>
      </c>
      <c r="DK31" s="383" t="str">
        <f t="shared" si="93"/>
        <v/>
      </c>
      <c r="DL31" s="383" t="str">
        <f t="shared" si="94"/>
        <v/>
      </c>
      <c r="DM31" s="383" t="str">
        <f t="shared" si="95"/>
        <v/>
      </c>
      <c r="DN31" s="383" t="str">
        <f t="shared" si="96"/>
        <v/>
      </c>
      <c r="DO31" s="383" t="str">
        <f t="shared" si="97"/>
        <v/>
      </c>
      <c r="DP31" s="383" t="str">
        <f t="shared" si="98"/>
        <v/>
      </c>
      <c r="DQ31" s="383" t="str">
        <f t="shared" si="99"/>
        <v/>
      </c>
      <c r="DR31" s="383" t="str">
        <f t="shared" si="100"/>
        <v/>
      </c>
      <c r="DS31" s="383" t="str">
        <f t="shared" si="101"/>
        <v/>
      </c>
      <c r="DT31" s="383" t="str">
        <f t="shared" si="102"/>
        <v/>
      </c>
      <c r="DU31" s="383" t="str">
        <f t="shared" si="103"/>
        <v/>
      </c>
      <c r="DV31" s="383" t="str">
        <f t="shared" si="104"/>
        <v/>
      </c>
      <c r="DW31" s="383" t="str">
        <f t="shared" si="105"/>
        <v/>
      </c>
      <c r="DX31" s="383" t="str">
        <f t="shared" si="106"/>
        <v/>
      </c>
      <c r="DY31" s="383" t="str">
        <f t="shared" si="107"/>
        <v/>
      </c>
      <c r="DZ31" s="383" t="str">
        <f t="shared" si="108"/>
        <v/>
      </c>
      <c r="EA31" s="383" t="str">
        <f t="shared" si="109"/>
        <v/>
      </c>
      <c r="EB31" s="383" t="str">
        <f t="shared" si="110"/>
        <v/>
      </c>
      <c r="EC31" s="383" t="str">
        <f t="shared" si="111"/>
        <v/>
      </c>
      <c r="ED31" s="383" t="str">
        <f t="shared" si="112"/>
        <v/>
      </c>
      <c r="EE31" s="383" t="str">
        <f t="shared" si="113"/>
        <v/>
      </c>
      <c r="EF31" s="383" t="str">
        <f t="shared" si="114"/>
        <v/>
      </c>
      <c r="EG31" s="383" t="str">
        <f t="shared" si="115"/>
        <v/>
      </c>
      <c r="EH31" s="383" t="str">
        <f t="shared" si="116"/>
        <v/>
      </c>
      <c r="EI31" s="383" t="str">
        <f t="shared" si="117"/>
        <v/>
      </c>
      <c r="EJ31" s="383" t="str">
        <f t="shared" si="118"/>
        <v/>
      </c>
      <c r="EK31" s="383" t="str">
        <f t="shared" si="119"/>
        <v/>
      </c>
      <c r="EL31" s="383" t="str">
        <f t="shared" si="120"/>
        <v/>
      </c>
      <c r="EM31" s="383" t="str">
        <f t="shared" si="121"/>
        <v/>
      </c>
      <c r="EN31" s="383" t="str">
        <f t="shared" si="122"/>
        <v/>
      </c>
      <c r="EO31" s="383" t="str">
        <f t="shared" si="123"/>
        <v/>
      </c>
      <c r="EP31" s="383" t="str">
        <f t="shared" si="124"/>
        <v/>
      </c>
      <c r="EQ31" s="383" t="str">
        <f t="shared" si="125"/>
        <v/>
      </c>
      <c r="ER31" s="383" t="str">
        <f t="shared" si="126"/>
        <v/>
      </c>
      <c r="ES31" s="383" t="str">
        <f t="shared" si="127"/>
        <v/>
      </c>
      <c r="ET31" s="383" t="str">
        <f t="shared" si="128"/>
        <v/>
      </c>
      <c r="EU31" s="383" t="str">
        <f t="shared" si="129"/>
        <v/>
      </c>
      <c r="EV31" s="383" t="str">
        <f t="shared" si="130"/>
        <v/>
      </c>
      <c r="EW31" s="383" t="str">
        <f t="shared" si="131"/>
        <v/>
      </c>
      <c r="EX31" s="383" t="str">
        <f t="shared" si="132"/>
        <v/>
      </c>
      <c r="EY31" s="383" t="str">
        <f t="shared" si="133"/>
        <v/>
      </c>
      <c r="EZ31" s="383" t="str">
        <f t="shared" si="134"/>
        <v/>
      </c>
      <c r="FA31" s="383" t="str">
        <f t="shared" si="135"/>
        <v/>
      </c>
      <c r="FB31" s="383" t="str">
        <f t="shared" si="136"/>
        <v/>
      </c>
      <c r="FC31" s="383" t="str">
        <f t="shared" si="137"/>
        <v/>
      </c>
      <c r="FD31" s="383" t="str">
        <f t="shared" si="138"/>
        <v/>
      </c>
      <c r="FE31" s="383" t="str">
        <f t="shared" si="139"/>
        <v/>
      </c>
      <c r="FF31" s="383" t="str">
        <f t="shared" si="140"/>
        <v/>
      </c>
      <c r="FG31" s="383" t="str">
        <f t="shared" si="141"/>
        <v/>
      </c>
      <c r="FH31" s="383" t="str">
        <f t="shared" si="142"/>
        <v/>
      </c>
      <c r="FI31" s="383" t="str">
        <f t="shared" si="143"/>
        <v/>
      </c>
      <c r="FJ31" s="383" t="str">
        <f t="shared" si="144"/>
        <v/>
      </c>
      <c r="FK31" s="383" t="str">
        <f t="shared" si="145"/>
        <v/>
      </c>
      <c r="FL31" s="383" t="str">
        <f t="shared" si="146"/>
        <v/>
      </c>
      <c r="FM31" s="383" t="str">
        <f t="shared" si="147"/>
        <v/>
      </c>
      <c r="FN31" s="383" t="str">
        <f t="shared" si="148"/>
        <v/>
      </c>
      <c r="FO31" s="383" t="str">
        <f t="shared" si="149"/>
        <v/>
      </c>
      <c r="FP31" s="383" t="str">
        <f t="shared" si="150"/>
        <v/>
      </c>
      <c r="FQ31" s="383" t="str">
        <f t="shared" si="151"/>
        <v/>
      </c>
      <c r="FR31" s="383" t="str">
        <f t="shared" si="152"/>
        <v/>
      </c>
      <c r="FS31" s="383" t="str">
        <f t="shared" si="153"/>
        <v/>
      </c>
      <c r="FT31" s="383" t="str">
        <f t="shared" si="154"/>
        <v/>
      </c>
      <c r="FU31" s="383" t="str">
        <f t="shared" si="155"/>
        <v/>
      </c>
      <c r="FV31" s="383" t="str">
        <f t="shared" si="156"/>
        <v/>
      </c>
      <c r="FW31" s="383" t="str">
        <f t="shared" si="157"/>
        <v/>
      </c>
      <c r="FX31" s="383" t="str">
        <f t="shared" si="158"/>
        <v/>
      </c>
      <c r="FY31" s="383" t="str">
        <f t="shared" si="159"/>
        <v/>
      </c>
      <c r="FZ31" s="383" t="str">
        <f t="shared" si="160"/>
        <v/>
      </c>
      <c r="GA31" s="383" t="str">
        <f t="shared" si="161"/>
        <v/>
      </c>
      <c r="GB31" s="383" t="str">
        <f t="shared" si="162"/>
        <v/>
      </c>
      <c r="GC31" s="383" t="str">
        <f t="shared" si="163"/>
        <v/>
      </c>
      <c r="GD31" s="383" t="str">
        <f t="shared" si="164"/>
        <v/>
      </c>
      <c r="GE31" s="383" t="str">
        <f t="shared" si="165"/>
        <v/>
      </c>
      <c r="GF31" s="383" t="str">
        <f t="shared" si="166"/>
        <v/>
      </c>
      <c r="GG31" s="383" t="str">
        <f t="shared" si="167"/>
        <v/>
      </c>
      <c r="GH31" s="383" t="str">
        <f t="shared" si="168"/>
        <v/>
      </c>
      <c r="GI31" s="383" t="str">
        <f t="shared" si="169"/>
        <v/>
      </c>
      <c r="GJ31" s="383" t="str">
        <f t="shared" si="170"/>
        <v/>
      </c>
      <c r="GK31" s="383" t="str">
        <f t="shared" si="171"/>
        <v/>
      </c>
      <c r="GL31" s="383" t="str">
        <f t="shared" si="172"/>
        <v/>
      </c>
      <c r="GM31" s="383" t="str">
        <f t="shared" si="173"/>
        <v/>
      </c>
      <c r="GN31" s="383" t="str">
        <f t="shared" si="174"/>
        <v/>
      </c>
      <c r="GO31" s="383" t="str">
        <f t="shared" si="175"/>
        <v/>
      </c>
      <c r="GP31" s="383" t="str">
        <f t="shared" si="176"/>
        <v/>
      </c>
      <c r="GQ31" s="383" t="str">
        <f t="shared" si="177"/>
        <v/>
      </c>
      <c r="GR31" s="383" t="str">
        <f t="shared" si="178"/>
        <v/>
      </c>
      <c r="GS31" s="383" t="str">
        <f t="shared" si="179"/>
        <v/>
      </c>
      <c r="GT31" s="383" t="str">
        <f t="shared" si="180"/>
        <v/>
      </c>
      <c r="GU31" s="383" t="str">
        <f t="shared" si="181"/>
        <v/>
      </c>
      <c r="GV31" s="383" t="str">
        <f t="shared" si="182"/>
        <v/>
      </c>
      <c r="GW31" s="383" t="str">
        <f t="shared" si="183"/>
        <v/>
      </c>
      <c r="GX31" s="383" t="str">
        <f t="shared" si="184"/>
        <v/>
      </c>
      <c r="GY31" s="383" t="str">
        <f t="shared" si="185"/>
        <v/>
      </c>
      <c r="GZ31" s="383" t="str">
        <f t="shared" si="186"/>
        <v/>
      </c>
      <c r="HA31" s="383" t="str">
        <f t="shared" si="187"/>
        <v/>
      </c>
      <c r="HB31" s="383" t="str">
        <f t="shared" si="188"/>
        <v/>
      </c>
      <c r="HC31" s="383" t="str">
        <f t="shared" si="189"/>
        <v/>
      </c>
      <c r="HD31" s="383" t="str">
        <f t="shared" si="190"/>
        <v/>
      </c>
      <c r="HE31" s="383" t="str">
        <f t="shared" si="191"/>
        <v/>
      </c>
      <c r="HF31" s="383" t="str">
        <f t="shared" si="192"/>
        <v/>
      </c>
      <c r="HG31" s="383" t="str">
        <f t="shared" si="193"/>
        <v/>
      </c>
      <c r="HH31" s="383" t="str">
        <f t="shared" si="194"/>
        <v/>
      </c>
      <c r="HI31" s="383" t="str">
        <f t="shared" si="195"/>
        <v/>
      </c>
      <c r="HJ31" s="383" t="str">
        <f t="shared" si="196"/>
        <v/>
      </c>
      <c r="HK31" s="383" t="str">
        <f t="shared" si="197"/>
        <v/>
      </c>
      <c r="HL31" s="383" t="str">
        <f t="shared" si="198"/>
        <v/>
      </c>
      <c r="HM31" s="383" t="str">
        <f t="shared" si="199"/>
        <v/>
      </c>
      <c r="HN31" s="383" t="str">
        <f t="shared" si="200"/>
        <v/>
      </c>
      <c r="HO31" s="383" t="str">
        <f t="shared" si="201"/>
        <v/>
      </c>
      <c r="HP31" s="383" t="str">
        <f t="shared" si="202"/>
        <v/>
      </c>
      <c r="HQ31" s="383" t="str">
        <f t="shared" si="203"/>
        <v/>
      </c>
      <c r="HR31" s="383" t="str">
        <f t="shared" si="204"/>
        <v/>
      </c>
      <c r="HS31" s="383" t="str">
        <f t="shared" si="205"/>
        <v/>
      </c>
      <c r="HT31" s="383" t="str">
        <f t="shared" si="206"/>
        <v/>
      </c>
      <c r="HU31" s="383" t="str">
        <f t="shared" si="207"/>
        <v/>
      </c>
      <c r="HV31" s="383" t="str">
        <f t="shared" si="208"/>
        <v/>
      </c>
      <c r="HW31" s="383" t="str">
        <f t="shared" si="209"/>
        <v/>
      </c>
      <c r="HX31" s="383" t="str">
        <f t="shared" si="210"/>
        <v/>
      </c>
      <c r="HY31" s="383" t="str">
        <f t="shared" si="211"/>
        <v/>
      </c>
      <c r="HZ31" s="419" t="str">
        <f t="shared" si="212"/>
        <v/>
      </c>
      <c r="IA31" s="419" t="str">
        <f t="shared" si="213"/>
        <v/>
      </c>
      <c r="IB31" s="419" t="str">
        <f t="shared" si="214"/>
        <v/>
      </c>
      <c r="IC31" s="419" t="str">
        <f t="shared" si="215"/>
        <v/>
      </c>
      <c r="ID31" s="419" t="str">
        <f t="shared" si="216"/>
        <v/>
      </c>
      <c r="IE31" s="419" t="str">
        <f t="shared" si="217"/>
        <v/>
      </c>
      <c r="IF31" s="419" t="str">
        <f t="shared" si="218"/>
        <v/>
      </c>
      <c r="IG31" s="419" t="str">
        <f t="shared" si="219"/>
        <v/>
      </c>
      <c r="IH31" s="419" t="str">
        <f t="shared" si="220"/>
        <v/>
      </c>
      <c r="II31" s="419" t="str">
        <f t="shared" si="221"/>
        <v/>
      </c>
      <c r="IJ31" s="419" t="str">
        <f t="shared" si="222"/>
        <v/>
      </c>
      <c r="IK31" s="419" t="str">
        <f t="shared" si="223"/>
        <v/>
      </c>
      <c r="IL31" s="419" t="str">
        <f t="shared" si="224"/>
        <v/>
      </c>
      <c r="IM31" s="419" t="str">
        <f t="shared" si="225"/>
        <v/>
      </c>
      <c r="IN31" s="419" t="str">
        <f t="shared" si="226"/>
        <v/>
      </c>
      <c r="IO31" s="419" t="str">
        <f t="shared" si="227"/>
        <v/>
      </c>
      <c r="IP31" s="419" t="str">
        <f t="shared" si="228"/>
        <v/>
      </c>
      <c r="IQ31" s="419" t="str">
        <f t="shared" si="229"/>
        <v/>
      </c>
      <c r="IR31" s="419" t="str">
        <f t="shared" si="230"/>
        <v/>
      </c>
      <c r="IS31" s="419" t="str">
        <f t="shared" si="231"/>
        <v/>
      </c>
      <c r="IT31" s="419" t="str">
        <f t="shared" si="232"/>
        <v/>
      </c>
      <c r="IU31" s="419" t="str">
        <f t="shared" si="233"/>
        <v/>
      </c>
      <c r="IV31" s="419" t="str">
        <f t="shared" si="234"/>
        <v/>
      </c>
      <c r="IW31" s="419" t="str">
        <f t="shared" si="235"/>
        <v/>
      </c>
      <c r="IX31" s="419" t="str">
        <f t="shared" si="236"/>
        <v/>
      </c>
      <c r="IY31" s="419" t="str">
        <f t="shared" si="237"/>
        <v/>
      </c>
      <c r="IZ31" s="419" t="str">
        <f t="shared" si="238"/>
        <v/>
      </c>
      <c r="JA31" s="419" t="str">
        <f t="shared" si="239"/>
        <v/>
      </c>
      <c r="JB31" s="419" t="str">
        <f t="shared" si="240"/>
        <v/>
      </c>
      <c r="JC31" s="419" t="str">
        <f t="shared" si="241"/>
        <v/>
      </c>
      <c r="JD31" s="419" t="str">
        <f t="shared" si="242"/>
        <v/>
      </c>
      <c r="JE31" s="419" t="str">
        <f t="shared" si="243"/>
        <v/>
      </c>
      <c r="JF31" s="419" t="str">
        <f t="shared" si="244"/>
        <v/>
      </c>
      <c r="JG31" s="419" t="str">
        <f t="shared" si="245"/>
        <v/>
      </c>
      <c r="JH31" s="419" t="str">
        <f t="shared" si="246"/>
        <v/>
      </c>
      <c r="JI31" s="419" t="str">
        <f t="shared" si="247"/>
        <v/>
      </c>
      <c r="JJ31" s="419" t="str">
        <f t="shared" si="248"/>
        <v/>
      </c>
      <c r="JK31" s="419" t="str">
        <f t="shared" si="249"/>
        <v/>
      </c>
      <c r="JL31" s="419" t="str">
        <f t="shared" si="250"/>
        <v/>
      </c>
      <c r="JM31" s="419" t="str">
        <f t="shared" si="251"/>
        <v/>
      </c>
      <c r="JN31" s="419" t="str">
        <f t="shared" si="252"/>
        <v/>
      </c>
      <c r="JO31" s="419" t="str">
        <f t="shared" si="253"/>
        <v/>
      </c>
      <c r="JP31" s="419" t="str">
        <f t="shared" si="254"/>
        <v/>
      </c>
      <c r="JQ31" s="419" t="str">
        <f t="shared" si="255"/>
        <v/>
      </c>
      <c r="JR31" s="419" t="str">
        <f t="shared" si="256"/>
        <v/>
      </c>
      <c r="JS31" s="419" t="str">
        <f t="shared" si="257"/>
        <v/>
      </c>
      <c r="JT31" s="419" t="str">
        <f t="shared" si="258"/>
        <v/>
      </c>
      <c r="JU31" s="419" t="str">
        <f t="shared" si="259"/>
        <v/>
      </c>
      <c r="JV31" s="419" t="str">
        <f t="shared" si="260"/>
        <v/>
      </c>
      <c r="JW31" s="419" t="str">
        <f t="shared" si="261"/>
        <v/>
      </c>
      <c r="JX31" s="419" t="str">
        <f t="shared" si="262"/>
        <v/>
      </c>
      <c r="JY31" s="419" t="str">
        <f t="shared" si="263"/>
        <v/>
      </c>
      <c r="JZ31" s="419" t="str">
        <f t="shared" si="264"/>
        <v/>
      </c>
      <c r="KA31" s="419" t="str">
        <f t="shared" si="265"/>
        <v/>
      </c>
      <c r="KB31" s="419" t="str">
        <f t="shared" si="266"/>
        <v/>
      </c>
      <c r="KC31" s="419" t="str">
        <f t="shared" si="267"/>
        <v/>
      </c>
      <c r="KD31" s="419" t="str">
        <f t="shared" si="268"/>
        <v/>
      </c>
      <c r="KE31" s="419" t="str">
        <f t="shared" si="269"/>
        <v/>
      </c>
      <c r="KF31" s="419" t="str">
        <f t="shared" si="270"/>
        <v/>
      </c>
      <c r="KG31" s="419" t="str">
        <f t="shared" si="271"/>
        <v/>
      </c>
      <c r="KH31" s="419" t="str">
        <f t="shared" si="272"/>
        <v/>
      </c>
      <c r="KI31" s="419" t="str">
        <f t="shared" si="273"/>
        <v/>
      </c>
      <c r="KJ31" s="419" t="str">
        <f t="shared" si="274"/>
        <v/>
      </c>
      <c r="KK31" s="419" t="str">
        <f t="shared" si="275"/>
        <v/>
      </c>
      <c r="KL31" s="419" t="str">
        <f t="shared" si="276"/>
        <v/>
      </c>
      <c r="KM31" s="419" t="str">
        <f t="shared" si="277"/>
        <v/>
      </c>
      <c r="KN31" s="419" t="str">
        <f t="shared" si="278"/>
        <v/>
      </c>
      <c r="KO31" s="419" t="str">
        <f t="shared" si="279"/>
        <v/>
      </c>
      <c r="KP31" s="419" t="str">
        <f t="shared" si="280"/>
        <v/>
      </c>
      <c r="KQ31" s="419" t="str">
        <f t="shared" si="281"/>
        <v/>
      </c>
      <c r="KR31" s="419" t="str">
        <f t="shared" si="282"/>
        <v/>
      </c>
      <c r="KS31" s="419" t="str">
        <f t="shared" si="283"/>
        <v/>
      </c>
      <c r="KT31" s="419" t="str">
        <f t="shared" si="284"/>
        <v/>
      </c>
      <c r="KU31" s="419" t="str">
        <f t="shared" si="285"/>
        <v/>
      </c>
      <c r="KV31" s="419" t="str">
        <f t="shared" si="286"/>
        <v/>
      </c>
      <c r="KW31" s="419" t="str">
        <f t="shared" si="287"/>
        <v/>
      </c>
      <c r="KX31" s="419" t="str">
        <f t="shared" si="288"/>
        <v/>
      </c>
      <c r="KY31" s="419" t="str">
        <f t="shared" si="289"/>
        <v/>
      </c>
      <c r="KZ31" s="419" t="str">
        <f t="shared" si="290"/>
        <v/>
      </c>
      <c r="LA31" s="419" t="str">
        <f t="shared" si="291"/>
        <v/>
      </c>
      <c r="LB31" s="419" t="str">
        <f t="shared" si="292"/>
        <v/>
      </c>
      <c r="LC31" s="419" t="str">
        <f t="shared" si="293"/>
        <v/>
      </c>
      <c r="LD31" s="419" t="str">
        <f t="shared" si="294"/>
        <v/>
      </c>
      <c r="LE31" s="419" t="str">
        <f t="shared" si="295"/>
        <v/>
      </c>
      <c r="LF31" s="419" t="str">
        <f t="shared" si="296"/>
        <v/>
      </c>
      <c r="LG31" s="419" t="str">
        <f t="shared" si="297"/>
        <v/>
      </c>
      <c r="LH31" s="419" t="str">
        <f t="shared" si="298"/>
        <v/>
      </c>
      <c r="LI31" s="419" t="str">
        <f t="shared" si="299"/>
        <v/>
      </c>
      <c r="LJ31" s="419" t="str">
        <f t="shared" si="300"/>
        <v/>
      </c>
      <c r="LK31" s="419" t="str">
        <f t="shared" si="301"/>
        <v/>
      </c>
      <c r="LL31" s="419" t="str">
        <f t="shared" si="302"/>
        <v/>
      </c>
      <c r="LM31" s="419" t="str">
        <f t="shared" si="303"/>
        <v/>
      </c>
      <c r="LN31" s="419" t="str">
        <f t="shared" si="304"/>
        <v/>
      </c>
      <c r="LO31" s="419" t="str">
        <f t="shared" si="305"/>
        <v/>
      </c>
      <c r="LP31" s="419" t="str">
        <f t="shared" si="306"/>
        <v/>
      </c>
      <c r="LQ31" s="420" t="str">
        <f t="shared" si="307"/>
        <v/>
      </c>
      <c r="LR31" s="420" t="str">
        <f t="shared" si="308"/>
        <v/>
      </c>
      <c r="LS31" s="420" t="str">
        <f t="shared" si="309"/>
        <v/>
      </c>
      <c r="LT31" s="420" t="str">
        <f t="shared" si="310"/>
        <v/>
      </c>
      <c r="LU31" s="420" t="str">
        <f t="shared" si="311"/>
        <v/>
      </c>
      <c r="LV31" s="383" t="str">
        <f t="shared" si="312"/>
        <v/>
      </c>
      <c r="LW31" s="383" t="str">
        <f t="shared" si="313"/>
        <v/>
      </c>
      <c r="LX31" s="383" t="str">
        <f t="shared" si="314"/>
        <v/>
      </c>
      <c r="LY31" s="383" t="str">
        <f t="shared" si="315"/>
        <v/>
      </c>
      <c r="LZ31" s="383" t="str">
        <f t="shared" si="316"/>
        <v/>
      </c>
      <c r="MA31" s="383" t="str">
        <f t="shared" si="317"/>
        <v/>
      </c>
      <c r="MB31" s="383" t="str">
        <f t="shared" si="318"/>
        <v/>
      </c>
      <c r="MC31" s="383" t="str">
        <f t="shared" si="319"/>
        <v/>
      </c>
      <c r="MD31" s="383" t="str">
        <f t="shared" si="320"/>
        <v/>
      </c>
      <c r="ME31" s="383" t="str">
        <f t="shared" si="321"/>
        <v/>
      </c>
      <c r="MF31" s="383" t="str">
        <f t="shared" si="322"/>
        <v/>
      </c>
      <c r="MG31" s="383" t="str">
        <f t="shared" si="323"/>
        <v/>
      </c>
      <c r="MH31" s="383" t="str">
        <f t="shared" si="324"/>
        <v/>
      </c>
      <c r="MI31" s="383" t="str">
        <f t="shared" si="325"/>
        <v/>
      </c>
      <c r="MJ31" s="383" t="str">
        <f t="shared" si="326"/>
        <v/>
      </c>
      <c r="MK31" s="383" t="str">
        <f t="shared" si="327"/>
        <v/>
      </c>
      <c r="ML31" s="383" t="str">
        <f t="shared" si="328"/>
        <v/>
      </c>
      <c r="MM31" s="383" t="str">
        <f t="shared" si="329"/>
        <v/>
      </c>
      <c r="MN31" s="383" t="str">
        <f t="shared" si="330"/>
        <v/>
      </c>
      <c r="MO31" s="383" t="str">
        <f t="shared" si="331"/>
        <v/>
      </c>
      <c r="MP31" s="405">
        <f t="shared" si="338"/>
        <v>0</v>
      </c>
      <c r="MQ31" s="405">
        <f t="shared" si="339"/>
        <v>0</v>
      </c>
      <c r="MR31" s="405">
        <f t="shared" si="340"/>
        <v>0</v>
      </c>
      <c r="MS31" s="405">
        <f t="shared" si="341"/>
        <v>0</v>
      </c>
      <c r="MT31" s="405">
        <f t="shared" si="342"/>
        <v>0</v>
      </c>
      <c r="MU31" s="405">
        <f t="shared" si="343"/>
        <v>0</v>
      </c>
      <c r="MV31" s="405">
        <f t="shared" si="344"/>
        <v>0</v>
      </c>
      <c r="MW31" s="405">
        <f t="shared" si="345"/>
        <v>0</v>
      </c>
      <c r="MX31" s="405">
        <f t="shared" si="346"/>
        <v>0</v>
      </c>
      <c r="MY31" s="405">
        <f t="shared" si="347"/>
        <v>0</v>
      </c>
      <c r="MZ31" s="405">
        <f t="shared" si="332"/>
        <v>0</v>
      </c>
      <c r="NA31" s="405">
        <f t="shared" si="333"/>
        <v>0</v>
      </c>
      <c r="NB31" s="405">
        <f t="shared" si="334"/>
        <v>0</v>
      </c>
      <c r="NC31" s="405">
        <f t="shared" si="335"/>
        <v>0</v>
      </c>
      <c r="ND31" s="405">
        <f t="shared" si="336"/>
        <v>0</v>
      </c>
    </row>
    <row r="32" spans="1:368" ht="13.9" customHeight="1" x14ac:dyDescent="0.2">
      <c r="A32" s="414" t="str">
        <f t="shared" si="337"/>
        <v/>
      </c>
      <c r="B32" s="137"/>
      <c r="C32" s="112"/>
      <c r="D32" s="113"/>
      <c r="E32" s="114"/>
      <c r="F32" s="114"/>
      <c r="G32" s="114"/>
      <c r="H32" s="114"/>
      <c r="I32" s="114"/>
      <c r="J32" s="352"/>
      <c r="K32" s="115"/>
      <c r="L32" s="116">
        <f t="shared" si="0"/>
        <v>0</v>
      </c>
      <c r="M32" s="116">
        <f t="shared" si="1"/>
        <v>0</v>
      </c>
      <c r="N32" s="421"/>
      <c r="O32" s="421"/>
      <c r="P32" s="421"/>
      <c r="Q32" s="422"/>
      <c r="R32" s="423"/>
      <c r="S32" s="424"/>
      <c r="T32" s="1148"/>
      <c r="U32" s="1149"/>
      <c r="V32" s="1149"/>
      <c r="W32" s="1150"/>
      <c r="X32" s="383" t="str">
        <f t="shared" si="2"/>
        <v/>
      </c>
      <c r="Y32" s="383" t="str">
        <f t="shared" si="3"/>
        <v/>
      </c>
      <c r="Z32" s="383" t="str">
        <f t="shared" si="4"/>
        <v/>
      </c>
      <c r="AA32" s="383" t="str">
        <f t="shared" si="5"/>
        <v/>
      </c>
      <c r="AB32" s="383" t="str">
        <f t="shared" si="6"/>
        <v/>
      </c>
      <c r="AC32" s="383" t="str">
        <f t="shared" si="7"/>
        <v/>
      </c>
      <c r="AD32" s="383" t="str">
        <f t="shared" si="8"/>
        <v/>
      </c>
      <c r="AE32" s="383" t="str">
        <f t="shared" si="9"/>
        <v/>
      </c>
      <c r="AF32" s="383" t="str">
        <f t="shared" si="10"/>
        <v/>
      </c>
      <c r="AG32" s="383" t="str">
        <f t="shared" si="11"/>
        <v/>
      </c>
      <c r="AH32" s="383" t="str">
        <f t="shared" si="12"/>
        <v/>
      </c>
      <c r="AI32" s="383" t="str">
        <f t="shared" si="13"/>
        <v/>
      </c>
      <c r="AJ32" s="383" t="str">
        <f t="shared" si="14"/>
        <v/>
      </c>
      <c r="AK32" s="383" t="str">
        <f t="shared" si="15"/>
        <v/>
      </c>
      <c r="AL32" s="383" t="str">
        <f t="shared" si="16"/>
        <v/>
      </c>
      <c r="AM32" s="383" t="str">
        <f t="shared" si="17"/>
        <v/>
      </c>
      <c r="AN32" s="383" t="str">
        <f t="shared" si="18"/>
        <v/>
      </c>
      <c r="AO32" s="383" t="str">
        <f t="shared" si="19"/>
        <v/>
      </c>
      <c r="AP32" s="383" t="str">
        <f t="shared" si="20"/>
        <v/>
      </c>
      <c r="AQ32" s="383" t="str">
        <f t="shared" si="21"/>
        <v/>
      </c>
      <c r="AR32" s="383" t="str">
        <f t="shared" si="22"/>
        <v/>
      </c>
      <c r="AS32" s="383" t="str">
        <f t="shared" si="23"/>
        <v/>
      </c>
      <c r="AT32" s="383" t="str">
        <f t="shared" si="24"/>
        <v/>
      </c>
      <c r="AU32" s="383" t="str">
        <f t="shared" si="25"/>
        <v/>
      </c>
      <c r="AV32" s="383" t="str">
        <f t="shared" si="26"/>
        <v/>
      </c>
      <c r="AW32" s="383" t="str">
        <f t="shared" si="27"/>
        <v/>
      </c>
      <c r="AX32" s="383" t="str">
        <f t="shared" si="28"/>
        <v/>
      </c>
      <c r="AY32" s="383" t="str">
        <f t="shared" si="29"/>
        <v/>
      </c>
      <c r="AZ32" s="383" t="str">
        <f t="shared" si="30"/>
        <v/>
      </c>
      <c r="BA32" s="383" t="str">
        <f t="shared" si="31"/>
        <v/>
      </c>
      <c r="BB32" s="383" t="str">
        <f t="shared" si="32"/>
        <v/>
      </c>
      <c r="BC32" s="383" t="str">
        <f t="shared" si="33"/>
        <v/>
      </c>
      <c r="BD32" s="383" t="str">
        <f t="shared" si="34"/>
        <v/>
      </c>
      <c r="BE32" s="383" t="str">
        <f t="shared" si="35"/>
        <v/>
      </c>
      <c r="BF32" s="383" t="str">
        <f t="shared" si="36"/>
        <v/>
      </c>
      <c r="BG32" s="383" t="str">
        <f t="shared" si="37"/>
        <v/>
      </c>
      <c r="BH32" s="383" t="str">
        <f t="shared" si="38"/>
        <v/>
      </c>
      <c r="BI32" s="383" t="str">
        <f t="shared" si="39"/>
        <v/>
      </c>
      <c r="BJ32" s="383" t="str">
        <f t="shared" si="40"/>
        <v/>
      </c>
      <c r="BK32" s="383" t="str">
        <f t="shared" si="41"/>
        <v/>
      </c>
      <c r="BL32" s="383" t="str">
        <f t="shared" si="42"/>
        <v/>
      </c>
      <c r="BM32" s="383" t="str">
        <f t="shared" si="43"/>
        <v/>
      </c>
      <c r="BN32" s="383" t="str">
        <f t="shared" si="44"/>
        <v/>
      </c>
      <c r="BO32" s="383" t="str">
        <f t="shared" si="45"/>
        <v/>
      </c>
      <c r="BP32" s="383" t="str">
        <f t="shared" si="46"/>
        <v/>
      </c>
      <c r="BQ32" s="383" t="str">
        <f t="shared" si="47"/>
        <v/>
      </c>
      <c r="BR32" s="383" t="str">
        <f t="shared" si="48"/>
        <v/>
      </c>
      <c r="BS32" s="383" t="str">
        <f t="shared" si="49"/>
        <v/>
      </c>
      <c r="BT32" s="383" t="str">
        <f t="shared" si="50"/>
        <v/>
      </c>
      <c r="BU32" s="383" t="str">
        <f t="shared" si="51"/>
        <v/>
      </c>
      <c r="BV32" s="383" t="str">
        <f t="shared" si="52"/>
        <v/>
      </c>
      <c r="BW32" s="383" t="str">
        <f t="shared" si="53"/>
        <v/>
      </c>
      <c r="BX32" s="383" t="str">
        <f t="shared" si="54"/>
        <v/>
      </c>
      <c r="BY32" s="383" t="str">
        <f t="shared" si="55"/>
        <v/>
      </c>
      <c r="BZ32" s="383" t="str">
        <f t="shared" si="56"/>
        <v/>
      </c>
      <c r="CA32" s="383" t="str">
        <f t="shared" si="57"/>
        <v/>
      </c>
      <c r="CB32" s="383" t="str">
        <f t="shared" si="58"/>
        <v/>
      </c>
      <c r="CC32" s="383" t="str">
        <f t="shared" si="59"/>
        <v/>
      </c>
      <c r="CD32" s="383" t="str">
        <f t="shared" si="60"/>
        <v/>
      </c>
      <c r="CE32" s="383" t="str">
        <f t="shared" si="61"/>
        <v/>
      </c>
      <c r="CF32" s="383" t="str">
        <f t="shared" si="62"/>
        <v/>
      </c>
      <c r="CG32" s="383" t="str">
        <f t="shared" si="63"/>
        <v/>
      </c>
      <c r="CH32" s="383" t="str">
        <f t="shared" si="64"/>
        <v/>
      </c>
      <c r="CI32" s="383" t="str">
        <f t="shared" si="65"/>
        <v/>
      </c>
      <c r="CJ32" s="383" t="str">
        <f t="shared" si="66"/>
        <v/>
      </c>
      <c r="CK32" s="383" t="str">
        <f t="shared" si="67"/>
        <v/>
      </c>
      <c r="CL32" s="383" t="str">
        <f t="shared" si="68"/>
        <v/>
      </c>
      <c r="CM32" s="383" t="str">
        <f t="shared" si="69"/>
        <v/>
      </c>
      <c r="CN32" s="383" t="str">
        <f t="shared" si="70"/>
        <v/>
      </c>
      <c r="CO32" s="383" t="str">
        <f t="shared" si="71"/>
        <v/>
      </c>
      <c r="CP32" s="383" t="str">
        <f t="shared" si="72"/>
        <v/>
      </c>
      <c r="CQ32" s="383" t="str">
        <f t="shared" si="73"/>
        <v/>
      </c>
      <c r="CR32" s="383" t="str">
        <f t="shared" si="74"/>
        <v/>
      </c>
      <c r="CS32" s="383" t="str">
        <f t="shared" si="75"/>
        <v/>
      </c>
      <c r="CT32" s="383" t="str">
        <f t="shared" si="76"/>
        <v/>
      </c>
      <c r="CU32" s="383" t="str">
        <f t="shared" si="77"/>
        <v/>
      </c>
      <c r="CV32" s="383" t="str">
        <f t="shared" si="78"/>
        <v/>
      </c>
      <c r="CW32" s="383" t="str">
        <f t="shared" si="79"/>
        <v/>
      </c>
      <c r="CX32" s="383" t="str">
        <f t="shared" si="80"/>
        <v/>
      </c>
      <c r="CY32" s="383" t="str">
        <f t="shared" si="81"/>
        <v/>
      </c>
      <c r="CZ32" s="383" t="str">
        <f t="shared" si="82"/>
        <v/>
      </c>
      <c r="DA32" s="383" t="str">
        <f t="shared" si="83"/>
        <v/>
      </c>
      <c r="DB32" s="383" t="str">
        <f t="shared" si="84"/>
        <v/>
      </c>
      <c r="DC32" s="383" t="str">
        <f t="shared" si="85"/>
        <v/>
      </c>
      <c r="DD32" s="383" t="str">
        <f t="shared" si="86"/>
        <v/>
      </c>
      <c r="DE32" s="383" t="str">
        <f t="shared" si="87"/>
        <v/>
      </c>
      <c r="DF32" s="383" t="str">
        <f t="shared" si="88"/>
        <v/>
      </c>
      <c r="DG32" s="383" t="str">
        <f t="shared" si="89"/>
        <v/>
      </c>
      <c r="DH32" s="383" t="str">
        <f t="shared" si="90"/>
        <v/>
      </c>
      <c r="DI32" s="383" t="str">
        <f t="shared" si="91"/>
        <v/>
      </c>
      <c r="DJ32" s="383" t="str">
        <f t="shared" si="92"/>
        <v/>
      </c>
      <c r="DK32" s="383" t="str">
        <f t="shared" si="93"/>
        <v/>
      </c>
      <c r="DL32" s="383" t="str">
        <f t="shared" si="94"/>
        <v/>
      </c>
      <c r="DM32" s="383" t="str">
        <f t="shared" si="95"/>
        <v/>
      </c>
      <c r="DN32" s="383" t="str">
        <f t="shared" si="96"/>
        <v/>
      </c>
      <c r="DO32" s="383" t="str">
        <f t="shared" si="97"/>
        <v/>
      </c>
      <c r="DP32" s="383" t="str">
        <f t="shared" si="98"/>
        <v/>
      </c>
      <c r="DQ32" s="383" t="str">
        <f t="shared" si="99"/>
        <v/>
      </c>
      <c r="DR32" s="383" t="str">
        <f t="shared" si="100"/>
        <v/>
      </c>
      <c r="DS32" s="383" t="str">
        <f t="shared" si="101"/>
        <v/>
      </c>
      <c r="DT32" s="383" t="str">
        <f t="shared" si="102"/>
        <v/>
      </c>
      <c r="DU32" s="383" t="str">
        <f t="shared" si="103"/>
        <v/>
      </c>
      <c r="DV32" s="383" t="str">
        <f t="shared" si="104"/>
        <v/>
      </c>
      <c r="DW32" s="383" t="str">
        <f t="shared" si="105"/>
        <v/>
      </c>
      <c r="DX32" s="383" t="str">
        <f t="shared" si="106"/>
        <v/>
      </c>
      <c r="DY32" s="383" t="str">
        <f t="shared" si="107"/>
        <v/>
      </c>
      <c r="DZ32" s="383" t="str">
        <f t="shared" si="108"/>
        <v/>
      </c>
      <c r="EA32" s="383" t="str">
        <f t="shared" si="109"/>
        <v/>
      </c>
      <c r="EB32" s="383" t="str">
        <f t="shared" si="110"/>
        <v/>
      </c>
      <c r="EC32" s="383" t="str">
        <f t="shared" si="111"/>
        <v/>
      </c>
      <c r="ED32" s="383" t="str">
        <f t="shared" si="112"/>
        <v/>
      </c>
      <c r="EE32" s="383" t="str">
        <f t="shared" si="113"/>
        <v/>
      </c>
      <c r="EF32" s="383" t="str">
        <f t="shared" si="114"/>
        <v/>
      </c>
      <c r="EG32" s="383" t="str">
        <f t="shared" si="115"/>
        <v/>
      </c>
      <c r="EH32" s="383" t="str">
        <f t="shared" si="116"/>
        <v/>
      </c>
      <c r="EI32" s="383" t="str">
        <f t="shared" si="117"/>
        <v/>
      </c>
      <c r="EJ32" s="383" t="str">
        <f t="shared" si="118"/>
        <v/>
      </c>
      <c r="EK32" s="383" t="str">
        <f t="shared" si="119"/>
        <v/>
      </c>
      <c r="EL32" s="383" t="str">
        <f t="shared" si="120"/>
        <v/>
      </c>
      <c r="EM32" s="383" t="str">
        <f t="shared" si="121"/>
        <v/>
      </c>
      <c r="EN32" s="383" t="str">
        <f t="shared" si="122"/>
        <v/>
      </c>
      <c r="EO32" s="383" t="str">
        <f t="shared" si="123"/>
        <v/>
      </c>
      <c r="EP32" s="383" t="str">
        <f t="shared" si="124"/>
        <v/>
      </c>
      <c r="EQ32" s="383" t="str">
        <f t="shared" si="125"/>
        <v/>
      </c>
      <c r="ER32" s="383" t="str">
        <f t="shared" si="126"/>
        <v/>
      </c>
      <c r="ES32" s="383" t="str">
        <f t="shared" si="127"/>
        <v/>
      </c>
      <c r="ET32" s="383" t="str">
        <f t="shared" si="128"/>
        <v/>
      </c>
      <c r="EU32" s="383" t="str">
        <f t="shared" si="129"/>
        <v/>
      </c>
      <c r="EV32" s="383" t="str">
        <f t="shared" si="130"/>
        <v/>
      </c>
      <c r="EW32" s="383" t="str">
        <f t="shared" si="131"/>
        <v/>
      </c>
      <c r="EX32" s="383" t="str">
        <f t="shared" si="132"/>
        <v/>
      </c>
      <c r="EY32" s="383" t="str">
        <f t="shared" si="133"/>
        <v/>
      </c>
      <c r="EZ32" s="383" t="str">
        <f t="shared" si="134"/>
        <v/>
      </c>
      <c r="FA32" s="383" t="str">
        <f t="shared" si="135"/>
        <v/>
      </c>
      <c r="FB32" s="383" t="str">
        <f t="shared" si="136"/>
        <v/>
      </c>
      <c r="FC32" s="383" t="str">
        <f t="shared" si="137"/>
        <v/>
      </c>
      <c r="FD32" s="383" t="str">
        <f t="shared" si="138"/>
        <v/>
      </c>
      <c r="FE32" s="383" t="str">
        <f t="shared" si="139"/>
        <v/>
      </c>
      <c r="FF32" s="383" t="str">
        <f t="shared" si="140"/>
        <v/>
      </c>
      <c r="FG32" s="383" t="str">
        <f t="shared" si="141"/>
        <v/>
      </c>
      <c r="FH32" s="383" t="str">
        <f t="shared" si="142"/>
        <v/>
      </c>
      <c r="FI32" s="383" t="str">
        <f t="shared" si="143"/>
        <v/>
      </c>
      <c r="FJ32" s="383" t="str">
        <f t="shared" si="144"/>
        <v/>
      </c>
      <c r="FK32" s="383" t="str">
        <f t="shared" si="145"/>
        <v/>
      </c>
      <c r="FL32" s="383" t="str">
        <f t="shared" si="146"/>
        <v/>
      </c>
      <c r="FM32" s="383" t="str">
        <f t="shared" si="147"/>
        <v/>
      </c>
      <c r="FN32" s="383" t="str">
        <f t="shared" si="148"/>
        <v/>
      </c>
      <c r="FO32" s="383" t="str">
        <f t="shared" si="149"/>
        <v/>
      </c>
      <c r="FP32" s="383" t="str">
        <f t="shared" si="150"/>
        <v/>
      </c>
      <c r="FQ32" s="383" t="str">
        <f t="shared" si="151"/>
        <v/>
      </c>
      <c r="FR32" s="383" t="str">
        <f t="shared" si="152"/>
        <v/>
      </c>
      <c r="FS32" s="383" t="str">
        <f t="shared" si="153"/>
        <v/>
      </c>
      <c r="FT32" s="383" t="str">
        <f t="shared" si="154"/>
        <v/>
      </c>
      <c r="FU32" s="383" t="str">
        <f t="shared" si="155"/>
        <v/>
      </c>
      <c r="FV32" s="383" t="str">
        <f t="shared" si="156"/>
        <v/>
      </c>
      <c r="FW32" s="383" t="str">
        <f t="shared" si="157"/>
        <v/>
      </c>
      <c r="FX32" s="383" t="str">
        <f t="shared" si="158"/>
        <v/>
      </c>
      <c r="FY32" s="383" t="str">
        <f t="shared" si="159"/>
        <v/>
      </c>
      <c r="FZ32" s="383" t="str">
        <f t="shared" si="160"/>
        <v/>
      </c>
      <c r="GA32" s="383" t="str">
        <f t="shared" si="161"/>
        <v/>
      </c>
      <c r="GB32" s="383" t="str">
        <f t="shared" si="162"/>
        <v/>
      </c>
      <c r="GC32" s="383" t="str">
        <f t="shared" si="163"/>
        <v/>
      </c>
      <c r="GD32" s="383" t="str">
        <f t="shared" si="164"/>
        <v/>
      </c>
      <c r="GE32" s="383" t="str">
        <f t="shared" si="165"/>
        <v/>
      </c>
      <c r="GF32" s="383" t="str">
        <f t="shared" si="166"/>
        <v/>
      </c>
      <c r="GG32" s="383" t="str">
        <f t="shared" si="167"/>
        <v/>
      </c>
      <c r="GH32" s="383" t="str">
        <f t="shared" si="168"/>
        <v/>
      </c>
      <c r="GI32" s="383" t="str">
        <f t="shared" si="169"/>
        <v/>
      </c>
      <c r="GJ32" s="383" t="str">
        <f t="shared" si="170"/>
        <v/>
      </c>
      <c r="GK32" s="383" t="str">
        <f t="shared" si="171"/>
        <v/>
      </c>
      <c r="GL32" s="383" t="str">
        <f t="shared" si="172"/>
        <v/>
      </c>
      <c r="GM32" s="383" t="str">
        <f t="shared" si="173"/>
        <v/>
      </c>
      <c r="GN32" s="383" t="str">
        <f t="shared" si="174"/>
        <v/>
      </c>
      <c r="GO32" s="383" t="str">
        <f t="shared" si="175"/>
        <v/>
      </c>
      <c r="GP32" s="383" t="str">
        <f t="shared" si="176"/>
        <v/>
      </c>
      <c r="GQ32" s="383" t="str">
        <f t="shared" si="177"/>
        <v/>
      </c>
      <c r="GR32" s="383" t="str">
        <f t="shared" si="178"/>
        <v/>
      </c>
      <c r="GS32" s="383" t="str">
        <f t="shared" si="179"/>
        <v/>
      </c>
      <c r="GT32" s="383" t="str">
        <f t="shared" si="180"/>
        <v/>
      </c>
      <c r="GU32" s="383" t="str">
        <f t="shared" si="181"/>
        <v/>
      </c>
      <c r="GV32" s="383" t="str">
        <f t="shared" si="182"/>
        <v/>
      </c>
      <c r="GW32" s="383" t="str">
        <f t="shared" si="183"/>
        <v/>
      </c>
      <c r="GX32" s="383" t="str">
        <f t="shared" si="184"/>
        <v/>
      </c>
      <c r="GY32" s="383" t="str">
        <f t="shared" si="185"/>
        <v/>
      </c>
      <c r="GZ32" s="383" t="str">
        <f t="shared" si="186"/>
        <v/>
      </c>
      <c r="HA32" s="383" t="str">
        <f t="shared" si="187"/>
        <v/>
      </c>
      <c r="HB32" s="383" t="str">
        <f t="shared" si="188"/>
        <v/>
      </c>
      <c r="HC32" s="383" t="str">
        <f t="shared" si="189"/>
        <v/>
      </c>
      <c r="HD32" s="383" t="str">
        <f t="shared" si="190"/>
        <v/>
      </c>
      <c r="HE32" s="383" t="str">
        <f t="shared" si="191"/>
        <v/>
      </c>
      <c r="HF32" s="383" t="str">
        <f t="shared" si="192"/>
        <v/>
      </c>
      <c r="HG32" s="383" t="str">
        <f t="shared" si="193"/>
        <v/>
      </c>
      <c r="HH32" s="383" t="str">
        <f t="shared" si="194"/>
        <v/>
      </c>
      <c r="HI32" s="383" t="str">
        <f t="shared" si="195"/>
        <v/>
      </c>
      <c r="HJ32" s="383" t="str">
        <f t="shared" si="196"/>
        <v/>
      </c>
      <c r="HK32" s="383" t="str">
        <f t="shared" si="197"/>
        <v/>
      </c>
      <c r="HL32" s="383" t="str">
        <f t="shared" si="198"/>
        <v/>
      </c>
      <c r="HM32" s="383" t="str">
        <f t="shared" si="199"/>
        <v/>
      </c>
      <c r="HN32" s="383" t="str">
        <f t="shared" si="200"/>
        <v/>
      </c>
      <c r="HO32" s="383" t="str">
        <f t="shared" si="201"/>
        <v/>
      </c>
      <c r="HP32" s="383" t="str">
        <f t="shared" si="202"/>
        <v/>
      </c>
      <c r="HQ32" s="383" t="str">
        <f t="shared" si="203"/>
        <v/>
      </c>
      <c r="HR32" s="383" t="str">
        <f t="shared" si="204"/>
        <v/>
      </c>
      <c r="HS32" s="383" t="str">
        <f t="shared" si="205"/>
        <v/>
      </c>
      <c r="HT32" s="383" t="str">
        <f t="shared" si="206"/>
        <v/>
      </c>
      <c r="HU32" s="383" t="str">
        <f t="shared" si="207"/>
        <v/>
      </c>
      <c r="HV32" s="383" t="str">
        <f t="shared" si="208"/>
        <v/>
      </c>
      <c r="HW32" s="383" t="str">
        <f t="shared" si="209"/>
        <v/>
      </c>
      <c r="HX32" s="383" t="str">
        <f t="shared" si="210"/>
        <v/>
      </c>
      <c r="HY32" s="383" t="str">
        <f t="shared" si="211"/>
        <v/>
      </c>
      <c r="HZ32" s="419" t="str">
        <f t="shared" si="212"/>
        <v/>
      </c>
      <c r="IA32" s="419" t="str">
        <f t="shared" si="213"/>
        <v/>
      </c>
      <c r="IB32" s="419" t="str">
        <f t="shared" si="214"/>
        <v/>
      </c>
      <c r="IC32" s="419" t="str">
        <f t="shared" si="215"/>
        <v/>
      </c>
      <c r="ID32" s="419" t="str">
        <f t="shared" si="216"/>
        <v/>
      </c>
      <c r="IE32" s="419" t="str">
        <f t="shared" si="217"/>
        <v/>
      </c>
      <c r="IF32" s="419" t="str">
        <f t="shared" si="218"/>
        <v/>
      </c>
      <c r="IG32" s="419" t="str">
        <f t="shared" si="219"/>
        <v/>
      </c>
      <c r="IH32" s="419" t="str">
        <f t="shared" si="220"/>
        <v/>
      </c>
      <c r="II32" s="419" t="str">
        <f t="shared" si="221"/>
        <v/>
      </c>
      <c r="IJ32" s="419" t="str">
        <f t="shared" si="222"/>
        <v/>
      </c>
      <c r="IK32" s="419" t="str">
        <f t="shared" si="223"/>
        <v/>
      </c>
      <c r="IL32" s="419" t="str">
        <f t="shared" si="224"/>
        <v/>
      </c>
      <c r="IM32" s="419" t="str">
        <f t="shared" si="225"/>
        <v/>
      </c>
      <c r="IN32" s="419" t="str">
        <f t="shared" si="226"/>
        <v/>
      </c>
      <c r="IO32" s="419" t="str">
        <f t="shared" si="227"/>
        <v/>
      </c>
      <c r="IP32" s="419" t="str">
        <f t="shared" si="228"/>
        <v/>
      </c>
      <c r="IQ32" s="419" t="str">
        <f t="shared" si="229"/>
        <v/>
      </c>
      <c r="IR32" s="419" t="str">
        <f t="shared" si="230"/>
        <v/>
      </c>
      <c r="IS32" s="419" t="str">
        <f t="shared" si="231"/>
        <v/>
      </c>
      <c r="IT32" s="419" t="str">
        <f t="shared" si="232"/>
        <v/>
      </c>
      <c r="IU32" s="419" t="str">
        <f t="shared" si="233"/>
        <v/>
      </c>
      <c r="IV32" s="419" t="str">
        <f t="shared" si="234"/>
        <v/>
      </c>
      <c r="IW32" s="419" t="str">
        <f t="shared" si="235"/>
        <v/>
      </c>
      <c r="IX32" s="419" t="str">
        <f t="shared" si="236"/>
        <v/>
      </c>
      <c r="IY32" s="419" t="str">
        <f t="shared" si="237"/>
        <v/>
      </c>
      <c r="IZ32" s="419" t="str">
        <f t="shared" si="238"/>
        <v/>
      </c>
      <c r="JA32" s="419" t="str">
        <f t="shared" si="239"/>
        <v/>
      </c>
      <c r="JB32" s="419" t="str">
        <f t="shared" si="240"/>
        <v/>
      </c>
      <c r="JC32" s="419" t="str">
        <f t="shared" si="241"/>
        <v/>
      </c>
      <c r="JD32" s="419" t="str">
        <f t="shared" si="242"/>
        <v/>
      </c>
      <c r="JE32" s="419" t="str">
        <f t="shared" si="243"/>
        <v/>
      </c>
      <c r="JF32" s="419" t="str">
        <f t="shared" si="244"/>
        <v/>
      </c>
      <c r="JG32" s="419" t="str">
        <f t="shared" si="245"/>
        <v/>
      </c>
      <c r="JH32" s="419" t="str">
        <f t="shared" si="246"/>
        <v/>
      </c>
      <c r="JI32" s="419" t="str">
        <f t="shared" si="247"/>
        <v/>
      </c>
      <c r="JJ32" s="419" t="str">
        <f t="shared" si="248"/>
        <v/>
      </c>
      <c r="JK32" s="419" t="str">
        <f t="shared" si="249"/>
        <v/>
      </c>
      <c r="JL32" s="419" t="str">
        <f t="shared" si="250"/>
        <v/>
      </c>
      <c r="JM32" s="419" t="str">
        <f t="shared" si="251"/>
        <v/>
      </c>
      <c r="JN32" s="419" t="str">
        <f t="shared" si="252"/>
        <v/>
      </c>
      <c r="JO32" s="419" t="str">
        <f t="shared" si="253"/>
        <v/>
      </c>
      <c r="JP32" s="419" t="str">
        <f t="shared" si="254"/>
        <v/>
      </c>
      <c r="JQ32" s="419" t="str">
        <f t="shared" si="255"/>
        <v/>
      </c>
      <c r="JR32" s="419" t="str">
        <f t="shared" si="256"/>
        <v/>
      </c>
      <c r="JS32" s="419" t="str">
        <f t="shared" si="257"/>
        <v/>
      </c>
      <c r="JT32" s="419" t="str">
        <f t="shared" si="258"/>
        <v/>
      </c>
      <c r="JU32" s="419" t="str">
        <f t="shared" si="259"/>
        <v/>
      </c>
      <c r="JV32" s="419" t="str">
        <f t="shared" si="260"/>
        <v/>
      </c>
      <c r="JW32" s="419" t="str">
        <f t="shared" si="261"/>
        <v/>
      </c>
      <c r="JX32" s="419" t="str">
        <f t="shared" si="262"/>
        <v/>
      </c>
      <c r="JY32" s="419" t="str">
        <f t="shared" si="263"/>
        <v/>
      </c>
      <c r="JZ32" s="419" t="str">
        <f t="shared" si="264"/>
        <v/>
      </c>
      <c r="KA32" s="419" t="str">
        <f t="shared" si="265"/>
        <v/>
      </c>
      <c r="KB32" s="419" t="str">
        <f t="shared" si="266"/>
        <v/>
      </c>
      <c r="KC32" s="419" t="str">
        <f t="shared" si="267"/>
        <v/>
      </c>
      <c r="KD32" s="419" t="str">
        <f t="shared" si="268"/>
        <v/>
      </c>
      <c r="KE32" s="419" t="str">
        <f t="shared" si="269"/>
        <v/>
      </c>
      <c r="KF32" s="419" t="str">
        <f t="shared" si="270"/>
        <v/>
      </c>
      <c r="KG32" s="419" t="str">
        <f t="shared" si="271"/>
        <v/>
      </c>
      <c r="KH32" s="419" t="str">
        <f t="shared" si="272"/>
        <v/>
      </c>
      <c r="KI32" s="419" t="str">
        <f t="shared" si="273"/>
        <v/>
      </c>
      <c r="KJ32" s="419" t="str">
        <f t="shared" si="274"/>
        <v/>
      </c>
      <c r="KK32" s="419" t="str">
        <f t="shared" si="275"/>
        <v/>
      </c>
      <c r="KL32" s="419" t="str">
        <f t="shared" si="276"/>
        <v/>
      </c>
      <c r="KM32" s="419" t="str">
        <f t="shared" si="277"/>
        <v/>
      </c>
      <c r="KN32" s="419" t="str">
        <f t="shared" si="278"/>
        <v/>
      </c>
      <c r="KO32" s="419" t="str">
        <f t="shared" si="279"/>
        <v/>
      </c>
      <c r="KP32" s="419" t="str">
        <f t="shared" si="280"/>
        <v/>
      </c>
      <c r="KQ32" s="419" t="str">
        <f t="shared" si="281"/>
        <v/>
      </c>
      <c r="KR32" s="419" t="str">
        <f t="shared" si="282"/>
        <v/>
      </c>
      <c r="KS32" s="419" t="str">
        <f t="shared" si="283"/>
        <v/>
      </c>
      <c r="KT32" s="419" t="str">
        <f t="shared" si="284"/>
        <v/>
      </c>
      <c r="KU32" s="419" t="str">
        <f t="shared" si="285"/>
        <v/>
      </c>
      <c r="KV32" s="419" t="str">
        <f t="shared" si="286"/>
        <v/>
      </c>
      <c r="KW32" s="419" t="str">
        <f t="shared" si="287"/>
        <v/>
      </c>
      <c r="KX32" s="419" t="str">
        <f t="shared" si="288"/>
        <v/>
      </c>
      <c r="KY32" s="419" t="str">
        <f t="shared" si="289"/>
        <v/>
      </c>
      <c r="KZ32" s="419" t="str">
        <f t="shared" si="290"/>
        <v/>
      </c>
      <c r="LA32" s="419" t="str">
        <f t="shared" si="291"/>
        <v/>
      </c>
      <c r="LB32" s="419" t="str">
        <f t="shared" si="292"/>
        <v/>
      </c>
      <c r="LC32" s="419" t="str">
        <f t="shared" si="293"/>
        <v/>
      </c>
      <c r="LD32" s="419" t="str">
        <f t="shared" si="294"/>
        <v/>
      </c>
      <c r="LE32" s="419" t="str">
        <f t="shared" si="295"/>
        <v/>
      </c>
      <c r="LF32" s="419" t="str">
        <f t="shared" si="296"/>
        <v/>
      </c>
      <c r="LG32" s="419" t="str">
        <f t="shared" si="297"/>
        <v/>
      </c>
      <c r="LH32" s="419" t="str">
        <f t="shared" si="298"/>
        <v/>
      </c>
      <c r="LI32" s="419" t="str">
        <f t="shared" si="299"/>
        <v/>
      </c>
      <c r="LJ32" s="419" t="str">
        <f t="shared" si="300"/>
        <v/>
      </c>
      <c r="LK32" s="419" t="str">
        <f t="shared" si="301"/>
        <v/>
      </c>
      <c r="LL32" s="419" t="str">
        <f t="shared" si="302"/>
        <v/>
      </c>
      <c r="LM32" s="419" t="str">
        <f t="shared" si="303"/>
        <v/>
      </c>
      <c r="LN32" s="419" t="str">
        <f t="shared" si="304"/>
        <v/>
      </c>
      <c r="LO32" s="419" t="str">
        <f t="shared" si="305"/>
        <v/>
      </c>
      <c r="LP32" s="419" t="str">
        <f t="shared" si="306"/>
        <v/>
      </c>
      <c r="LQ32" s="420" t="str">
        <f t="shared" si="307"/>
        <v/>
      </c>
      <c r="LR32" s="420" t="str">
        <f t="shared" si="308"/>
        <v/>
      </c>
      <c r="LS32" s="420" t="str">
        <f t="shared" si="309"/>
        <v/>
      </c>
      <c r="LT32" s="420" t="str">
        <f t="shared" si="310"/>
        <v/>
      </c>
      <c r="LU32" s="420" t="str">
        <f t="shared" si="311"/>
        <v/>
      </c>
      <c r="LV32" s="383" t="str">
        <f t="shared" si="312"/>
        <v/>
      </c>
      <c r="LW32" s="383" t="str">
        <f t="shared" si="313"/>
        <v/>
      </c>
      <c r="LX32" s="383" t="str">
        <f t="shared" si="314"/>
        <v/>
      </c>
      <c r="LY32" s="383" t="str">
        <f t="shared" si="315"/>
        <v/>
      </c>
      <c r="LZ32" s="383" t="str">
        <f t="shared" si="316"/>
        <v/>
      </c>
      <c r="MA32" s="383" t="str">
        <f t="shared" si="317"/>
        <v/>
      </c>
      <c r="MB32" s="383" t="str">
        <f t="shared" si="318"/>
        <v/>
      </c>
      <c r="MC32" s="383" t="str">
        <f t="shared" si="319"/>
        <v/>
      </c>
      <c r="MD32" s="383" t="str">
        <f t="shared" si="320"/>
        <v/>
      </c>
      <c r="ME32" s="383" t="str">
        <f t="shared" si="321"/>
        <v/>
      </c>
      <c r="MF32" s="383" t="str">
        <f t="shared" si="322"/>
        <v/>
      </c>
      <c r="MG32" s="383" t="str">
        <f t="shared" si="323"/>
        <v/>
      </c>
      <c r="MH32" s="383" t="str">
        <f t="shared" si="324"/>
        <v/>
      </c>
      <c r="MI32" s="383" t="str">
        <f t="shared" si="325"/>
        <v/>
      </c>
      <c r="MJ32" s="383" t="str">
        <f t="shared" si="326"/>
        <v/>
      </c>
      <c r="MK32" s="383" t="str">
        <f t="shared" si="327"/>
        <v/>
      </c>
      <c r="ML32" s="383" t="str">
        <f t="shared" si="328"/>
        <v/>
      </c>
      <c r="MM32" s="383" t="str">
        <f t="shared" si="329"/>
        <v/>
      </c>
      <c r="MN32" s="383" t="str">
        <f t="shared" si="330"/>
        <v/>
      </c>
      <c r="MO32" s="383" t="str">
        <f t="shared" si="331"/>
        <v/>
      </c>
      <c r="MP32" s="405">
        <f t="shared" si="338"/>
        <v>0</v>
      </c>
      <c r="MQ32" s="405">
        <f t="shared" si="339"/>
        <v>0</v>
      </c>
      <c r="MR32" s="405">
        <f t="shared" si="340"/>
        <v>0</v>
      </c>
      <c r="MS32" s="405">
        <f t="shared" si="341"/>
        <v>0</v>
      </c>
      <c r="MT32" s="405">
        <f t="shared" si="342"/>
        <v>0</v>
      </c>
      <c r="MU32" s="405">
        <f t="shared" si="343"/>
        <v>0</v>
      </c>
      <c r="MV32" s="405">
        <f t="shared" si="344"/>
        <v>0</v>
      </c>
      <c r="MW32" s="405">
        <f t="shared" si="345"/>
        <v>0</v>
      </c>
      <c r="MX32" s="405">
        <f t="shared" si="346"/>
        <v>0</v>
      </c>
      <c r="MY32" s="405">
        <f t="shared" si="347"/>
        <v>0</v>
      </c>
      <c r="MZ32" s="405">
        <f t="shared" si="332"/>
        <v>0</v>
      </c>
      <c r="NA32" s="405">
        <f t="shared" si="333"/>
        <v>0</v>
      </c>
      <c r="NB32" s="405">
        <f t="shared" si="334"/>
        <v>0</v>
      </c>
      <c r="NC32" s="405">
        <f t="shared" si="335"/>
        <v>0</v>
      </c>
      <c r="ND32" s="405">
        <f t="shared" si="336"/>
        <v>0</v>
      </c>
    </row>
    <row r="33" spans="1:369" ht="13.9" customHeight="1" x14ac:dyDescent="0.2">
      <c r="A33" s="414" t="str">
        <f t="shared" si="337"/>
        <v/>
      </c>
      <c r="B33" s="137"/>
      <c r="C33" s="112"/>
      <c r="D33" s="113"/>
      <c r="E33" s="114"/>
      <c r="F33" s="114"/>
      <c r="G33" s="114"/>
      <c r="H33" s="114"/>
      <c r="I33" s="114"/>
      <c r="J33" s="352"/>
      <c r="K33" s="115"/>
      <c r="L33" s="116">
        <f t="shared" si="0"/>
        <v>0</v>
      </c>
      <c r="M33" s="116">
        <f t="shared" si="1"/>
        <v>0</v>
      </c>
      <c r="N33" s="421"/>
      <c r="O33" s="421"/>
      <c r="P33" s="421"/>
      <c r="Q33" s="422"/>
      <c r="R33" s="423"/>
      <c r="S33" s="424"/>
      <c r="T33" s="1148"/>
      <c r="U33" s="1149"/>
      <c r="V33" s="1149"/>
      <c r="W33" s="1150"/>
      <c r="X33" s="383" t="str">
        <f t="shared" si="2"/>
        <v/>
      </c>
      <c r="Y33" s="383" t="str">
        <f t="shared" si="3"/>
        <v/>
      </c>
      <c r="Z33" s="383" t="str">
        <f t="shared" si="4"/>
        <v/>
      </c>
      <c r="AA33" s="383" t="str">
        <f t="shared" si="5"/>
        <v/>
      </c>
      <c r="AB33" s="383" t="str">
        <f t="shared" si="6"/>
        <v/>
      </c>
      <c r="AC33" s="383" t="str">
        <f t="shared" si="7"/>
        <v/>
      </c>
      <c r="AD33" s="383" t="str">
        <f t="shared" si="8"/>
        <v/>
      </c>
      <c r="AE33" s="383" t="str">
        <f t="shared" si="9"/>
        <v/>
      </c>
      <c r="AF33" s="383" t="str">
        <f t="shared" si="10"/>
        <v/>
      </c>
      <c r="AG33" s="383" t="str">
        <f t="shared" si="11"/>
        <v/>
      </c>
      <c r="AH33" s="383" t="str">
        <f t="shared" si="12"/>
        <v/>
      </c>
      <c r="AI33" s="383" t="str">
        <f t="shared" si="13"/>
        <v/>
      </c>
      <c r="AJ33" s="383" t="str">
        <f t="shared" si="14"/>
        <v/>
      </c>
      <c r="AK33" s="383" t="str">
        <f t="shared" si="15"/>
        <v/>
      </c>
      <c r="AL33" s="383" t="str">
        <f t="shared" si="16"/>
        <v/>
      </c>
      <c r="AM33" s="383" t="str">
        <f t="shared" si="17"/>
        <v/>
      </c>
      <c r="AN33" s="383" t="str">
        <f t="shared" si="18"/>
        <v/>
      </c>
      <c r="AO33" s="383" t="str">
        <f t="shared" si="19"/>
        <v/>
      </c>
      <c r="AP33" s="383" t="str">
        <f t="shared" si="20"/>
        <v/>
      </c>
      <c r="AQ33" s="383" t="str">
        <f t="shared" si="21"/>
        <v/>
      </c>
      <c r="AR33" s="383" t="str">
        <f t="shared" si="22"/>
        <v/>
      </c>
      <c r="AS33" s="383" t="str">
        <f t="shared" si="23"/>
        <v/>
      </c>
      <c r="AT33" s="383" t="str">
        <f t="shared" si="24"/>
        <v/>
      </c>
      <c r="AU33" s="383" t="str">
        <f t="shared" si="25"/>
        <v/>
      </c>
      <c r="AV33" s="383" t="str">
        <f t="shared" si="26"/>
        <v/>
      </c>
      <c r="AW33" s="383" t="str">
        <f t="shared" si="27"/>
        <v/>
      </c>
      <c r="AX33" s="383" t="str">
        <f t="shared" si="28"/>
        <v/>
      </c>
      <c r="AY33" s="383" t="str">
        <f t="shared" si="29"/>
        <v/>
      </c>
      <c r="AZ33" s="383" t="str">
        <f t="shared" si="30"/>
        <v/>
      </c>
      <c r="BA33" s="383" t="str">
        <f t="shared" si="31"/>
        <v/>
      </c>
      <c r="BB33" s="383" t="str">
        <f t="shared" si="32"/>
        <v/>
      </c>
      <c r="BC33" s="383" t="str">
        <f t="shared" si="33"/>
        <v/>
      </c>
      <c r="BD33" s="383" t="str">
        <f t="shared" si="34"/>
        <v/>
      </c>
      <c r="BE33" s="383" t="str">
        <f t="shared" si="35"/>
        <v/>
      </c>
      <c r="BF33" s="383" t="str">
        <f t="shared" si="36"/>
        <v/>
      </c>
      <c r="BG33" s="383" t="str">
        <f t="shared" si="37"/>
        <v/>
      </c>
      <c r="BH33" s="383" t="str">
        <f t="shared" si="38"/>
        <v/>
      </c>
      <c r="BI33" s="383" t="str">
        <f t="shared" si="39"/>
        <v/>
      </c>
      <c r="BJ33" s="383" t="str">
        <f t="shared" si="40"/>
        <v/>
      </c>
      <c r="BK33" s="383" t="str">
        <f t="shared" si="41"/>
        <v/>
      </c>
      <c r="BL33" s="383" t="str">
        <f t="shared" si="42"/>
        <v/>
      </c>
      <c r="BM33" s="383" t="str">
        <f t="shared" si="43"/>
        <v/>
      </c>
      <c r="BN33" s="383" t="str">
        <f t="shared" si="44"/>
        <v/>
      </c>
      <c r="BO33" s="383" t="str">
        <f t="shared" si="45"/>
        <v/>
      </c>
      <c r="BP33" s="383" t="str">
        <f t="shared" si="46"/>
        <v/>
      </c>
      <c r="BQ33" s="383" t="str">
        <f t="shared" si="47"/>
        <v/>
      </c>
      <c r="BR33" s="383" t="str">
        <f t="shared" si="48"/>
        <v/>
      </c>
      <c r="BS33" s="383" t="str">
        <f t="shared" si="49"/>
        <v/>
      </c>
      <c r="BT33" s="383" t="str">
        <f t="shared" si="50"/>
        <v/>
      </c>
      <c r="BU33" s="383" t="str">
        <f t="shared" si="51"/>
        <v/>
      </c>
      <c r="BV33" s="383" t="str">
        <f t="shared" si="52"/>
        <v/>
      </c>
      <c r="BW33" s="383" t="str">
        <f t="shared" si="53"/>
        <v/>
      </c>
      <c r="BX33" s="383" t="str">
        <f t="shared" si="54"/>
        <v/>
      </c>
      <c r="BY33" s="383" t="str">
        <f t="shared" si="55"/>
        <v/>
      </c>
      <c r="BZ33" s="383" t="str">
        <f t="shared" si="56"/>
        <v/>
      </c>
      <c r="CA33" s="383" t="str">
        <f t="shared" si="57"/>
        <v/>
      </c>
      <c r="CB33" s="383" t="str">
        <f t="shared" si="58"/>
        <v/>
      </c>
      <c r="CC33" s="383" t="str">
        <f t="shared" si="59"/>
        <v/>
      </c>
      <c r="CD33" s="383" t="str">
        <f t="shared" si="60"/>
        <v/>
      </c>
      <c r="CE33" s="383" t="str">
        <f t="shared" si="61"/>
        <v/>
      </c>
      <c r="CF33" s="383" t="str">
        <f t="shared" si="62"/>
        <v/>
      </c>
      <c r="CG33" s="383" t="str">
        <f t="shared" si="63"/>
        <v/>
      </c>
      <c r="CH33" s="383" t="str">
        <f t="shared" si="64"/>
        <v/>
      </c>
      <c r="CI33" s="383" t="str">
        <f t="shared" si="65"/>
        <v/>
      </c>
      <c r="CJ33" s="383" t="str">
        <f t="shared" si="66"/>
        <v/>
      </c>
      <c r="CK33" s="383" t="str">
        <f t="shared" si="67"/>
        <v/>
      </c>
      <c r="CL33" s="383" t="str">
        <f t="shared" si="68"/>
        <v/>
      </c>
      <c r="CM33" s="383" t="str">
        <f t="shared" si="69"/>
        <v/>
      </c>
      <c r="CN33" s="383" t="str">
        <f t="shared" si="70"/>
        <v/>
      </c>
      <c r="CO33" s="383" t="str">
        <f t="shared" si="71"/>
        <v/>
      </c>
      <c r="CP33" s="383" t="str">
        <f t="shared" si="72"/>
        <v/>
      </c>
      <c r="CQ33" s="383" t="str">
        <f t="shared" si="73"/>
        <v/>
      </c>
      <c r="CR33" s="383" t="str">
        <f t="shared" si="74"/>
        <v/>
      </c>
      <c r="CS33" s="383" t="str">
        <f t="shared" si="75"/>
        <v/>
      </c>
      <c r="CT33" s="383" t="str">
        <f t="shared" si="76"/>
        <v/>
      </c>
      <c r="CU33" s="383" t="str">
        <f t="shared" si="77"/>
        <v/>
      </c>
      <c r="CV33" s="383" t="str">
        <f t="shared" si="78"/>
        <v/>
      </c>
      <c r="CW33" s="383" t="str">
        <f t="shared" si="79"/>
        <v/>
      </c>
      <c r="CX33" s="383" t="str">
        <f t="shared" si="80"/>
        <v/>
      </c>
      <c r="CY33" s="383" t="str">
        <f t="shared" si="81"/>
        <v/>
      </c>
      <c r="CZ33" s="383" t="str">
        <f t="shared" si="82"/>
        <v/>
      </c>
      <c r="DA33" s="383" t="str">
        <f t="shared" si="83"/>
        <v/>
      </c>
      <c r="DB33" s="383" t="str">
        <f t="shared" si="84"/>
        <v/>
      </c>
      <c r="DC33" s="383" t="str">
        <f t="shared" si="85"/>
        <v/>
      </c>
      <c r="DD33" s="383" t="str">
        <f t="shared" si="86"/>
        <v/>
      </c>
      <c r="DE33" s="383" t="str">
        <f t="shared" si="87"/>
        <v/>
      </c>
      <c r="DF33" s="383" t="str">
        <f t="shared" si="88"/>
        <v/>
      </c>
      <c r="DG33" s="383" t="str">
        <f t="shared" si="89"/>
        <v/>
      </c>
      <c r="DH33" s="383" t="str">
        <f t="shared" si="90"/>
        <v/>
      </c>
      <c r="DI33" s="383" t="str">
        <f t="shared" si="91"/>
        <v/>
      </c>
      <c r="DJ33" s="383" t="str">
        <f t="shared" si="92"/>
        <v/>
      </c>
      <c r="DK33" s="383" t="str">
        <f t="shared" si="93"/>
        <v/>
      </c>
      <c r="DL33" s="383" t="str">
        <f t="shared" si="94"/>
        <v/>
      </c>
      <c r="DM33" s="383" t="str">
        <f t="shared" si="95"/>
        <v/>
      </c>
      <c r="DN33" s="383" t="str">
        <f t="shared" si="96"/>
        <v/>
      </c>
      <c r="DO33" s="383" t="str">
        <f t="shared" si="97"/>
        <v/>
      </c>
      <c r="DP33" s="383" t="str">
        <f t="shared" si="98"/>
        <v/>
      </c>
      <c r="DQ33" s="383" t="str">
        <f t="shared" si="99"/>
        <v/>
      </c>
      <c r="DR33" s="383" t="str">
        <f t="shared" si="100"/>
        <v/>
      </c>
      <c r="DS33" s="383" t="str">
        <f t="shared" si="101"/>
        <v/>
      </c>
      <c r="DT33" s="383" t="str">
        <f t="shared" si="102"/>
        <v/>
      </c>
      <c r="DU33" s="383" t="str">
        <f t="shared" si="103"/>
        <v/>
      </c>
      <c r="DV33" s="383" t="str">
        <f t="shared" si="104"/>
        <v/>
      </c>
      <c r="DW33" s="383" t="str">
        <f t="shared" si="105"/>
        <v/>
      </c>
      <c r="DX33" s="383" t="str">
        <f t="shared" si="106"/>
        <v/>
      </c>
      <c r="DY33" s="383" t="str">
        <f t="shared" si="107"/>
        <v/>
      </c>
      <c r="DZ33" s="383" t="str">
        <f t="shared" si="108"/>
        <v/>
      </c>
      <c r="EA33" s="383" t="str">
        <f t="shared" si="109"/>
        <v/>
      </c>
      <c r="EB33" s="383" t="str">
        <f t="shared" si="110"/>
        <v/>
      </c>
      <c r="EC33" s="383" t="str">
        <f t="shared" si="111"/>
        <v/>
      </c>
      <c r="ED33" s="383" t="str">
        <f t="shared" si="112"/>
        <v/>
      </c>
      <c r="EE33" s="383" t="str">
        <f t="shared" si="113"/>
        <v/>
      </c>
      <c r="EF33" s="383" t="str">
        <f t="shared" si="114"/>
        <v/>
      </c>
      <c r="EG33" s="383" t="str">
        <f t="shared" si="115"/>
        <v/>
      </c>
      <c r="EH33" s="383" t="str">
        <f t="shared" si="116"/>
        <v/>
      </c>
      <c r="EI33" s="383" t="str">
        <f t="shared" si="117"/>
        <v/>
      </c>
      <c r="EJ33" s="383" t="str">
        <f t="shared" si="118"/>
        <v/>
      </c>
      <c r="EK33" s="383" t="str">
        <f t="shared" si="119"/>
        <v/>
      </c>
      <c r="EL33" s="383" t="str">
        <f t="shared" si="120"/>
        <v/>
      </c>
      <c r="EM33" s="383" t="str">
        <f t="shared" si="121"/>
        <v/>
      </c>
      <c r="EN33" s="383" t="str">
        <f t="shared" si="122"/>
        <v/>
      </c>
      <c r="EO33" s="383" t="str">
        <f t="shared" si="123"/>
        <v/>
      </c>
      <c r="EP33" s="383" t="str">
        <f t="shared" si="124"/>
        <v/>
      </c>
      <c r="EQ33" s="383" t="str">
        <f t="shared" si="125"/>
        <v/>
      </c>
      <c r="ER33" s="383" t="str">
        <f t="shared" si="126"/>
        <v/>
      </c>
      <c r="ES33" s="383" t="str">
        <f t="shared" si="127"/>
        <v/>
      </c>
      <c r="ET33" s="383" t="str">
        <f t="shared" si="128"/>
        <v/>
      </c>
      <c r="EU33" s="383" t="str">
        <f t="shared" si="129"/>
        <v/>
      </c>
      <c r="EV33" s="383" t="str">
        <f t="shared" si="130"/>
        <v/>
      </c>
      <c r="EW33" s="383" t="str">
        <f t="shared" si="131"/>
        <v/>
      </c>
      <c r="EX33" s="383" t="str">
        <f t="shared" si="132"/>
        <v/>
      </c>
      <c r="EY33" s="383" t="str">
        <f t="shared" si="133"/>
        <v/>
      </c>
      <c r="EZ33" s="383" t="str">
        <f t="shared" si="134"/>
        <v/>
      </c>
      <c r="FA33" s="383" t="str">
        <f t="shared" si="135"/>
        <v/>
      </c>
      <c r="FB33" s="383" t="str">
        <f t="shared" si="136"/>
        <v/>
      </c>
      <c r="FC33" s="383" t="str">
        <f t="shared" si="137"/>
        <v/>
      </c>
      <c r="FD33" s="383" t="str">
        <f t="shared" si="138"/>
        <v/>
      </c>
      <c r="FE33" s="383" t="str">
        <f t="shared" si="139"/>
        <v/>
      </c>
      <c r="FF33" s="383" t="str">
        <f t="shared" si="140"/>
        <v/>
      </c>
      <c r="FG33" s="383" t="str">
        <f t="shared" si="141"/>
        <v/>
      </c>
      <c r="FH33" s="383" t="str">
        <f t="shared" si="142"/>
        <v/>
      </c>
      <c r="FI33" s="383" t="str">
        <f t="shared" si="143"/>
        <v/>
      </c>
      <c r="FJ33" s="383" t="str">
        <f t="shared" si="144"/>
        <v/>
      </c>
      <c r="FK33" s="383" t="str">
        <f t="shared" si="145"/>
        <v/>
      </c>
      <c r="FL33" s="383" t="str">
        <f t="shared" si="146"/>
        <v/>
      </c>
      <c r="FM33" s="383" t="str">
        <f t="shared" si="147"/>
        <v/>
      </c>
      <c r="FN33" s="383" t="str">
        <f t="shared" si="148"/>
        <v/>
      </c>
      <c r="FO33" s="383" t="str">
        <f t="shared" si="149"/>
        <v/>
      </c>
      <c r="FP33" s="383" t="str">
        <f t="shared" si="150"/>
        <v/>
      </c>
      <c r="FQ33" s="383" t="str">
        <f t="shared" si="151"/>
        <v/>
      </c>
      <c r="FR33" s="383" t="str">
        <f t="shared" si="152"/>
        <v/>
      </c>
      <c r="FS33" s="383" t="str">
        <f t="shared" si="153"/>
        <v/>
      </c>
      <c r="FT33" s="383" t="str">
        <f t="shared" si="154"/>
        <v/>
      </c>
      <c r="FU33" s="383" t="str">
        <f t="shared" si="155"/>
        <v/>
      </c>
      <c r="FV33" s="383" t="str">
        <f t="shared" si="156"/>
        <v/>
      </c>
      <c r="FW33" s="383" t="str">
        <f t="shared" si="157"/>
        <v/>
      </c>
      <c r="FX33" s="383" t="str">
        <f t="shared" si="158"/>
        <v/>
      </c>
      <c r="FY33" s="383" t="str">
        <f t="shared" si="159"/>
        <v/>
      </c>
      <c r="FZ33" s="383" t="str">
        <f t="shared" si="160"/>
        <v/>
      </c>
      <c r="GA33" s="383" t="str">
        <f t="shared" si="161"/>
        <v/>
      </c>
      <c r="GB33" s="383" t="str">
        <f t="shared" si="162"/>
        <v/>
      </c>
      <c r="GC33" s="383" t="str">
        <f t="shared" si="163"/>
        <v/>
      </c>
      <c r="GD33" s="383" t="str">
        <f t="shared" si="164"/>
        <v/>
      </c>
      <c r="GE33" s="383" t="str">
        <f t="shared" si="165"/>
        <v/>
      </c>
      <c r="GF33" s="383" t="str">
        <f t="shared" si="166"/>
        <v/>
      </c>
      <c r="GG33" s="383" t="str">
        <f t="shared" si="167"/>
        <v/>
      </c>
      <c r="GH33" s="383" t="str">
        <f t="shared" si="168"/>
        <v/>
      </c>
      <c r="GI33" s="383" t="str">
        <f t="shared" si="169"/>
        <v/>
      </c>
      <c r="GJ33" s="383" t="str">
        <f t="shared" si="170"/>
        <v/>
      </c>
      <c r="GK33" s="383" t="str">
        <f t="shared" si="171"/>
        <v/>
      </c>
      <c r="GL33" s="383" t="str">
        <f t="shared" si="172"/>
        <v/>
      </c>
      <c r="GM33" s="383" t="str">
        <f t="shared" si="173"/>
        <v/>
      </c>
      <c r="GN33" s="383" t="str">
        <f t="shared" si="174"/>
        <v/>
      </c>
      <c r="GO33" s="383" t="str">
        <f t="shared" si="175"/>
        <v/>
      </c>
      <c r="GP33" s="383" t="str">
        <f t="shared" si="176"/>
        <v/>
      </c>
      <c r="GQ33" s="383" t="str">
        <f t="shared" si="177"/>
        <v/>
      </c>
      <c r="GR33" s="383" t="str">
        <f t="shared" si="178"/>
        <v/>
      </c>
      <c r="GS33" s="383" t="str">
        <f t="shared" si="179"/>
        <v/>
      </c>
      <c r="GT33" s="383" t="str">
        <f t="shared" si="180"/>
        <v/>
      </c>
      <c r="GU33" s="383" t="str">
        <f t="shared" si="181"/>
        <v/>
      </c>
      <c r="GV33" s="383" t="str">
        <f t="shared" si="182"/>
        <v/>
      </c>
      <c r="GW33" s="383" t="str">
        <f t="shared" si="183"/>
        <v/>
      </c>
      <c r="GX33" s="383" t="str">
        <f t="shared" si="184"/>
        <v/>
      </c>
      <c r="GY33" s="383" t="str">
        <f t="shared" si="185"/>
        <v/>
      </c>
      <c r="GZ33" s="383" t="str">
        <f t="shared" si="186"/>
        <v/>
      </c>
      <c r="HA33" s="383" t="str">
        <f t="shared" si="187"/>
        <v/>
      </c>
      <c r="HB33" s="383" t="str">
        <f t="shared" si="188"/>
        <v/>
      </c>
      <c r="HC33" s="383" t="str">
        <f t="shared" si="189"/>
        <v/>
      </c>
      <c r="HD33" s="383" t="str">
        <f t="shared" si="190"/>
        <v/>
      </c>
      <c r="HE33" s="383" t="str">
        <f t="shared" si="191"/>
        <v/>
      </c>
      <c r="HF33" s="383" t="str">
        <f t="shared" si="192"/>
        <v/>
      </c>
      <c r="HG33" s="383" t="str">
        <f t="shared" si="193"/>
        <v/>
      </c>
      <c r="HH33" s="383" t="str">
        <f t="shared" si="194"/>
        <v/>
      </c>
      <c r="HI33" s="383" t="str">
        <f t="shared" si="195"/>
        <v/>
      </c>
      <c r="HJ33" s="383" t="str">
        <f t="shared" si="196"/>
        <v/>
      </c>
      <c r="HK33" s="383" t="str">
        <f t="shared" si="197"/>
        <v/>
      </c>
      <c r="HL33" s="383" t="str">
        <f t="shared" si="198"/>
        <v/>
      </c>
      <c r="HM33" s="383" t="str">
        <f t="shared" si="199"/>
        <v/>
      </c>
      <c r="HN33" s="383" t="str">
        <f t="shared" si="200"/>
        <v/>
      </c>
      <c r="HO33" s="383" t="str">
        <f t="shared" si="201"/>
        <v/>
      </c>
      <c r="HP33" s="383" t="str">
        <f t="shared" si="202"/>
        <v/>
      </c>
      <c r="HQ33" s="383" t="str">
        <f t="shared" si="203"/>
        <v/>
      </c>
      <c r="HR33" s="383" t="str">
        <f t="shared" si="204"/>
        <v/>
      </c>
      <c r="HS33" s="383" t="str">
        <f t="shared" si="205"/>
        <v/>
      </c>
      <c r="HT33" s="383" t="str">
        <f t="shared" si="206"/>
        <v/>
      </c>
      <c r="HU33" s="383" t="str">
        <f t="shared" si="207"/>
        <v/>
      </c>
      <c r="HV33" s="383" t="str">
        <f t="shared" si="208"/>
        <v/>
      </c>
      <c r="HW33" s="383" t="str">
        <f t="shared" si="209"/>
        <v/>
      </c>
      <c r="HX33" s="383" t="str">
        <f t="shared" si="210"/>
        <v/>
      </c>
      <c r="HY33" s="383" t="str">
        <f t="shared" si="211"/>
        <v/>
      </c>
      <c r="HZ33" s="419" t="str">
        <f t="shared" si="212"/>
        <v/>
      </c>
      <c r="IA33" s="419" t="str">
        <f t="shared" si="213"/>
        <v/>
      </c>
      <c r="IB33" s="419" t="str">
        <f t="shared" si="214"/>
        <v/>
      </c>
      <c r="IC33" s="419" t="str">
        <f t="shared" si="215"/>
        <v/>
      </c>
      <c r="ID33" s="419" t="str">
        <f t="shared" si="216"/>
        <v/>
      </c>
      <c r="IE33" s="419" t="str">
        <f t="shared" si="217"/>
        <v/>
      </c>
      <c r="IF33" s="419" t="str">
        <f t="shared" si="218"/>
        <v/>
      </c>
      <c r="IG33" s="419" t="str">
        <f t="shared" si="219"/>
        <v/>
      </c>
      <c r="IH33" s="419" t="str">
        <f t="shared" si="220"/>
        <v/>
      </c>
      <c r="II33" s="419" t="str">
        <f t="shared" si="221"/>
        <v/>
      </c>
      <c r="IJ33" s="419" t="str">
        <f t="shared" si="222"/>
        <v/>
      </c>
      <c r="IK33" s="419" t="str">
        <f t="shared" si="223"/>
        <v/>
      </c>
      <c r="IL33" s="419" t="str">
        <f t="shared" si="224"/>
        <v/>
      </c>
      <c r="IM33" s="419" t="str">
        <f t="shared" si="225"/>
        <v/>
      </c>
      <c r="IN33" s="419" t="str">
        <f t="shared" si="226"/>
        <v/>
      </c>
      <c r="IO33" s="419" t="str">
        <f t="shared" si="227"/>
        <v/>
      </c>
      <c r="IP33" s="419" t="str">
        <f t="shared" si="228"/>
        <v/>
      </c>
      <c r="IQ33" s="419" t="str">
        <f t="shared" si="229"/>
        <v/>
      </c>
      <c r="IR33" s="419" t="str">
        <f t="shared" si="230"/>
        <v/>
      </c>
      <c r="IS33" s="419" t="str">
        <f t="shared" si="231"/>
        <v/>
      </c>
      <c r="IT33" s="419" t="str">
        <f t="shared" si="232"/>
        <v/>
      </c>
      <c r="IU33" s="419" t="str">
        <f t="shared" si="233"/>
        <v/>
      </c>
      <c r="IV33" s="419" t="str">
        <f t="shared" si="234"/>
        <v/>
      </c>
      <c r="IW33" s="419" t="str">
        <f t="shared" si="235"/>
        <v/>
      </c>
      <c r="IX33" s="419" t="str">
        <f t="shared" si="236"/>
        <v/>
      </c>
      <c r="IY33" s="419" t="str">
        <f t="shared" si="237"/>
        <v/>
      </c>
      <c r="IZ33" s="419" t="str">
        <f t="shared" si="238"/>
        <v/>
      </c>
      <c r="JA33" s="419" t="str">
        <f t="shared" si="239"/>
        <v/>
      </c>
      <c r="JB33" s="419" t="str">
        <f t="shared" si="240"/>
        <v/>
      </c>
      <c r="JC33" s="419" t="str">
        <f t="shared" si="241"/>
        <v/>
      </c>
      <c r="JD33" s="419" t="str">
        <f t="shared" si="242"/>
        <v/>
      </c>
      <c r="JE33" s="419" t="str">
        <f t="shared" si="243"/>
        <v/>
      </c>
      <c r="JF33" s="419" t="str">
        <f t="shared" si="244"/>
        <v/>
      </c>
      <c r="JG33" s="419" t="str">
        <f t="shared" si="245"/>
        <v/>
      </c>
      <c r="JH33" s="419" t="str">
        <f t="shared" si="246"/>
        <v/>
      </c>
      <c r="JI33" s="419" t="str">
        <f t="shared" si="247"/>
        <v/>
      </c>
      <c r="JJ33" s="419" t="str">
        <f t="shared" si="248"/>
        <v/>
      </c>
      <c r="JK33" s="419" t="str">
        <f t="shared" si="249"/>
        <v/>
      </c>
      <c r="JL33" s="419" t="str">
        <f t="shared" si="250"/>
        <v/>
      </c>
      <c r="JM33" s="419" t="str">
        <f t="shared" si="251"/>
        <v/>
      </c>
      <c r="JN33" s="419" t="str">
        <f t="shared" si="252"/>
        <v/>
      </c>
      <c r="JO33" s="419" t="str">
        <f t="shared" si="253"/>
        <v/>
      </c>
      <c r="JP33" s="419" t="str">
        <f t="shared" si="254"/>
        <v/>
      </c>
      <c r="JQ33" s="419" t="str">
        <f t="shared" si="255"/>
        <v/>
      </c>
      <c r="JR33" s="419" t="str">
        <f t="shared" si="256"/>
        <v/>
      </c>
      <c r="JS33" s="419" t="str">
        <f t="shared" si="257"/>
        <v/>
      </c>
      <c r="JT33" s="419" t="str">
        <f t="shared" si="258"/>
        <v/>
      </c>
      <c r="JU33" s="419" t="str">
        <f t="shared" si="259"/>
        <v/>
      </c>
      <c r="JV33" s="419" t="str">
        <f t="shared" si="260"/>
        <v/>
      </c>
      <c r="JW33" s="419" t="str">
        <f t="shared" si="261"/>
        <v/>
      </c>
      <c r="JX33" s="419" t="str">
        <f t="shared" si="262"/>
        <v/>
      </c>
      <c r="JY33" s="419" t="str">
        <f t="shared" si="263"/>
        <v/>
      </c>
      <c r="JZ33" s="419" t="str">
        <f t="shared" si="264"/>
        <v/>
      </c>
      <c r="KA33" s="419" t="str">
        <f t="shared" si="265"/>
        <v/>
      </c>
      <c r="KB33" s="419" t="str">
        <f t="shared" si="266"/>
        <v/>
      </c>
      <c r="KC33" s="419" t="str">
        <f t="shared" si="267"/>
        <v/>
      </c>
      <c r="KD33" s="419" t="str">
        <f t="shared" si="268"/>
        <v/>
      </c>
      <c r="KE33" s="419" t="str">
        <f t="shared" si="269"/>
        <v/>
      </c>
      <c r="KF33" s="419" t="str">
        <f t="shared" si="270"/>
        <v/>
      </c>
      <c r="KG33" s="419" t="str">
        <f t="shared" si="271"/>
        <v/>
      </c>
      <c r="KH33" s="419" t="str">
        <f t="shared" si="272"/>
        <v/>
      </c>
      <c r="KI33" s="419" t="str">
        <f t="shared" si="273"/>
        <v/>
      </c>
      <c r="KJ33" s="419" t="str">
        <f t="shared" si="274"/>
        <v/>
      </c>
      <c r="KK33" s="419" t="str">
        <f t="shared" si="275"/>
        <v/>
      </c>
      <c r="KL33" s="419" t="str">
        <f t="shared" si="276"/>
        <v/>
      </c>
      <c r="KM33" s="419" t="str">
        <f t="shared" si="277"/>
        <v/>
      </c>
      <c r="KN33" s="419" t="str">
        <f t="shared" si="278"/>
        <v/>
      </c>
      <c r="KO33" s="419" t="str">
        <f t="shared" si="279"/>
        <v/>
      </c>
      <c r="KP33" s="419" t="str">
        <f t="shared" si="280"/>
        <v/>
      </c>
      <c r="KQ33" s="419" t="str">
        <f t="shared" si="281"/>
        <v/>
      </c>
      <c r="KR33" s="419" t="str">
        <f t="shared" si="282"/>
        <v/>
      </c>
      <c r="KS33" s="419" t="str">
        <f t="shared" si="283"/>
        <v/>
      </c>
      <c r="KT33" s="419" t="str">
        <f t="shared" si="284"/>
        <v/>
      </c>
      <c r="KU33" s="419" t="str">
        <f t="shared" si="285"/>
        <v/>
      </c>
      <c r="KV33" s="419" t="str">
        <f t="shared" si="286"/>
        <v/>
      </c>
      <c r="KW33" s="419" t="str">
        <f t="shared" si="287"/>
        <v/>
      </c>
      <c r="KX33" s="419" t="str">
        <f t="shared" si="288"/>
        <v/>
      </c>
      <c r="KY33" s="419" t="str">
        <f t="shared" si="289"/>
        <v/>
      </c>
      <c r="KZ33" s="419" t="str">
        <f t="shared" si="290"/>
        <v/>
      </c>
      <c r="LA33" s="419" t="str">
        <f t="shared" si="291"/>
        <v/>
      </c>
      <c r="LB33" s="419" t="str">
        <f t="shared" si="292"/>
        <v/>
      </c>
      <c r="LC33" s="419" t="str">
        <f t="shared" si="293"/>
        <v/>
      </c>
      <c r="LD33" s="419" t="str">
        <f t="shared" si="294"/>
        <v/>
      </c>
      <c r="LE33" s="419" t="str">
        <f t="shared" si="295"/>
        <v/>
      </c>
      <c r="LF33" s="419" t="str">
        <f t="shared" si="296"/>
        <v/>
      </c>
      <c r="LG33" s="419" t="str">
        <f t="shared" si="297"/>
        <v/>
      </c>
      <c r="LH33" s="419" t="str">
        <f t="shared" si="298"/>
        <v/>
      </c>
      <c r="LI33" s="419" t="str">
        <f t="shared" si="299"/>
        <v/>
      </c>
      <c r="LJ33" s="419" t="str">
        <f t="shared" si="300"/>
        <v/>
      </c>
      <c r="LK33" s="419" t="str">
        <f t="shared" si="301"/>
        <v/>
      </c>
      <c r="LL33" s="419" t="str">
        <f t="shared" si="302"/>
        <v/>
      </c>
      <c r="LM33" s="419" t="str">
        <f t="shared" si="303"/>
        <v/>
      </c>
      <c r="LN33" s="419" t="str">
        <f t="shared" si="304"/>
        <v/>
      </c>
      <c r="LO33" s="419" t="str">
        <f t="shared" si="305"/>
        <v/>
      </c>
      <c r="LP33" s="419" t="str">
        <f t="shared" si="306"/>
        <v/>
      </c>
      <c r="LQ33" s="420" t="str">
        <f t="shared" si="307"/>
        <v/>
      </c>
      <c r="LR33" s="420" t="str">
        <f t="shared" si="308"/>
        <v/>
      </c>
      <c r="LS33" s="420" t="str">
        <f t="shared" si="309"/>
        <v/>
      </c>
      <c r="LT33" s="420" t="str">
        <f t="shared" si="310"/>
        <v/>
      </c>
      <c r="LU33" s="420" t="str">
        <f t="shared" si="311"/>
        <v/>
      </c>
      <c r="LV33" s="383" t="str">
        <f t="shared" si="312"/>
        <v/>
      </c>
      <c r="LW33" s="383" t="str">
        <f t="shared" si="313"/>
        <v/>
      </c>
      <c r="LX33" s="383" t="str">
        <f t="shared" si="314"/>
        <v/>
      </c>
      <c r="LY33" s="383" t="str">
        <f t="shared" si="315"/>
        <v/>
      </c>
      <c r="LZ33" s="383" t="str">
        <f t="shared" si="316"/>
        <v/>
      </c>
      <c r="MA33" s="383" t="str">
        <f t="shared" si="317"/>
        <v/>
      </c>
      <c r="MB33" s="383" t="str">
        <f t="shared" si="318"/>
        <v/>
      </c>
      <c r="MC33" s="383" t="str">
        <f t="shared" si="319"/>
        <v/>
      </c>
      <c r="MD33" s="383" t="str">
        <f t="shared" si="320"/>
        <v/>
      </c>
      <c r="ME33" s="383" t="str">
        <f t="shared" si="321"/>
        <v/>
      </c>
      <c r="MF33" s="383" t="str">
        <f t="shared" si="322"/>
        <v/>
      </c>
      <c r="MG33" s="383" t="str">
        <f t="shared" si="323"/>
        <v/>
      </c>
      <c r="MH33" s="383" t="str">
        <f t="shared" si="324"/>
        <v/>
      </c>
      <c r="MI33" s="383" t="str">
        <f t="shared" si="325"/>
        <v/>
      </c>
      <c r="MJ33" s="383" t="str">
        <f t="shared" si="326"/>
        <v/>
      </c>
      <c r="MK33" s="383" t="str">
        <f t="shared" si="327"/>
        <v/>
      </c>
      <c r="ML33" s="383" t="str">
        <f t="shared" si="328"/>
        <v/>
      </c>
      <c r="MM33" s="383" t="str">
        <f t="shared" si="329"/>
        <v/>
      </c>
      <c r="MN33" s="383" t="str">
        <f t="shared" si="330"/>
        <v/>
      </c>
      <c r="MO33" s="383" t="str">
        <f t="shared" si="331"/>
        <v/>
      </c>
      <c r="MP33" s="405">
        <f t="shared" si="338"/>
        <v>0</v>
      </c>
      <c r="MQ33" s="405">
        <f t="shared" si="339"/>
        <v>0</v>
      </c>
      <c r="MR33" s="405">
        <f t="shared" si="340"/>
        <v>0</v>
      </c>
      <c r="MS33" s="405">
        <f t="shared" si="341"/>
        <v>0</v>
      </c>
      <c r="MT33" s="405">
        <f t="shared" si="342"/>
        <v>0</v>
      </c>
      <c r="MU33" s="405">
        <f t="shared" si="343"/>
        <v>0</v>
      </c>
      <c r="MV33" s="405">
        <f t="shared" si="344"/>
        <v>0</v>
      </c>
      <c r="MW33" s="405">
        <f t="shared" si="345"/>
        <v>0</v>
      </c>
      <c r="MX33" s="405">
        <f t="shared" si="346"/>
        <v>0</v>
      </c>
      <c r="MY33" s="405">
        <f t="shared" si="347"/>
        <v>0</v>
      </c>
      <c r="MZ33" s="405">
        <f t="shared" si="332"/>
        <v>0</v>
      </c>
      <c r="NA33" s="405">
        <f t="shared" si="333"/>
        <v>0</v>
      </c>
      <c r="NB33" s="405">
        <f t="shared" si="334"/>
        <v>0</v>
      </c>
      <c r="NC33" s="405">
        <f t="shared" si="335"/>
        <v>0</v>
      </c>
      <c r="ND33" s="405">
        <f t="shared" si="336"/>
        <v>0</v>
      </c>
    </row>
    <row r="34" spans="1:369" ht="13.9" customHeight="1" x14ac:dyDescent="0.2">
      <c r="A34" s="414" t="str">
        <f t="shared" si="337"/>
        <v/>
      </c>
      <c r="B34" s="137"/>
      <c r="C34" s="112"/>
      <c r="D34" s="113"/>
      <c r="E34" s="114"/>
      <c r="F34" s="114"/>
      <c r="G34" s="114"/>
      <c r="H34" s="114"/>
      <c r="I34" s="114"/>
      <c r="J34" s="352"/>
      <c r="K34" s="115"/>
      <c r="L34" s="116">
        <f t="shared" si="0"/>
        <v>0</v>
      </c>
      <c r="M34" s="116">
        <f t="shared" si="1"/>
        <v>0</v>
      </c>
      <c r="N34" s="421"/>
      <c r="O34" s="421"/>
      <c r="P34" s="421"/>
      <c r="Q34" s="422"/>
      <c r="R34" s="423"/>
      <c r="S34" s="424"/>
      <c r="T34" s="1148"/>
      <c r="U34" s="1149"/>
      <c r="V34" s="1149"/>
      <c r="W34" s="1150"/>
      <c r="X34" s="383" t="str">
        <f t="shared" si="2"/>
        <v/>
      </c>
      <c r="Y34" s="383" t="str">
        <f t="shared" si="3"/>
        <v/>
      </c>
      <c r="Z34" s="383" t="str">
        <f t="shared" si="4"/>
        <v/>
      </c>
      <c r="AA34" s="383" t="str">
        <f t="shared" si="5"/>
        <v/>
      </c>
      <c r="AB34" s="383" t="str">
        <f t="shared" si="6"/>
        <v/>
      </c>
      <c r="AC34" s="383" t="str">
        <f t="shared" si="7"/>
        <v/>
      </c>
      <c r="AD34" s="383" t="str">
        <f t="shared" si="8"/>
        <v/>
      </c>
      <c r="AE34" s="383" t="str">
        <f t="shared" si="9"/>
        <v/>
      </c>
      <c r="AF34" s="383" t="str">
        <f t="shared" si="10"/>
        <v/>
      </c>
      <c r="AG34" s="383" t="str">
        <f t="shared" si="11"/>
        <v/>
      </c>
      <c r="AH34" s="383" t="str">
        <f t="shared" si="12"/>
        <v/>
      </c>
      <c r="AI34" s="383" t="str">
        <f t="shared" si="13"/>
        <v/>
      </c>
      <c r="AJ34" s="383" t="str">
        <f t="shared" si="14"/>
        <v/>
      </c>
      <c r="AK34" s="383" t="str">
        <f t="shared" si="15"/>
        <v/>
      </c>
      <c r="AL34" s="383" t="str">
        <f t="shared" si="16"/>
        <v/>
      </c>
      <c r="AM34" s="383" t="str">
        <f t="shared" si="17"/>
        <v/>
      </c>
      <c r="AN34" s="383" t="str">
        <f t="shared" si="18"/>
        <v/>
      </c>
      <c r="AO34" s="383" t="str">
        <f t="shared" si="19"/>
        <v/>
      </c>
      <c r="AP34" s="383" t="str">
        <f t="shared" si="20"/>
        <v/>
      </c>
      <c r="AQ34" s="383" t="str">
        <f t="shared" si="21"/>
        <v/>
      </c>
      <c r="AR34" s="383" t="str">
        <f t="shared" si="22"/>
        <v/>
      </c>
      <c r="AS34" s="383" t="str">
        <f t="shared" si="23"/>
        <v/>
      </c>
      <c r="AT34" s="383" t="str">
        <f t="shared" si="24"/>
        <v/>
      </c>
      <c r="AU34" s="383" t="str">
        <f t="shared" si="25"/>
        <v/>
      </c>
      <c r="AV34" s="383" t="str">
        <f t="shared" si="26"/>
        <v/>
      </c>
      <c r="AW34" s="383" t="str">
        <f t="shared" si="27"/>
        <v/>
      </c>
      <c r="AX34" s="383" t="str">
        <f t="shared" si="28"/>
        <v/>
      </c>
      <c r="AY34" s="383" t="str">
        <f t="shared" si="29"/>
        <v/>
      </c>
      <c r="AZ34" s="383" t="str">
        <f t="shared" si="30"/>
        <v/>
      </c>
      <c r="BA34" s="383" t="str">
        <f t="shared" si="31"/>
        <v/>
      </c>
      <c r="BB34" s="383" t="str">
        <f t="shared" si="32"/>
        <v/>
      </c>
      <c r="BC34" s="383" t="str">
        <f t="shared" si="33"/>
        <v/>
      </c>
      <c r="BD34" s="383" t="str">
        <f t="shared" si="34"/>
        <v/>
      </c>
      <c r="BE34" s="383" t="str">
        <f t="shared" si="35"/>
        <v/>
      </c>
      <c r="BF34" s="383" t="str">
        <f t="shared" si="36"/>
        <v/>
      </c>
      <c r="BG34" s="383" t="str">
        <f t="shared" si="37"/>
        <v/>
      </c>
      <c r="BH34" s="383" t="str">
        <f t="shared" si="38"/>
        <v/>
      </c>
      <c r="BI34" s="383" t="str">
        <f t="shared" si="39"/>
        <v/>
      </c>
      <c r="BJ34" s="383" t="str">
        <f t="shared" si="40"/>
        <v/>
      </c>
      <c r="BK34" s="383" t="str">
        <f t="shared" si="41"/>
        <v/>
      </c>
      <c r="BL34" s="383" t="str">
        <f t="shared" si="42"/>
        <v/>
      </c>
      <c r="BM34" s="383" t="str">
        <f t="shared" si="43"/>
        <v/>
      </c>
      <c r="BN34" s="383" t="str">
        <f t="shared" si="44"/>
        <v/>
      </c>
      <c r="BO34" s="383" t="str">
        <f t="shared" si="45"/>
        <v/>
      </c>
      <c r="BP34" s="383" t="str">
        <f t="shared" si="46"/>
        <v/>
      </c>
      <c r="BQ34" s="383" t="str">
        <f t="shared" si="47"/>
        <v/>
      </c>
      <c r="BR34" s="383" t="str">
        <f t="shared" si="48"/>
        <v/>
      </c>
      <c r="BS34" s="383" t="str">
        <f t="shared" si="49"/>
        <v/>
      </c>
      <c r="BT34" s="383" t="str">
        <f t="shared" si="50"/>
        <v/>
      </c>
      <c r="BU34" s="383" t="str">
        <f t="shared" si="51"/>
        <v/>
      </c>
      <c r="BV34" s="383" t="str">
        <f t="shared" si="52"/>
        <v/>
      </c>
      <c r="BW34" s="383" t="str">
        <f t="shared" si="53"/>
        <v/>
      </c>
      <c r="BX34" s="383" t="str">
        <f t="shared" si="54"/>
        <v/>
      </c>
      <c r="BY34" s="383" t="str">
        <f t="shared" si="55"/>
        <v/>
      </c>
      <c r="BZ34" s="383" t="str">
        <f t="shared" si="56"/>
        <v/>
      </c>
      <c r="CA34" s="383" t="str">
        <f t="shared" si="57"/>
        <v/>
      </c>
      <c r="CB34" s="383" t="str">
        <f t="shared" si="58"/>
        <v/>
      </c>
      <c r="CC34" s="383" t="str">
        <f t="shared" si="59"/>
        <v/>
      </c>
      <c r="CD34" s="383" t="str">
        <f t="shared" si="60"/>
        <v/>
      </c>
      <c r="CE34" s="383" t="str">
        <f t="shared" si="61"/>
        <v/>
      </c>
      <c r="CF34" s="383" t="str">
        <f t="shared" si="62"/>
        <v/>
      </c>
      <c r="CG34" s="383" t="str">
        <f t="shared" si="63"/>
        <v/>
      </c>
      <c r="CH34" s="383" t="str">
        <f t="shared" si="64"/>
        <v/>
      </c>
      <c r="CI34" s="383" t="str">
        <f t="shared" si="65"/>
        <v/>
      </c>
      <c r="CJ34" s="383" t="str">
        <f t="shared" si="66"/>
        <v/>
      </c>
      <c r="CK34" s="383" t="str">
        <f t="shared" si="67"/>
        <v/>
      </c>
      <c r="CL34" s="383" t="str">
        <f t="shared" si="68"/>
        <v/>
      </c>
      <c r="CM34" s="383" t="str">
        <f t="shared" si="69"/>
        <v/>
      </c>
      <c r="CN34" s="383" t="str">
        <f t="shared" si="70"/>
        <v/>
      </c>
      <c r="CO34" s="383" t="str">
        <f t="shared" si="71"/>
        <v/>
      </c>
      <c r="CP34" s="383" t="str">
        <f t="shared" si="72"/>
        <v/>
      </c>
      <c r="CQ34" s="383" t="str">
        <f t="shared" si="73"/>
        <v/>
      </c>
      <c r="CR34" s="383" t="str">
        <f t="shared" si="74"/>
        <v/>
      </c>
      <c r="CS34" s="383" t="str">
        <f t="shared" si="75"/>
        <v/>
      </c>
      <c r="CT34" s="383" t="str">
        <f t="shared" si="76"/>
        <v/>
      </c>
      <c r="CU34" s="383" t="str">
        <f t="shared" si="77"/>
        <v/>
      </c>
      <c r="CV34" s="383" t="str">
        <f t="shared" si="78"/>
        <v/>
      </c>
      <c r="CW34" s="383" t="str">
        <f t="shared" si="79"/>
        <v/>
      </c>
      <c r="CX34" s="383" t="str">
        <f t="shared" si="80"/>
        <v/>
      </c>
      <c r="CY34" s="383" t="str">
        <f t="shared" si="81"/>
        <v/>
      </c>
      <c r="CZ34" s="383" t="str">
        <f t="shared" si="82"/>
        <v/>
      </c>
      <c r="DA34" s="383" t="str">
        <f t="shared" si="83"/>
        <v/>
      </c>
      <c r="DB34" s="383" t="str">
        <f t="shared" si="84"/>
        <v/>
      </c>
      <c r="DC34" s="383" t="str">
        <f t="shared" si="85"/>
        <v/>
      </c>
      <c r="DD34" s="383" t="str">
        <f t="shared" si="86"/>
        <v/>
      </c>
      <c r="DE34" s="383" t="str">
        <f t="shared" si="87"/>
        <v/>
      </c>
      <c r="DF34" s="383" t="str">
        <f t="shared" si="88"/>
        <v/>
      </c>
      <c r="DG34" s="383" t="str">
        <f t="shared" si="89"/>
        <v/>
      </c>
      <c r="DH34" s="383" t="str">
        <f t="shared" si="90"/>
        <v/>
      </c>
      <c r="DI34" s="383" t="str">
        <f t="shared" si="91"/>
        <v/>
      </c>
      <c r="DJ34" s="383" t="str">
        <f t="shared" si="92"/>
        <v/>
      </c>
      <c r="DK34" s="383" t="str">
        <f t="shared" si="93"/>
        <v/>
      </c>
      <c r="DL34" s="383" t="str">
        <f t="shared" si="94"/>
        <v/>
      </c>
      <c r="DM34" s="383" t="str">
        <f t="shared" si="95"/>
        <v/>
      </c>
      <c r="DN34" s="383" t="str">
        <f t="shared" si="96"/>
        <v/>
      </c>
      <c r="DO34" s="383" t="str">
        <f t="shared" si="97"/>
        <v/>
      </c>
      <c r="DP34" s="383" t="str">
        <f t="shared" si="98"/>
        <v/>
      </c>
      <c r="DQ34" s="383" t="str">
        <f t="shared" si="99"/>
        <v/>
      </c>
      <c r="DR34" s="383" t="str">
        <f t="shared" si="100"/>
        <v/>
      </c>
      <c r="DS34" s="383" t="str">
        <f t="shared" si="101"/>
        <v/>
      </c>
      <c r="DT34" s="383" t="str">
        <f t="shared" si="102"/>
        <v/>
      </c>
      <c r="DU34" s="383" t="str">
        <f t="shared" si="103"/>
        <v/>
      </c>
      <c r="DV34" s="383" t="str">
        <f t="shared" si="104"/>
        <v/>
      </c>
      <c r="DW34" s="383" t="str">
        <f t="shared" si="105"/>
        <v/>
      </c>
      <c r="DX34" s="383" t="str">
        <f t="shared" si="106"/>
        <v/>
      </c>
      <c r="DY34" s="383" t="str">
        <f t="shared" si="107"/>
        <v/>
      </c>
      <c r="DZ34" s="383" t="str">
        <f t="shared" si="108"/>
        <v/>
      </c>
      <c r="EA34" s="383" t="str">
        <f t="shared" si="109"/>
        <v/>
      </c>
      <c r="EB34" s="383" t="str">
        <f t="shared" si="110"/>
        <v/>
      </c>
      <c r="EC34" s="383" t="str">
        <f t="shared" si="111"/>
        <v/>
      </c>
      <c r="ED34" s="383" t="str">
        <f t="shared" si="112"/>
        <v/>
      </c>
      <c r="EE34" s="383" t="str">
        <f t="shared" si="113"/>
        <v/>
      </c>
      <c r="EF34" s="383" t="str">
        <f t="shared" si="114"/>
        <v/>
      </c>
      <c r="EG34" s="383" t="str">
        <f t="shared" si="115"/>
        <v/>
      </c>
      <c r="EH34" s="383" t="str">
        <f t="shared" si="116"/>
        <v/>
      </c>
      <c r="EI34" s="383" t="str">
        <f t="shared" si="117"/>
        <v/>
      </c>
      <c r="EJ34" s="383" t="str">
        <f t="shared" si="118"/>
        <v/>
      </c>
      <c r="EK34" s="383" t="str">
        <f t="shared" si="119"/>
        <v/>
      </c>
      <c r="EL34" s="383" t="str">
        <f t="shared" si="120"/>
        <v/>
      </c>
      <c r="EM34" s="383" t="str">
        <f t="shared" si="121"/>
        <v/>
      </c>
      <c r="EN34" s="383" t="str">
        <f t="shared" si="122"/>
        <v/>
      </c>
      <c r="EO34" s="383" t="str">
        <f t="shared" si="123"/>
        <v/>
      </c>
      <c r="EP34" s="383" t="str">
        <f t="shared" si="124"/>
        <v/>
      </c>
      <c r="EQ34" s="383" t="str">
        <f t="shared" si="125"/>
        <v/>
      </c>
      <c r="ER34" s="383" t="str">
        <f t="shared" si="126"/>
        <v/>
      </c>
      <c r="ES34" s="383" t="str">
        <f t="shared" si="127"/>
        <v/>
      </c>
      <c r="ET34" s="383" t="str">
        <f t="shared" si="128"/>
        <v/>
      </c>
      <c r="EU34" s="383" t="str">
        <f t="shared" si="129"/>
        <v/>
      </c>
      <c r="EV34" s="383" t="str">
        <f t="shared" si="130"/>
        <v/>
      </c>
      <c r="EW34" s="383" t="str">
        <f t="shared" si="131"/>
        <v/>
      </c>
      <c r="EX34" s="383" t="str">
        <f t="shared" si="132"/>
        <v/>
      </c>
      <c r="EY34" s="383" t="str">
        <f t="shared" si="133"/>
        <v/>
      </c>
      <c r="EZ34" s="383" t="str">
        <f t="shared" si="134"/>
        <v/>
      </c>
      <c r="FA34" s="383" t="str">
        <f t="shared" si="135"/>
        <v/>
      </c>
      <c r="FB34" s="383" t="str">
        <f t="shared" si="136"/>
        <v/>
      </c>
      <c r="FC34" s="383" t="str">
        <f t="shared" si="137"/>
        <v/>
      </c>
      <c r="FD34" s="383" t="str">
        <f t="shared" si="138"/>
        <v/>
      </c>
      <c r="FE34" s="383" t="str">
        <f t="shared" si="139"/>
        <v/>
      </c>
      <c r="FF34" s="383" t="str">
        <f t="shared" si="140"/>
        <v/>
      </c>
      <c r="FG34" s="383" t="str">
        <f t="shared" si="141"/>
        <v/>
      </c>
      <c r="FH34" s="383" t="str">
        <f t="shared" si="142"/>
        <v/>
      </c>
      <c r="FI34" s="383" t="str">
        <f t="shared" si="143"/>
        <v/>
      </c>
      <c r="FJ34" s="383" t="str">
        <f t="shared" si="144"/>
        <v/>
      </c>
      <c r="FK34" s="383" t="str">
        <f t="shared" si="145"/>
        <v/>
      </c>
      <c r="FL34" s="383" t="str">
        <f t="shared" si="146"/>
        <v/>
      </c>
      <c r="FM34" s="383" t="str">
        <f t="shared" si="147"/>
        <v/>
      </c>
      <c r="FN34" s="383" t="str">
        <f t="shared" si="148"/>
        <v/>
      </c>
      <c r="FO34" s="383" t="str">
        <f t="shared" si="149"/>
        <v/>
      </c>
      <c r="FP34" s="383" t="str">
        <f t="shared" si="150"/>
        <v/>
      </c>
      <c r="FQ34" s="383" t="str">
        <f t="shared" si="151"/>
        <v/>
      </c>
      <c r="FR34" s="383" t="str">
        <f t="shared" si="152"/>
        <v/>
      </c>
      <c r="FS34" s="383" t="str">
        <f t="shared" si="153"/>
        <v/>
      </c>
      <c r="FT34" s="383" t="str">
        <f t="shared" si="154"/>
        <v/>
      </c>
      <c r="FU34" s="383" t="str">
        <f t="shared" si="155"/>
        <v/>
      </c>
      <c r="FV34" s="383" t="str">
        <f t="shared" si="156"/>
        <v/>
      </c>
      <c r="FW34" s="383" t="str">
        <f t="shared" si="157"/>
        <v/>
      </c>
      <c r="FX34" s="383" t="str">
        <f t="shared" si="158"/>
        <v/>
      </c>
      <c r="FY34" s="383" t="str">
        <f t="shared" si="159"/>
        <v/>
      </c>
      <c r="FZ34" s="383" t="str">
        <f t="shared" si="160"/>
        <v/>
      </c>
      <c r="GA34" s="383" t="str">
        <f t="shared" si="161"/>
        <v/>
      </c>
      <c r="GB34" s="383" t="str">
        <f t="shared" si="162"/>
        <v/>
      </c>
      <c r="GC34" s="383" t="str">
        <f t="shared" si="163"/>
        <v/>
      </c>
      <c r="GD34" s="383" t="str">
        <f t="shared" si="164"/>
        <v/>
      </c>
      <c r="GE34" s="383" t="str">
        <f t="shared" si="165"/>
        <v/>
      </c>
      <c r="GF34" s="383" t="str">
        <f t="shared" si="166"/>
        <v/>
      </c>
      <c r="GG34" s="383" t="str">
        <f t="shared" si="167"/>
        <v/>
      </c>
      <c r="GH34" s="383" t="str">
        <f t="shared" si="168"/>
        <v/>
      </c>
      <c r="GI34" s="383" t="str">
        <f t="shared" si="169"/>
        <v/>
      </c>
      <c r="GJ34" s="383" t="str">
        <f t="shared" si="170"/>
        <v/>
      </c>
      <c r="GK34" s="383" t="str">
        <f t="shared" si="171"/>
        <v/>
      </c>
      <c r="GL34" s="383" t="str">
        <f t="shared" si="172"/>
        <v/>
      </c>
      <c r="GM34" s="383" t="str">
        <f t="shared" si="173"/>
        <v/>
      </c>
      <c r="GN34" s="383" t="str">
        <f t="shared" si="174"/>
        <v/>
      </c>
      <c r="GO34" s="383" t="str">
        <f t="shared" si="175"/>
        <v/>
      </c>
      <c r="GP34" s="383" t="str">
        <f t="shared" si="176"/>
        <v/>
      </c>
      <c r="GQ34" s="383" t="str">
        <f t="shared" si="177"/>
        <v/>
      </c>
      <c r="GR34" s="383" t="str">
        <f t="shared" si="178"/>
        <v/>
      </c>
      <c r="GS34" s="383" t="str">
        <f t="shared" si="179"/>
        <v/>
      </c>
      <c r="GT34" s="383" t="str">
        <f t="shared" si="180"/>
        <v/>
      </c>
      <c r="GU34" s="383" t="str">
        <f t="shared" si="181"/>
        <v/>
      </c>
      <c r="GV34" s="383" t="str">
        <f t="shared" si="182"/>
        <v/>
      </c>
      <c r="GW34" s="383" t="str">
        <f t="shared" si="183"/>
        <v/>
      </c>
      <c r="GX34" s="383" t="str">
        <f t="shared" si="184"/>
        <v/>
      </c>
      <c r="GY34" s="383" t="str">
        <f t="shared" si="185"/>
        <v/>
      </c>
      <c r="GZ34" s="383" t="str">
        <f t="shared" si="186"/>
        <v/>
      </c>
      <c r="HA34" s="383" t="str">
        <f t="shared" si="187"/>
        <v/>
      </c>
      <c r="HB34" s="383" t="str">
        <f t="shared" si="188"/>
        <v/>
      </c>
      <c r="HC34" s="383" t="str">
        <f t="shared" si="189"/>
        <v/>
      </c>
      <c r="HD34" s="383" t="str">
        <f t="shared" si="190"/>
        <v/>
      </c>
      <c r="HE34" s="383" t="str">
        <f t="shared" si="191"/>
        <v/>
      </c>
      <c r="HF34" s="383" t="str">
        <f t="shared" si="192"/>
        <v/>
      </c>
      <c r="HG34" s="383" t="str">
        <f t="shared" si="193"/>
        <v/>
      </c>
      <c r="HH34" s="383" t="str">
        <f t="shared" si="194"/>
        <v/>
      </c>
      <c r="HI34" s="383" t="str">
        <f t="shared" si="195"/>
        <v/>
      </c>
      <c r="HJ34" s="383" t="str">
        <f t="shared" si="196"/>
        <v/>
      </c>
      <c r="HK34" s="383" t="str">
        <f t="shared" si="197"/>
        <v/>
      </c>
      <c r="HL34" s="383" t="str">
        <f t="shared" si="198"/>
        <v/>
      </c>
      <c r="HM34" s="383" t="str">
        <f t="shared" si="199"/>
        <v/>
      </c>
      <c r="HN34" s="383" t="str">
        <f t="shared" si="200"/>
        <v/>
      </c>
      <c r="HO34" s="383" t="str">
        <f t="shared" si="201"/>
        <v/>
      </c>
      <c r="HP34" s="383" t="str">
        <f t="shared" si="202"/>
        <v/>
      </c>
      <c r="HQ34" s="383" t="str">
        <f t="shared" si="203"/>
        <v/>
      </c>
      <c r="HR34" s="383" t="str">
        <f t="shared" si="204"/>
        <v/>
      </c>
      <c r="HS34" s="383" t="str">
        <f t="shared" si="205"/>
        <v/>
      </c>
      <c r="HT34" s="383" t="str">
        <f t="shared" si="206"/>
        <v/>
      </c>
      <c r="HU34" s="383" t="str">
        <f t="shared" si="207"/>
        <v/>
      </c>
      <c r="HV34" s="383" t="str">
        <f t="shared" si="208"/>
        <v/>
      </c>
      <c r="HW34" s="383" t="str">
        <f t="shared" si="209"/>
        <v/>
      </c>
      <c r="HX34" s="383" t="str">
        <f t="shared" si="210"/>
        <v/>
      </c>
      <c r="HY34" s="383" t="str">
        <f t="shared" si="211"/>
        <v/>
      </c>
      <c r="HZ34" s="419" t="str">
        <f t="shared" si="212"/>
        <v/>
      </c>
      <c r="IA34" s="419" t="str">
        <f t="shared" si="213"/>
        <v/>
      </c>
      <c r="IB34" s="419" t="str">
        <f t="shared" si="214"/>
        <v/>
      </c>
      <c r="IC34" s="419" t="str">
        <f t="shared" si="215"/>
        <v/>
      </c>
      <c r="ID34" s="419" t="str">
        <f t="shared" si="216"/>
        <v/>
      </c>
      <c r="IE34" s="419" t="str">
        <f t="shared" si="217"/>
        <v/>
      </c>
      <c r="IF34" s="419" t="str">
        <f t="shared" si="218"/>
        <v/>
      </c>
      <c r="IG34" s="419" t="str">
        <f t="shared" si="219"/>
        <v/>
      </c>
      <c r="IH34" s="419" t="str">
        <f t="shared" si="220"/>
        <v/>
      </c>
      <c r="II34" s="419" t="str">
        <f t="shared" si="221"/>
        <v/>
      </c>
      <c r="IJ34" s="419" t="str">
        <f t="shared" si="222"/>
        <v/>
      </c>
      <c r="IK34" s="419" t="str">
        <f t="shared" si="223"/>
        <v/>
      </c>
      <c r="IL34" s="419" t="str">
        <f t="shared" si="224"/>
        <v/>
      </c>
      <c r="IM34" s="419" t="str">
        <f t="shared" si="225"/>
        <v/>
      </c>
      <c r="IN34" s="419" t="str">
        <f t="shared" si="226"/>
        <v/>
      </c>
      <c r="IO34" s="419" t="str">
        <f t="shared" si="227"/>
        <v/>
      </c>
      <c r="IP34" s="419" t="str">
        <f t="shared" si="228"/>
        <v/>
      </c>
      <c r="IQ34" s="419" t="str">
        <f t="shared" si="229"/>
        <v/>
      </c>
      <c r="IR34" s="419" t="str">
        <f t="shared" si="230"/>
        <v/>
      </c>
      <c r="IS34" s="419" t="str">
        <f t="shared" si="231"/>
        <v/>
      </c>
      <c r="IT34" s="419" t="str">
        <f t="shared" si="232"/>
        <v/>
      </c>
      <c r="IU34" s="419" t="str">
        <f t="shared" si="233"/>
        <v/>
      </c>
      <c r="IV34" s="419" t="str">
        <f t="shared" si="234"/>
        <v/>
      </c>
      <c r="IW34" s="419" t="str">
        <f t="shared" si="235"/>
        <v/>
      </c>
      <c r="IX34" s="419" t="str">
        <f t="shared" si="236"/>
        <v/>
      </c>
      <c r="IY34" s="419" t="str">
        <f t="shared" si="237"/>
        <v/>
      </c>
      <c r="IZ34" s="419" t="str">
        <f t="shared" si="238"/>
        <v/>
      </c>
      <c r="JA34" s="419" t="str">
        <f t="shared" si="239"/>
        <v/>
      </c>
      <c r="JB34" s="419" t="str">
        <f t="shared" si="240"/>
        <v/>
      </c>
      <c r="JC34" s="419" t="str">
        <f t="shared" si="241"/>
        <v/>
      </c>
      <c r="JD34" s="419" t="str">
        <f t="shared" si="242"/>
        <v/>
      </c>
      <c r="JE34" s="419" t="str">
        <f t="shared" si="243"/>
        <v/>
      </c>
      <c r="JF34" s="419" t="str">
        <f t="shared" si="244"/>
        <v/>
      </c>
      <c r="JG34" s="419" t="str">
        <f t="shared" si="245"/>
        <v/>
      </c>
      <c r="JH34" s="419" t="str">
        <f t="shared" si="246"/>
        <v/>
      </c>
      <c r="JI34" s="419" t="str">
        <f t="shared" si="247"/>
        <v/>
      </c>
      <c r="JJ34" s="419" t="str">
        <f t="shared" si="248"/>
        <v/>
      </c>
      <c r="JK34" s="419" t="str">
        <f t="shared" si="249"/>
        <v/>
      </c>
      <c r="JL34" s="419" t="str">
        <f t="shared" si="250"/>
        <v/>
      </c>
      <c r="JM34" s="419" t="str">
        <f t="shared" si="251"/>
        <v/>
      </c>
      <c r="JN34" s="419" t="str">
        <f t="shared" si="252"/>
        <v/>
      </c>
      <c r="JO34" s="419" t="str">
        <f t="shared" si="253"/>
        <v/>
      </c>
      <c r="JP34" s="419" t="str">
        <f t="shared" si="254"/>
        <v/>
      </c>
      <c r="JQ34" s="419" t="str">
        <f t="shared" si="255"/>
        <v/>
      </c>
      <c r="JR34" s="419" t="str">
        <f t="shared" si="256"/>
        <v/>
      </c>
      <c r="JS34" s="419" t="str">
        <f t="shared" si="257"/>
        <v/>
      </c>
      <c r="JT34" s="419" t="str">
        <f t="shared" si="258"/>
        <v/>
      </c>
      <c r="JU34" s="419" t="str">
        <f t="shared" si="259"/>
        <v/>
      </c>
      <c r="JV34" s="419" t="str">
        <f t="shared" si="260"/>
        <v/>
      </c>
      <c r="JW34" s="419" t="str">
        <f t="shared" si="261"/>
        <v/>
      </c>
      <c r="JX34" s="419" t="str">
        <f t="shared" si="262"/>
        <v/>
      </c>
      <c r="JY34" s="419" t="str">
        <f t="shared" si="263"/>
        <v/>
      </c>
      <c r="JZ34" s="419" t="str">
        <f t="shared" si="264"/>
        <v/>
      </c>
      <c r="KA34" s="419" t="str">
        <f t="shared" si="265"/>
        <v/>
      </c>
      <c r="KB34" s="419" t="str">
        <f t="shared" si="266"/>
        <v/>
      </c>
      <c r="KC34" s="419" t="str">
        <f t="shared" si="267"/>
        <v/>
      </c>
      <c r="KD34" s="419" t="str">
        <f t="shared" si="268"/>
        <v/>
      </c>
      <c r="KE34" s="419" t="str">
        <f t="shared" si="269"/>
        <v/>
      </c>
      <c r="KF34" s="419" t="str">
        <f t="shared" si="270"/>
        <v/>
      </c>
      <c r="KG34" s="419" t="str">
        <f t="shared" si="271"/>
        <v/>
      </c>
      <c r="KH34" s="419" t="str">
        <f t="shared" si="272"/>
        <v/>
      </c>
      <c r="KI34" s="419" t="str">
        <f t="shared" si="273"/>
        <v/>
      </c>
      <c r="KJ34" s="419" t="str">
        <f t="shared" si="274"/>
        <v/>
      </c>
      <c r="KK34" s="419" t="str">
        <f t="shared" si="275"/>
        <v/>
      </c>
      <c r="KL34" s="419" t="str">
        <f t="shared" si="276"/>
        <v/>
      </c>
      <c r="KM34" s="419" t="str">
        <f t="shared" si="277"/>
        <v/>
      </c>
      <c r="KN34" s="419" t="str">
        <f t="shared" si="278"/>
        <v/>
      </c>
      <c r="KO34" s="419" t="str">
        <f t="shared" si="279"/>
        <v/>
      </c>
      <c r="KP34" s="419" t="str">
        <f t="shared" si="280"/>
        <v/>
      </c>
      <c r="KQ34" s="419" t="str">
        <f t="shared" si="281"/>
        <v/>
      </c>
      <c r="KR34" s="419" t="str">
        <f t="shared" si="282"/>
        <v/>
      </c>
      <c r="KS34" s="419" t="str">
        <f t="shared" si="283"/>
        <v/>
      </c>
      <c r="KT34" s="419" t="str">
        <f t="shared" si="284"/>
        <v/>
      </c>
      <c r="KU34" s="419" t="str">
        <f t="shared" si="285"/>
        <v/>
      </c>
      <c r="KV34" s="419" t="str">
        <f t="shared" si="286"/>
        <v/>
      </c>
      <c r="KW34" s="419" t="str">
        <f t="shared" si="287"/>
        <v/>
      </c>
      <c r="KX34" s="419" t="str">
        <f t="shared" si="288"/>
        <v/>
      </c>
      <c r="KY34" s="419" t="str">
        <f t="shared" si="289"/>
        <v/>
      </c>
      <c r="KZ34" s="419" t="str">
        <f t="shared" si="290"/>
        <v/>
      </c>
      <c r="LA34" s="419" t="str">
        <f t="shared" si="291"/>
        <v/>
      </c>
      <c r="LB34" s="419" t="str">
        <f t="shared" si="292"/>
        <v/>
      </c>
      <c r="LC34" s="419" t="str">
        <f t="shared" si="293"/>
        <v/>
      </c>
      <c r="LD34" s="419" t="str">
        <f t="shared" si="294"/>
        <v/>
      </c>
      <c r="LE34" s="419" t="str">
        <f t="shared" si="295"/>
        <v/>
      </c>
      <c r="LF34" s="419" t="str">
        <f t="shared" si="296"/>
        <v/>
      </c>
      <c r="LG34" s="419" t="str">
        <f t="shared" si="297"/>
        <v/>
      </c>
      <c r="LH34" s="419" t="str">
        <f t="shared" si="298"/>
        <v/>
      </c>
      <c r="LI34" s="419" t="str">
        <f t="shared" si="299"/>
        <v/>
      </c>
      <c r="LJ34" s="419" t="str">
        <f t="shared" si="300"/>
        <v/>
      </c>
      <c r="LK34" s="419" t="str">
        <f t="shared" si="301"/>
        <v/>
      </c>
      <c r="LL34" s="419" t="str">
        <f t="shared" si="302"/>
        <v/>
      </c>
      <c r="LM34" s="419" t="str">
        <f t="shared" si="303"/>
        <v/>
      </c>
      <c r="LN34" s="419" t="str">
        <f t="shared" si="304"/>
        <v/>
      </c>
      <c r="LO34" s="419" t="str">
        <f t="shared" si="305"/>
        <v/>
      </c>
      <c r="LP34" s="419" t="str">
        <f t="shared" si="306"/>
        <v/>
      </c>
      <c r="LQ34" s="420" t="str">
        <f t="shared" si="307"/>
        <v/>
      </c>
      <c r="LR34" s="420" t="str">
        <f t="shared" si="308"/>
        <v/>
      </c>
      <c r="LS34" s="420" t="str">
        <f t="shared" si="309"/>
        <v/>
      </c>
      <c r="LT34" s="420" t="str">
        <f t="shared" si="310"/>
        <v/>
      </c>
      <c r="LU34" s="420" t="str">
        <f t="shared" si="311"/>
        <v/>
      </c>
      <c r="LV34" s="383" t="str">
        <f t="shared" si="312"/>
        <v/>
      </c>
      <c r="LW34" s="383" t="str">
        <f t="shared" si="313"/>
        <v/>
      </c>
      <c r="LX34" s="383" t="str">
        <f t="shared" si="314"/>
        <v/>
      </c>
      <c r="LY34" s="383" t="str">
        <f t="shared" si="315"/>
        <v/>
      </c>
      <c r="LZ34" s="383" t="str">
        <f t="shared" si="316"/>
        <v/>
      </c>
      <c r="MA34" s="383" t="str">
        <f t="shared" si="317"/>
        <v/>
      </c>
      <c r="MB34" s="383" t="str">
        <f t="shared" si="318"/>
        <v/>
      </c>
      <c r="MC34" s="383" t="str">
        <f t="shared" si="319"/>
        <v/>
      </c>
      <c r="MD34" s="383" t="str">
        <f t="shared" si="320"/>
        <v/>
      </c>
      <c r="ME34" s="383" t="str">
        <f t="shared" si="321"/>
        <v/>
      </c>
      <c r="MF34" s="383" t="str">
        <f t="shared" si="322"/>
        <v/>
      </c>
      <c r="MG34" s="383" t="str">
        <f t="shared" si="323"/>
        <v/>
      </c>
      <c r="MH34" s="383" t="str">
        <f t="shared" si="324"/>
        <v/>
      </c>
      <c r="MI34" s="383" t="str">
        <f t="shared" si="325"/>
        <v/>
      </c>
      <c r="MJ34" s="383" t="str">
        <f t="shared" si="326"/>
        <v/>
      </c>
      <c r="MK34" s="383" t="str">
        <f t="shared" si="327"/>
        <v/>
      </c>
      <c r="ML34" s="383" t="str">
        <f t="shared" si="328"/>
        <v/>
      </c>
      <c r="MM34" s="383" t="str">
        <f t="shared" si="329"/>
        <v/>
      </c>
      <c r="MN34" s="383" t="str">
        <f t="shared" si="330"/>
        <v/>
      </c>
      <c r="MO34" s="383" t="str">
        <f t="shared" si="331"/>
        <v/>
      </c>
      <c r="MP34" s="405">
        <f t="shared" si="338"/>
        <v>0</v>
      </c>
      <c r="MQ34" s="405">
        <f t="shared" si="339"/>
        <v>0</v>
      </c>
      <c r="MR34" s="405">
        <f t="shared" si="340"/>
        <v>0</v>
      </c>
      <c r="MS34" s="405">
        <f t="shared" si="341"/>
        <v>0</v>
      </c>
      <c r="MT34" s="405">
        <f t="shared" si="342"/>
        <v>0</v>
      </c>
      <c r="MU34" s="405">
        <f t="shared" si="343"/>
        <v>0</v>
      </c>
      <c r="MV34" s="405">
        <f t="shared" si="344"/>
        <v>0</v>
      </c>
      <c r="MW34" s="405">
        <f t="shared" si="345"/>
        <v>0</v>
      </c>
      <c r="MX34" s="405">
        <f t="shared" si="346"/>
        <v>0</v>
      </c>
      <c r="MY34" s="405">
        <f t="shared" si="347"/>
        <v>0</v>
      </c>
      <c r="MZ34" s="405">
        <f t="shared" si="332"/>
        <v>0</v>
      </c>
      <c r="NA34" s="405">
        <f t="shared" si="333"/>
        <v>0</v>
      </c>
      <c r="NB34" s="405">
        <f t="shared" si="334"/>
        <v>0</v>
      </c>
      <c r="NC34" s="405">
        <f t="shared" si="335"/>
        <v>0</v>
      </c>
      <c r="ND34" s="405">
        <f t="shared" si="336"/>
        <v>0</v>
      </c>
    </row>
    <row r="35" spans="1:369" ht="13.9" customHeight="1" x14ac:dyDescent="0.2">
      <c r="A35" s="414" t="str">
        <f t="shared" si="337"/>
        <v/>
      </c>
      <c r="B35" s="137"/>
      <c r="C35" s="112"/>
      <c r="D35" s="113"/>
      <c r="E35" s="114"/>
      <c r="F35" s="114"/>
      <c r="G35" s="114"/>
      <c r="H35" s="114"/>
      <c r="I35" s="114"/>
      <c r="J35" s="352"/>
      <c r="K35" s="115"/>
      <c r="L35" s="116">
        <f t="shared" si="0"/>
        <v>0</v>
      </c>
      <c r="M35" s="116">
        <f t="shared" si="1"/>
        <v>0</v>
      </c>
      <c r="N35" s="421"/>
      <c r="O35" s="421"/>
      <c r="P35" s="421"/>
      <c r="Q35" s="422"/>
      <c r="R35" s="423"/>
      <c r="S35" s="424"/>
      <c r="T35" s="1148"/>
      <c r="U35" s="1149"/>
      <c r="V35" s="1149"/>
      <c r="W35" s="1150"/>
      <c r="X35" s="383" t="str">
        <f t="shared" si="2"/>
        <v/>
      </c>
      <c r="Y35" s="383" t="str">
        <f t="shared" si="3"/>
        <v/>
      </c>
      <c r="Z35" s="383" t="str">
        <f t="shared" si="4"/>
        <v/>
      </c>
      <c r="AA35" s="383" t="str">
        <f t="shared" si="5"/>
        <v/>
      </c>
      <c r="AB35" s="383" t="str">
        <f t="shared" si="6"/>
        <v/>
      </c>
      <c r="AC35" s="383" t="str">
        <f t="shared" si="7"/>
        <v/>
      </c>
      <c r="AD35" s="383" t="str">
        <f t="shared" si="8"/>
        <v/>
      </c>
      <c r="AE35" s="383" t="str">
        <f t="shared" si="9"/>
        <v/>
      </c>
      <c r="AF35" s="383" t="str">
        <f t="shared" si="10"/>
        <v/>
      </c>
      <c r="AG35" s="383" t="str">
        <f t="shared" si="11"/>
        <v/>
      </c>
      <c r="AH35" s="383" t="str">
        <f t="shared" si="12"/>
        <v/>
      </c>
      <c r="AI35" s="383" t="str">
        <f t="shared" si="13"/>
        <v/>
      </c>
      <c r="AJ35" s="383" t="str">
        <f t="shared" si="14"/>
        <v/>
      </c>
      <c r="AK35" s="383" t="str">
        <f t="shared" si="15"/>
        <v/>
      </c>
      <c r="AL35" s="383" t="str">
        <f t="shared" si="16"/>
        <v/>
      </c>
      <c r="AM35" s="383" t="str">
        <f t="shared" si="17"/>
        <v/>
      </c>
      <c r="AN35" s="383" t="str">
        <f t="shared" si="18"/>
        <v/>
      </c>
      <c r="AO35" s="383" t="str">
        <f t="shared" si="19"/>
        <v/>
      </c>
      <c r="AP35" s="383" t="str">
        <f t="shared" si="20"/>
        <v/>
      </c>
      <c r="AQ35" s="383" t="str">
        <f t="shared" si="21"/>
        <v/>
      </c>
      <c r="AR35" s="383" t="str">
        <f t="shared" si="22"/>
        <v/>
      </c>
      <c r="AS35" s="383" t="str">
        <f t="shared" si="23"/>
        <v/>
      </c>
      <c r="AT35" s="383" t="str">
        <f t="shared" si="24"/>
        <v/>
      </c>
      <c r="AU35" s="383" t="str">
        <f t="shared" si="25"/>
        <v/>
      </c>
      <c r="AV35" s="383" t="str">
        <f t="shared" si="26"/>
        <v/>
      </c>
      <c r="AW35" s="383" t="str">
        <f t="shared" si="27"/>
        <v/>
      </c>
      <c r="AX35" s="383" t="str">
        <f t="shared" si="28"/>
        <v/>
      </c>
      <c r="AY35" s="383" t="str">
        <f t="shared" si="29"/>
        <v/>
      </c>
      <c r="AZ35" s="383" t="str">
        <f t="shared" si="30"/>
        <v/>
      </c>
      <c r="BA35" s="383" t="str">
        <f t="shared" si="31"/>
        <v/>
      </c>
      <c r="BB35" s="383" t="str">
        <f t="shared" si="32"/>
        <v/>
      </c>
      <c r="BC35" s="383" t="str">
        <f t="shared" si="33"/>
        <v/>
      </c>
      <c r="BD35" s="383" t="str">
        <f t="shared" si="34"/>
        <v/>
      </c>
      <c r="BE35" s="383" t="str">
        <f t="shared" si="35"/>
        <v/>
      </c>
      <c r="BF35" s="383" t="str">
        <f t="shared" si="36"/>
        <v/>
      </c>
      <c r="BG35" s="383" t="str">
        <f t="shared" si="37"/>
        <v/>
      </c>
      <c r="BH35" s="383" t="str">
        <f t="shared" si="38"/>
        <v/>
      </c>
      <c r="BI35" s="383" t="str">
        <f t="shared" si="39"/>
        <v/>
      </c>
      <c r="BJ35" s="383" t="str">
        <f t="shared" si="40"/>
        <v/>
      </c>
      <c r="BK35" s="383" t="str">
        <f t="shared" si="41"/>
        <v/>
      </c>
      <c r="BL35" s="383" t="str">
        <f t="shared" si="42"/>
        <v/>
      </c>
      <c r="BM35" s="383" t="str">
        <f t="shared" si="43"/>
        <v/>
      </c>
      <c r="BN35" s="383" t="str">
        <f t="shared" si="44"/>
        <v/>
      </c>
      <c r="BO35" s="383" t="str">
        <f t="shared" si="45"/>
        <v/>
      </c>
      <c r="BP35" s="383" t="str">
        <f t="shared" si="46"/>
        <v/>
      </c>
      <c r="BQ35" s="383" t="str">
        <f t="shared" si="47"/>
        <v/>
      </c>
      <c r="BR35" s="383" t="str">
        <f t="shared" si="48"/>
        <v/>
      </c>
      <c r="BS35" s="383" t="str">
        <f t="shared" si="49"/>
        <v/>
      </c>
      <c r="BT35" s="383" t="str">
        <f t="shared" si="50"/>
        <v/>
      </c>
      <c r="BU35" s="383" t="str">
        <f t="shared" si="51"/>
        <v/>
      </c>
      <c r="BV35" s="383" t="str">
        <f t="shared" si="52"/>
        <v/>
      </c>
      <c r="BW35" s="383" t="str">
        <f t="shared" si="53"/>
        <v/>
      </c>
      <c r="BX35" s="383" t="str">
        <f t="shared" si="54"/>
        <v/>
      </c>
      <c r="BY35" s="383" t="str">
        <f t="shared" si="55"/>
        <v/>
      </c>
      <c r="BZ35" s="383" t="str">
        <f t="shared" si="56"/>
        <v/>
      </c>
      <c r="CA35" s="383" t="str">
        <f t="shared" si="57"/>
        <v/>
      </c>
      <c r="CB35" s="383" t="str">
        <f t="shared" si="58"/>
        <v/>
      </c>
      <c r="CC35" s="383" t="str">
        <f t="shared" si="59"/>
        <v/>
      </c>
      <c r="CD35" s="383" t="str">
        <f t="shared" si="60"/>
        <v/>
      </c>
      <c r="CE35" s="383" t="str">
        <f t="shared" si="61"/>
        <v/>
      </c>
      <c r="CF35" s="383" t="str">
        <f t="shared" si="62"/>
        <v/>
      </c>
      <c r="CG35" s="383" t="str">
        <f t="shared" si="63"/>
        <v/>
      </c>
      <c r="CH35" s="383" t="str">
        <f t="shared" si="64"/>
        <v/>
      </c>
      <c r="CI35" s="383" t="str">
        <f t="shared" si="65"/>
        <v/>
      </c>
      <c r="CJ35" s="383" t="str">
        <f t="shared" si="66"/>
        <v/>
      </c>
      <c r="CK35" s="383" t="str">
        <f t="shared" si="67"/>
        <v/>
      </c>
      <c r="CL35" s="383" t="str">
        <f t="shared" si="68"/>
        <v/>
      </c>
      <c r="CM35" s="383" t="str">
        <f t="shared" si="69"/>
        <v/>
      </c>
      <c r="CN35" s="383" t="str">
        <f t="shared" si="70"/>
        <v/>
      </c>
      <c r="CO35" s="383" t="str">
        <f t="shared" si="71"/>
        <v/>
      </c>
      <c r="CP35" s="383" t="str">
        <f t="shared" si="72"/>
        <v/>
      </c>
      <c r="CQ35" s="383" t="str">
        <f t="shared" si="73"/>
        <v/>
      </c>
      <c r="CR35" s="383" t="str">
        <f t="shared" si="74"/>
        <v/>
      </c>
      <c r="CS35" s="383" t="str">
        <f t="shared" si="75"/>
        <v/>
      </c>
      <c r="CT35" s="383" t="str">
        <f t="shared" si="76"/>
        <v/>
      </c>
      <c r="CU35" s="383" t="str">
        <f t="shared" si="77"/>
        <v/>
      </c>
      <c r="CV35" s="383" t="str">
        <f t="shared" si="78"/>
        <v/>
      </c>
      <c r="CW35" s="383" t="str">
        <f t="shared" si="79"/>
        <v/>
      </c>
      <c r="CX35" s="383" t="str">
        <f t="shared" si="80"/>
        <v/>
      </c>
      <c r="CY35" s="383" t="str">
        <f t="shared" si="81"/>
        <v/>
      </c>
      <c r="CZ35" s="383" t="str">
        <f t="shared" si="82"/>
        <v/>
      </c>
      <c r="DA35" s="383" t="str">
        <f t="shared" si="83"/>
        <v/>
      </c>
      <c r="DB35" s="383" t="str">
        <f t="shared" si="84"/>
        <v/>
      </c>
      <c r="DC35" s="383" t="str">
        <f t="shared" si="85"/>
        <v/>
      </c>
      <c r="DD35" s="383" t="str">
        <f t="shared" si="86"/>
        <v/>
      </c>
      <c r="DE35" s="383" t="str">
        <f t="shared" si="87"/>
        <v/>
      </c>
      <c r="DF35" s="383" t="str">
        <f t="shared" si="88"/>
        <v/>
      </c>
      <c r="DG35" s="383" t="str">
        <f t="shared" si="89"/>
        <v/>
      </c>
      <c r="DH35" s="383" t="str">
        <f t="shared" si="90"/>
        <v/>
      </c>
      <c r="DI35" s="383" t="str">
        <f t="shared" si="91"/>
        <v/>
      </c>
      <c r="DJ35" s="383" t="str">
        <f t="shared" si="92"/>
        <v/>
      </c>
      <c r="DK35" s="383" t="str">
        <f t="shared" si="93"/>
        <v/>
      </c>
      <c r="DL35" s="383" t="str">
        <f t="shared" si="94"/>
        <v/>
      </c>
      <c r="DM35" s="383" t="str">
        <f t="shared" si="95"/>
        <v/>
      </c>
      <c r="DN35" s="383" t="str">
        <f t="shared" si="96"/>
        <v/>
      </c>
      <c r="DO35" s="383" t="str">
        <f t="shared" si="97"/>
        <v/>
      </c>
      <c r="DP35" s="383" t="str">
        <f t="shared" si="98"/>
        <v/>
      </c>
      <c r="DQ35" s="383" t="str">
        <f t="shared" si="99"/>
        <v/>
      </c>
      <c r="DR35" s="383" t="str">
        <f t="shared" si="100"/>
        <v/>
      </c>
      <c r="DS35" s="383" t="str">
        <f t="shared" si="101"/>
        <v/>
      </c>
      <c r="DT35" s="383" t="str">
        <f t="shared" si="102"/>
        <v/>
      </c>
      <c r="DU35" s="383" t="str">
        <f t="shared" si="103"/>
        <v/>
      </c>
      <c r="DV35" s="383" t="str">
        <f t="shared" si="104"/>
        <v/>
      </c>
      <c r="DW35" s="383" t="str">
        <f t="shared" si="105"/>
        <v/>
      </c>
      <c r="DX35" s="383" t="str">
        <f t="shared" si="106"/>
        <v/>
      </c>
      <c r="DY35" s="383" t="str">
        <f t="shared" si="107"/>
        <v/>
      </c>
      <c r="DZ35" s="383" t="str">
        <f t="shared" si="108"/>
        <v/>
      </c>
      <c r="EA35" s="383" t="str">
        <f t="shared" si="109"/>
        <v/>
      </c>
      <c r="EB35" s="383" t="str">
        <f t="shared" si="110"/>
        <v/>
      </c>
      <c r="EC35" s="383" t="str">
        <f t="shared" si="111"/>
        <v/>
      </c>
      <c r="ED35" s="383" t="str">
        <f t="shared" si="112"/>
        <v/>
      </c>
      <c r="EE35" s="383" t="str">
        <f t="shared" si="113"/>
        <v/>
      </c>
      <c r="EF35" s="383" t="str">
        <f t="shared" si="114"/>
        <v/>
      </c>
      <c r="EG35" s="383" t="str">
        <f t="shared" si="115"/>
        <v/>
      </c>
      <c r="EH35" s="383" t="str">
        <f t="shared" si="116"/>
        <v/>
      </c>
      <c r="EI35" s="383" t="str">
        <f t="shared" si="117"/>
        <v/>
      </c>
      <c r="EJ35" s="383" t="str">
        <f t="shared" si="118"/>
        <v/>
      </c>
      <c r="EK35" s="383" t="str">
        <f t="shared" si="119"/>
        <v/>
      </c>
      <c r="EL35" s="383" t="str">
        <f t="shared" si="120"/>
        <v/>
      </c>
      <c r="EM35" s="383" t="str">
        <f t="shared" si="121"/>
        <v/>
      </c>
      <c r="EN35" s="383" t="str">
        <f t="shared" si="122"/>
        <v/>
      </c>
      <c r="EO35" s="383" t="str">
        <f t="shared" si="123"/>
        <v/>
      </c>
      <c r="EP35" s="383" t="str">
        <f t="shared" si="124"/>
        <v/>
      </c>
      <c r="EQ35" s="383" t="str">
        <f t="shared" si="125"/>
        <v/>
      </c>
      <c r="ER35" s="383" t="str">
        <f t="shared" si="126"/>
        <v/>
      </c>
      <c r="ES35" s="383" t="str">
        <f t="shared" si="127"/>
        <v/>
      </c>
      <c r="ET35" s="383" t="str">
        <f t="shared" si="128"/>
        <v/>
      </c>
      <c r="EU35" s="383" t="str">
        <f t="shared" si="129"/>
        <v/>
      </c>
      <c r="EV35" s="383" t="str">
        <f t="shared" si="130"/>
        <v/>
      </c>
      <c r="EW35" s="383" t="str">
        <f t="shared" si="131"/>
        <v/>
      </c>
      <c r="EX35" s="383" t="str">
        <f t="shared" si="132"/>
        <v/>
      </c>
      <c r="EY35" s="383" t="str">
        <f t="shared" si="133"/>
        <v/>
      </c>
      <c r="EZ35" s="383" t="str">
        <f t="shared" si="134"/>
        <v/>
      </c>
      <c r="FA35" s="383" t="str">
        <f t="shared" si="135"/>
        <v/>
      </c>
      <c r="FB35" s="383" t="str">
        <f t="shared" si="136"/>
        <v/>
      </c>
      <c r="FC35" s="383" t="str">
        <f t="shared" si="137"/>
        <v/>
      </c>
      <c r="FD35" s="383" t="str">
        <f t="shared" si="138"/>
        <v/>
      </c>
      <c r="FE35" s="383" t="str">
        <f t="shared" si="139"/>
        <v/>
      </c>
      <c r="FF35" s="383" t="str">
        <f t="shared" si="140"/>
        <v/>
      </c>
      <c r="FG35" s="383" t="str">
        <f t="shared" si="141"/>
        <v/>
      </c>
      <c r="FH35" s="383" t="str">
        <f t="shared" si="142"/>
        <v/>
      </c>
      <c r="FI35" s="383" t="str">
        <f t="shared" si="143"/>
        <v/>
      </c>
      <c r="FJ35" s="383" t="str">
        <f t="shared" si="144"/>
        <v/>
      </c>
      <c r="FK35" s="383" t="str">
        <f t="shared" si="145"/>
        <v/>
      </c>
      <c r="FL35" s="383" t="str">
        <f t="shared" si="146"/>
        <v/>
      </c>
      <c r="FM35" s="383" t="str">
        <f t="shared" si="147"/>
        <v/>
      </c>
      <c r="FN35" s="383" t="str">
        <f t="shared" si="148"/>
        <v/>
      </c>
      <c r="FO35" s="383" t="str">
        <f t="shared" si="149"/>
        <v/>
      </c>
      <c r="FP35" s="383" t="str">
        <f t="shared" si="150"/>
        <v/>
      </c>
      <c r="FQ35" s="383" t="str">
        <f t="shared" si="151"/>
        <v/>
      </c>
      <c r="FR35" s="383" t="str">
        <f t="shared" si="152"/>
        <v/>
      </c>
      <c r="FS35" s="383" t="str">
        <f t="shared" si="153"/>
        <v/>
      </c>
      <c r="FT35" s="383" t="str">
        <f t="shared" si="154"/>
        <v/>
      </c>
      <c r="FU35" s="383" t="str">
        <f t="shared" si="155"/>
        <v/>
      </c>
      <c r="FV35" s="383" t="str">
        <f t="shared" si="156"/>
        <v/>
      </c>
      <c r="FW35" s="383" t="str">
        <f t="shared" si="157"/>
        <v/>
      </c>
      <c r="FX35" s="383" t="str">
        <f t="shared" si="158"/>
        <v/>
      </c>
      <c r="FY35" s="383" t="str">
        <f t="shared" si="159"/>
        <v/>
      </c>
      <c r="FZ35" s="383" t="str">
        <f t="shared" si="160"/>
        <v/>
      </c>
      <c r="GA35" s="383" t="str">
        <f t="shared" si="161"/>
        <v/>
      </c>
      <c r="GB35" s="383" t="str">
        <f t="shared" si="162"/>
        <v/>
      </c>
      <c r="GC35" s="383" t="str">
        <f t="shared" si="163"/>
        <v/>
      </c>
      <c r="GD35" s="383" t="str">
        <f t="shared" si="164"/>
        <v/>
      </c>
      <c r="GE35" s="383" t="str">
        <f t="shared" si="165"/>
        <v/>
      </c>
      <c r="GF35" s="383" t="str">
        <f t="shared" si="166"/>
        <v/>
      </c>
      <c r="GG35" s="383" t="str">
        <f t="shared" si="167"/>
        <v/>
      </c>
      <c r="GH35" s="383" t="str">
        <f t="shared" si="168"/>
        <v/>
      </c>
      <c r="GI35" s="383" t="str">
        <f t="shared" si="169"/>
        <v/>
      </c>
      <c r="GJ35" s="383" t="str">
        <f t="shared" si="170"/>
        <v/>
      </c>
      <c r="GK35" s="383" t="str">
        <f t="shared" si="171"/>
        <v/>
      </c>
      <c r="GL35" s="383" t="str">
        <f t="shared" si="172"/>
        <v/>
      </c>
      <c r="GM35" s="383" t="str">
        <f t="shared" si="173"/>
        <v/>
      </c>
      <c r="GN35" s="383" t="str">
        <f t="shared" si="174"/>
        <v/>
      </c>
      <c r="GO35" s="383" t="str">
        <f t="shared" si="175"/>
        <v/>
      </c>
      <c r="GP35" s="383" t="str">
        <f t="shared" si="176"/>
        <v/>
      </c>
      <c r="GQ35" s="383" t="str">
        <f t="shared" si="177"/>
        <v/>
      </c>
      <c r="GR35" s="383" t="str">
        <f t="shared" si="178"/>
        <v/>
      </c>
      <c r="GS35" s="383" t="str">
        <f t="shared" si="179"/>
        <v/>
      </c>
      <c r="GT35" s="383" t="str">
        <f t="shared" si="180"/>
        <v/>
      </c>
      <c r="GU35" s="383" t="str">
        <f t="shared" si="181"/>
        <v/>
      </c>
      <c r="GV35" s="383" t="str">
        <f t="shared" si="182"/>
        <v/>
      </c>
      <c r="GW35" s="383" t="str">
        <f t="shared" si="183"/>
        <v/>
      </c>
      <c r="GX35" s="383" t="str">
        <f t="shared" si="184"/>
        <v/>
      </c>
      <c r="GY35" s="383" t="str">
        <f t="shared" si="185"/>
        <v/>
      </c>
      <c r="GZ35" s="383" t="str">
        <f t="shared" si="186"/>
        <v/>
      </c>
      <c r="HA35" s="383" t="str">
        <f t="shared" si="187"/>
        <v/>
      </c>
      <c r="HB35" s="383" t="str">
        <f t="shared" si="188"/>
        <v/>
      </c>
      <c r="HC35" s="383" t="str">
        <f t="shared" si="189"/>
        <v/>
      </c>
      <c r="HD35" s="383" t="str">
        <f t="shared" si="190"/>
        <v/>
      </c>
      <c r="HE35" s="383" t="str">
        <f t="shared" si="191"/>
        <v/>
      </c>
      <c r="HF35" s="383" t="str">
        <f t="shared" si="192"/>
        <v/>
      </c>
      <c r="HG35" s="383" t="str">
        <f t="shared" si="193"/>
        <v/>
      </c>
      <c r="HH35" s="383" t="str">
        <f t="shared" si="194"/>
        <v/>
      </c>
      <c r="HI35" s="383" t="str">
        <f t="shared" si="195"/>
        <v/>
      </c>
      <c r="HJ35" s="383" t="str">
        <f t="shared" si="196"/>
        <v/>
      </c>
      <c r="HK35" s="383" t="str">
        <f t="shared" si="197"/>
        <v/>
      </c>
      <c r="HL35" s="383" t="str">
        <f t="shared" si="198"/>
        <v/>
      </c>
      <c r="HM35" s="383" t="str">
        <f t="shared" si="199"/>
        <v/>
      </c>
      <c r="HN35" s="383" t="str">
        <f t="shared" si="200"/>
        <v/>
      </c>
      <c r="HO35" s="383" t="str">
        <f t="shared" si="201"/>
        <v/>
      </c>
      <c r="HP35" s="383" t="str">
        <f t="shared" si="202"/>
        <v/>
      </c>
      <c r="HQ35" s="383" t="str">
        <f t="shared" si="203"/>
        <v/>
      </c>
      <c r="HR35" s="383" t="str">
        <f t="shared" si="204"/>
        <v/>
      </c>
      <c r="HS35" s="383" t="str">
        <f t="shared" si="205"/>
        <v/>
      </c>
      <c r="HT35" s="383" t="str">
        <f t="shared" si="206"/>
        <v/>
      </c>
      <c r="HU35" s="383" t="str">
        <f t="shared" si="207"/>
        <v/>
      </c>
      <c r="HV35" s="383" t="str">
        <f t="shared" si="208"/>
        <v/>
      </c>
      <c r="HW35" s="383" t="str">
        <f t="shared" si="209"/>
        <v/>
      </c>
      <c r="HX35" s="383" t="str">
        <f t="shared" si="210"/>
        <v/>
      </c>
      <c r="HY35" s="383" t="str">
        <f t="shared" si="211"/>
        <v/>
      </c>
      <c r="HZ35" s="419" t="str">
        <f t="shared" si="212"/>
        <v/>
      </c>
      <c r="IA35" s="419" t="str">
        <f t="shared" si="213"/>
        <v/>
      </c>
      <c r="IB35" s="419" t="str">
        <f t="shared" si="214"/>
        <v/>
      </c>
      <c r="IC35" s="419" t="str">
        <f t="shared" si="215"/>
        <v/>
      </c>
      <c r="ID35" s="419" t="str">
        <f t="shared" si="216"/>
        <v/>
      </c>
      <c r="IE35" s="419" t="str">
        <f t="shared" si="217"/>
        <v/>
      </c>
      <c r="IF35" s="419" t="str">
        <f t="shared" si="218"/>
        <v/>
      </c>
      <c r="IG35" s="419" t="str">
        <f t="shared" si="219"/>
        <v/>
      </c>
      <c r="IH35" s="419" t="str">
        <f t="shared" si="220"/>
        <v/>
      </c>
      <c r="II35" s="419" t="str">
        <f t="shared" si="221"/>
        <v/>
      </c>
      <c r="IJ35" s="419" t="str">
        <f t="shared" si="222"/>
        <v/>
      </c>
      <c r="IK35" s="419" t="str">
        <f t="shared" si="223"/>
        <v/>
      </c>
      <c r="IL35" s="419" t="str">
        <f t="shared" si="224"/>
        <v/>
      </c>
      <c r="IM35" s="419" t="str">
        <f t="shared" si="225"/>
        <v/>
      </c>
      <c r="IN35" s="419" t="str">
        <f t="shared" si="226"/>
        <v/>
      </c>
      <c r="IO35" s="419" t="str">
        <f t="shared" si="227"/>
        <v/>
      </c>
      <c r="IP35" s="419" t="str">
        <f t="shared" si="228"/>
        <v/>
      </c>
      <c r="IQ35" s="419" t="str">
        <f t="shared" si="229"/>
        <v/>
      </c>
      <c r="IR35" s="419" t="str">
        <f t="shared" si="230"/>
        <v/>
      </c>
      <c r="IS35" s="419" t="str">
        <f t="shared" si="231"/>
        <v/>
      </c>
      <c r="IT35" s="419" t="str">
        <f t="shared" si="232"/>
        <v/>
      </c>
      <c r="IU35" s="419" t="str">
        <f t="shared" si="233"/>
        <v/>
      </c>
      <c r="IV35" s="419" t="str">
        <f t="shared" si="234"/>
        <v/>
      </c>
      <c r="IW35" s="419" t="str">
        <f t="shared" si="235"/>
        <v/>
      </c>
      <c r="IX35" s="419" t="str">
        <f t="shared" si="236"/>
        <v/>
      </c>
      <c r="IY35" s="419" t="str">
        <f t="shared" si="237"/>
        <v/>
      </c>
      <c r="IZ35" s="419" t="str">
        <f t="shared" si="238"/>
        <v/>
      </c>
      <c r="JA35" s="419" t="str">
        <f t="shared" si="239"/>
        <v/>
      </c>
      <c r="JB35" s="419" t="str">
        <f t="shared" si="240"/>
        <v/>
      </c>
      <c r="JC35" s="419" t="str">
        <f t="shared" si="241"/>
        <v/>
      </c>
      <c r="JD35" s="419" t="str">
        <f t="shared" si="242"/>
        <v/>
      </c>
      <c r="JE35" s="419" t="str">
        <f t="shared" si="243"/>
        <v/>
      </c>
      <c r="JF35" s="419" t="str">
        <f t="shared" si="244"/>
        <v/>
      </c>
      <c r="JG35" s="419" t="str">
        <f t="shared" si="245"/>
        <v/>
      </c>
      <c r="JH35" s="419" t="str">
        <f t="shared" si="246"/>
        <v/>
      </c>
      <c r="JI35" s="419" t="str">
        <f t="shared" si="247"/>
        <v/>
      </c>
      <c r="JJ35" s="419" t="str">
        <f t="shared" si="248"/>
        <v/>
      </c>
      <c r="JK35" s="419" t="str">
        <f t="shared" si="249"/>
        <v/>
      </c>
      <c r="JL35" s="419" t="str">
        <f t="shared" si="250"/>
        <v/>
      </c>
      <c r="JM35" s="419" t="str">
        <f t="shared" si="251"/>
        <v/>
      </c>
      <c r="JN35" s="419" t="str">
        <f t="shared" si="252"/>
        <v/>
      </c>
      <c r="JO35" s="419" t="str">
        <f t="shared" si="253"/>
        <v/>
      </c>
      <c r="JP35" s="419" t="str">
        <f t="shared" si="254"/>
        <v/>
      </c>
      <c r="JQ35" s="419" t="str">
        <f t="shared" si="255"/>
        <v/>
      </c>
      <c r="JR35" s="419" t="str">
        <f t="shared" si="256"/>
        <v/>
      </c>
      <c r="JS35" s="419" t="str">
        <f t="shared" si="257"/>
        <v/>
      </c>
      <c r="JT35" s="419" t="str">
        <f t="shared" si="258"/>
        <v/>
      </c>
      <c r="JU35" s="419" t="str">
        <f t="shared" si="259"/>
        <v/>
      </c>
      <c r="JV35" s="419" t="str">
        <f t="shared" si="260"/>
        <v/>
      </c>
      <c r="JW35" s="419" t="str">
        <f t="shared" si="261"/>
        <v/>
      </c>
      <c r="JX35" s="419" t="str">
        <f t="shared" si="262"/>
        <v/>
      </c>
      <c r="JY35" s="419" t="str">
        <f t="shared" si="263"/>
        <v/>
      </c>
      <c r="JZ35" s="419" t="str">
        <f t="shared" si="264"/>
        <v/>
      </c>
      <c r="KA35" s="419" t="str">
        <f t="shared" si="265"/>
        <v/>
      </c>
      <c r="KB35" s="419" t="str">
        <f t="shared" si="266"/>
        <v/>
      </c>
      <c r="KC35" s="419" t="str">
        <f t="shared" si="267"/>
        <v/>
      </c>
      <c r="KD35" s="419" t="str">
        <f t="shared" si="268"/>
        <v/>
      </c>
      <c r="KE35" s="419" t="str">
        <f t="shared" si="269"/>
        <v/>
      </c>
      <c r="KF35" s="419" t="str">
        <f t="shared" si="270"/>
        <v/>
      </c>
      <c r="KG35" s="419" t="str">
        <f t="shared" si="271"/>
        <v/>
      </c>
      <c r="KH35" s="419" t="str">
        <f t="shared" si="272"/>
        <v/>
      </c>
      <c r="KI35" s="419" t="str">
        <f t="shared" si="273"/>
        <v/>
      </c>
      <c r="KJ35" s="419" t="str">
        <f t="shared" si="274"/>
        <v/>
      </c>
      <c r="KK35" s="419" t="str">
        <f t="shared" si="275"/>
        <v/>
      </c>
      <c r="KL35" s="419" t="str">
        <f t="shared" si="276"/>
        <v/>
      </c>
      <c r="KM35" s="419" t="str">
        <f t="shared" si="277"/>
        <v/>
      </c>
      <c r="KN35" s="419" t="str">
        <f t="shared" si="278"/>
        <v/>
      </c>
      <c r="KO35" s="419" t="str">
        <f t="shared" si="279"/>
        <v/>
      </c>
      <c r="KP35" s="419" t="str">
        <f t="shared" si="280"/>
        <v/>
      </c>
      <c r="KQ35" s="419" t="str">
        <f t="shared" si="281"/>
        <v/>
      </c>
      <c r="KR35" s="419" t="str">
        <f t="shared" si="282"/>
        <v/>
      </c>
      <c r="KS35" s="419" t="str">
        <f t="shared" si="283"/>
        <v/>
      </c>
      <c r="KT35" s="419" t="str">
        <f t="shared" si="284"/>
        <v/>
      </c>
      <c r="KU35" s="419" t="str">
        <f t="shared" si="285"/>
        <v/>
      </c>
      <c r="KV35" s="419" t="str">
        <f t="shared" si="286"/>
        <v/>
      </c>
      <c r="KW35" s="419" t="str">
        <f t="shared" si="287"/>
        <v/>
      </c>
      <c r="KX35" s="419" t="str">
        <f t="shared" si="288"/>
        <v/>
      </c>
      <c r="KY35" s="419" t="str">
        <f t="shared" si="289"/>
        <v/>
      </c>
      <c r="KZ35" s="419" t="str">
        <f t="shared" si="290"/>
        <v/>
      </c>
      <c r="LA35" s="419" t="str">
        <f t="shared" si="291"/>
        <v/>
      </c>
      <c r="LB35" s="419" t="str">
        <f t="shared" si="292"/>
        <v/>
      </c>
      <c r="LC35" s="419" t="str">
        <f t="shared" si="293"/>
        <v/>
      </c>
      <c r="LD35" s="419" t="str">
        <f t="shared" si="294"/>
        <v/>
      </c>
      <c r="LE35" s="419" t="str">
        <f t="shared" si="295"/>
        <v/>
      </c>
      <c r="LF35" s="419" t="str">
        <f t="shared" si="296"/>
        <v/>
      </c>
      <c r="LG35" s="419" t="str">
        <f t="shared" si="297"/>
        <v/>
      </c>
      <c r="LH35" s="419" t="str">
        <f t="shared" si="298"/>
        <v/>
      </c>
      <c r="LI35" s="419" t="str">
        <f t="shared" si="299"/>
        <v/>
      </c>
      <c r="LJ35" s="419" t="str">
        <f t="shared" si="300"/>
        <v/>
      </c>
      <c r="LK35" s="419" t="str">
        <f t="shared" si="301"/>
        <v/>
      </c>
      <c r="LL35" s="419" t="str">
        <f t="shared" si="302"/>
        <v/>
      </c>
      <c r="LM35" s="419" t="str">
        <f t="shared" si="303"/>
        <v/>
      </c>
      <c r="LN35" s="419" t="str">
        <f t="shared" si="304"/>
        <v/>
      </c>
      <c r="LO35" s="419" t="str">
        <f t="shared" si="305"/>
        <v/>
      </c>
      <c r="LP35" s="419" t="str">
        <f t="shared" si="306"/>
        <v/>
      </c>
      <c r="LQ35" s="420" t="str">
        <f t="shared" si="307"/>
        <v/>
      </c>
      <c r="LR35" s="420" t="str">
        <f t="shared" si="308"/>
        <v/>
      </c>
      <c r="LS35" s="420" t="str">
        <f t="shared" si="309"/>
        <v/>
      </c>
      <c r="LT35" s="420" t="str">
        <f t="shared" si="310"/>
        <v/>
      </c>
      <c r="LU35" s="420" t="str">
        <f t="shared" si="311"/>
        <v/>
      </c>
      <c r="LV35" s="383" t="str">
        <f t="shared" si="312"/>
        <v/>
      </c>
      <c r="LW35" s="383" t="str">
        <f t="shared" si="313"/>
        <v/>
      </c>
      <c r="LX35" s="383" t="str">
        <f t="shared" si="314"/>
        <v/>
      </c>
      <c r="LY35" s="383" t="str">
        <f t="shared" si="315"/>
        <v/>
      </c>
      <c r="LZ35" s="383" t="str">
        <f t="shared" si="316"/>
        <v/>
      </c>
      <c r="MA35" s="383" t="str">
        <f t="shared" si="317"/>
        <v/>
      </c>
      <c r="MB35" s="383" t="str">
        <f t="shared" si="318"/>
        <v/>
      </c>
      <c r="MC35" s="383" t="str">
        <f t="shared" si="319"/>
        <v/>
      </c>
      <c r="MD35" s="383" t="str">
        <f t="shared" si="320"/>
        <v/>
      </c>
      <c r="ME35" s="383" t="str">
        <f t="shared" si="321"/>
        <v/>
      </c>
      <c r="MF35" s="383" t="str">
        <f t="shared" si="322"/>
        <v/>
      </c>
      <c r="MG35" s="383" t="str">
        <f t="shared" si="323"/>
        <v/>
      </c>
      <c r="MH35" s="383" t="str">
        <f t="shared" si="324"/>
        <v/>
      </c>
      <c r="MI35" s="383" t="str">
        <f t="shared" si="325"/>
        <v/>
      </c>
      <c r="MJ35" s="383" t="str">
        <f t="shared" si="326"/>
        <v/>
      </c>
      <c r="MK35" s="383" t="str">
        <f t="shared" si="327"/>
        <v/>
      </c>
      <c r="ML35" s="383" t="str">
        <f t="shared" si="328"/>
        <v/>
      </c>
      <c r="MM35" s="383" t="str">
        <f t="shared" si="329"/>
        <v/>
      </c>
      <c r="MN35" s="383" t="str">
        <f t="shared" si="330"/>
        <v/>
      </c>
      <c r="MO35" s="383" t="str">
        <f t="shared" si="331"/>
        <v/>
      </c>
      <c r="MP35" s="405">
        <f t="shared" si="338"/>
        <v>0</v>
      </c>
      <c r="MQ35" s="405">
        <f t="shared" si="339"/>
        <v>0</v>
      </c>
      <c r="MR35" s="405">
        <f t="shared" si="340"/>
        <v>0</v>
      </c>
      <c r="MS35" s="405">
        <f t="shared" si="341"/>
        <v>0</v>
      </c>
      <c r="MT35" s="405">
        <f t="shared" si="342"/>
        <v>0</v>
      </c>
      <c r="MU35" s="405">
        <f t="shared" si="343"/>
        <v>0</v>
      </c>
      <c r="MV35" s="405">
        <f t="shared" si="344"/>
        <v>0</v>
      </c>
      <c r="MW35" s="405">
        <f t="shared" si="345"/>
        <v>0</v>
      </c>
      <c r="MX35" s="405">
        <f t="shared" si="346"/>
        <v>0</v>
      </c>
      <c r="MY35" s="405">
        <f t="shared" si="347"/>
        <v>0</v>
      </c>
      <c r="MZ35" s="405">
        <f t="shared" si="332"/>
        <v>0</v>
      </c>
      <c r="NA35" s="405">
        <f t="shared" si="333"/>
        <v>0</v>
      </c>
      <c r="NB35" s="405">
        <f t="shared" si="334"/>
        <v>0</v>
      </c>
      <c r="NC35" s="405">
        <f t="shared" si="335"/>
        <v>0</v>
      </c>
      <c r="ND35" s="405">
        <f t="shared" si="336"/>
        <v>0</v>
      </c>
    </row>
    <row r="36" spans="1:369" ht="13.9" customHeight="1" x14ac:dyDescent="0.2">
      <c r="A36" s="414" t="str">
        <f t="shared" si="337"/>
        <v/>
      </c>
      <c r="B36" s="137"/>
      <c r="C36" s="112"/>
      <c r="D36" s="113"/>
      <c r="E36" s="114"/>
      <c r="F36" s="114"/>
      <c r="G36" s="114"/>
      <c r="H36" s="114"/>
      <c r="I36" s="114"/>
      <c r="J36" s="352"/>
      <c r="K36" s="115"/>
      <c r="L36" s="116">
        <f t="shared" si="0"/>
        <v>0</v>
      </c>
      <c r="M36" s="116">
        <f t="shared" si="1"/>
        <v>0</v>
      </c>
      <c r="N36" s="421"/>
      <c r="O36" s="421"/>
      <c r="P36" s="421"/>
      <c r="Q36" s="422"/>
      <c r="R36" s="423"/>
      <c r="S36" s="424"/>
      <c r="T36" s="1148"/>
      <c r="U36" s="1149"/>
      <c r="V36" s="1149"/>
      <c r="W36" s="1150"/>
      <c r="X36" s="383" t="str">
        <f t="shared" si="2"/>
        <v/>
      </c>
      <c r="Y36" s="383" t="str">
        <f t="shared" si="3"/>
        <v/>
      </c>
      <c r="Z36" s="383" t="str">
        <f t="shared" si="4"/>
        <v/>
      </c>
      <c r="AA36" s="383" t="str">
        <f t="shared" si="5"/>
        <v/>
      </c>
      <c r="AB36" s="383" t="str">
        <f t="shared" si="6"/>
        <v/>
      </c>
      <c r="AC36" s="383" t="str">
        <f t="shared" si="7"/>
        <v/>
      </c>
      <c r="AD36" s="383" t="str">
        <f t="shared" si="8"/>
        <v/>
      </c>
      <c r="AE36" s="383" t="str">
        <f t="shared" si="9"/>
        <v/>
      </c>
      <c r="AF36" s="383" t="str">
        <f t="shared" si="10"/>
        <v/>
      </c>
      <c r="AG36" s="383" t="str">
        <f t="shared" si="11"/>
        <v/>
      </c>
      <c r="AH36" s="383" t="str">
        <f t="shared" si="12"/>
        <v/>
      </c>
      <c r="AI36" s="383" t="str">
        <f t="shared" si="13"/>
        <v/>
      </c>
      <c r="AJ36" s="383" t="str">
        <f t="shared" si="14"/>
        <v/>
      </c>
      <c r="AK36" s="383" t="str">
        <f t="shared" si="15"/>
        <v/>
      </c>
      <c r="AL36" s="383" t="str">
        <f t="shared" si="16"/>
        <v/>
      </c>
      <c r="AM36" s="383" t="str">
        <f t="shared" si="17"/>
        <v/>
      </c>
      <c r="AN36" s="383" t="str">
        <f t="shared" si="18"/>
        <v/>
      </c>
      <c r="AO36" s="383" t="str">
        <f t="shared" si="19"/>
        <v/>
      </c>
      <c r="AP36" s="383" t="str">
        <f t="shared" si="20"/>
        <v/>
      </c>
      <c r="AQ36" s="383" t="str">
        <f t="shared" si="21"/>
        <v/>
      </c>
      <c r="AR36" s="383" t="str">
        <f t="shared" si="22"/>
        <v/>
      </c>
      <c r="AS36" s="383" t="str">
        <f t="shared" si="23"/>
        <v/>
      </c>
      <c r="AT36" s="383" t="str">
        <f t="shared" si="24"/>
        <v/>
      </c>
      <c r="AU36" s="383" t="str">
        <f t="shared" si="25"/>
        <v/>
      </c>
      <c r="AV36" s="383" t="str">
        <f t="shared" si="26"/>
        <v/>
      </c>
      <c r="AW36" s="383" t="str">
        <f t="shared" si="27"/>
        <v/>
      </c>
      <c r="AX36" s="383" t="str">
        <f t="shared" si="28"/>
        <v/>
      </c>
      <c r="AY36" s="383" t="str">
        <f t="shared" si="29"/>
        <v/>
      </c>
      <c r="AZ36" s="383" t="str">
        <f t="shared" si="30"/>
        <v/>
      </c>
      <c r="BA36" s="383" t="str">
        <f t="shared" si="31"/>
        <v/>
      </c>
      <c r="BB36" s="383" t="str">
        <f t="shared" si="32"/>
        <v/>
      </c>
      <c r="BC36" s="383" t="str">
        <f t="shared" si="33"/>
        <v/>
      </c>
      <c r="BD36" s="383" t="str">
        <f t="shared" si="34"/>
        <v/>
      </c>
      <c r="BE36" s="383" t="str">
        <f t="shared" si="35"/>
        <v/>
      </c>
      <c r="BF36" s="383" t="str">
        <f t="shared" si="36"/>
        <v/>
      </c>
      <c r="BG36" s="383" t="str">
        <f t="shared" si="37"/>
        <v/>
      </c>
      <c r="BH36" s="383" t="str">
        <f t="shared" si="38"/>
        <v/>
      </c>
      <c r="BI36" s="383" t="str">
        <f t="shared" si="39"/>
        <v/>
      </c>
      <c r="BJ36" s="383" t="str">
        <f t="shared" si="40"/>
        <v/>
      </c>
      <c r="BK36" s="383" t="str">
        <f t="shared" si="41"/>
        <v/>
      </c>
      <c r="BL36" s="383" t="str">
        <f t="shared" si="42"/>
        <v/>
      </c>
      <c r="BM36" s="383" t="str">
        <f t="shared" si="43"/>
        <v/>
      </c>
      <c r="BN36" s="383" t="str">
        <f t="shared" si="44"/>
        <v/>
      </c>
      <c r="BO36" s="383" t="str">
        <f t="shared" si="45"/>
        <v/>
      </c>
      <c r="BP36" s="383" t="str">
        <f t="shared" si="46"/>
        <v/>
      </c>
      <c r="BQ36" s="383" t="str">
        <f t="shared" si="47"/>
        <v/>
      </c>
      <c r="BR36" s="383" t="str">
        <f t="shared" si="48"/>
        <v/>
      </c>
      <c r="BS36" s="383" t="str">
        <f t="shared" si="49"/>
        <v/>
      </c>
      <c r="BT36" s="383" t="str">
        <f t="shared" si="50"/>
        <v/>
      </c>
      <c r="BU36" s="383" t="str">
        <f t="shared" si="51"/>
        <v/>
      </c>
      <c r="BV36" s="383" t="str">
        <f t="shared" si="52"/>
        <v/>
      </c>
      <c r="BW36" s="383" t="str">
        <f t="shared" si="53"/>
        <v/>
      </c>
      <c r="BX36" s="383" t="str">
        <f t="shared" si="54"/>
        <v/>
      </c>
      <c r="BY36" s="383" t="str">
        <f t="shared" si="55"/>
        <v/>
      </c>
      <c r="BZ36" s="383" t="str">
        <f t="shared" si="56"/>
        <v/>
      </c>
      <c r="CA36" s="383" t="str">
        <f t="shared" si="57"/>
        <v/>
      </c>
      <c r="CB36" s="383" t="str">
        <f t="shared" si="58"/>
        <v/>
      </c>
      <c r="CC36" s="383" t="str">
        <f t="shared" si="59"/>
        <v/>
      </c>
      <c r="CD36" s="383" t="str">
        <f t="shared" si="60"/>
        <v/>
      </c>
      <c r="CE36" s="383" t="str">
        <f t="shared" si="61"/>
        <v/>
      </c>
      <c r="CF36" s="383" t="str">
        <f t="shared" si="62"/>
        <v/>
      </c>
      <c r="CG36" s="383" t="str">
        <f t="shared" si="63"/>
        <v/>
      </c>
      <c r="CH36" s="383" t="str">
        <f t="shared" si="64"/>
        <v/>
      </c>
      <c r="CI36" s="383" t="str">
        <f t="shared" si="65"/>
        <v/>
      </c>
      <c r="CJ36" s="383" t="str">
        <f t="shared" si="66"/>
        <v/>
      </c>
      <c r="CK36" s="383" t="str">
        <f t="shared" si="67"/>
        <v/>
      </c>
      <c r="CL36" s="383" t="str">
        <f t="shared" si="68"/>
        <v/>
      </c>
      <c r="CM36" s="383" t="str">
        <f t="shared" si="69"/>
        <v/>
      </c>
      <c r="CN36" s="383" t="str">
        <f t="shared" si="70"/>
        <v/>
      </c>
      <c r="CO36" s="383" t="str">
        <f t="shared" si="71"/>
        <v/>
      </c>
      <c r="CP36" s="383" t="str">
        <f t="shared" si="72"/>
        <v/>
      </c>
      <c r="CQ36" s="383" t="str">
        <f t="shared" si="73"/>
        <v/>
      </c>
      <c r="CR36" s="383" t="str">
        <f t="shared" si="74"/>
        <v/>
      </c>
      <c r="CS36" s="383" t="str">
        <f t="shared" si="75"/>
        <v/>
      </c>
      <c r="CT36" s="383" t="str">
        <f t="shared" si="76"/>
        <v/>
      </c>
      <c r="CU36" s="383" t="str">
        <f t="shared" si="77"/>
        <v/>
      </c>
      <c r="CV36" s="383" t="str">
        <f t="shared" si="78"/>
        <v/>
      </c>
      <c r="CW36" s="383" t="str">
        <f t="shared" si="79"/>
        <v/>
      </c>
      <c r="CX36" s="383" t="str">
        <f t="shared" si="80"/>
        <v/>
      </c>
      <c r="CY36" s="383" t="str">
        <f t="shared" si="81"/>
        <v/>
      </c>
      <c r="CZ36" s="383" t="str">
        <f t="shared" si="82"/>
        <v/>
      </c>
      <c r="DA36" s="383" t="str">
        <f t="shared" si="83"/>
        <v/>
      </c>
      <c r="DB36" s="383" t="str">
        <f t="shared" si="84"/>
        <v/>
      </c>
      <c r="DC36" s="383" t="str">
        <f t="shared" si="85"/>
        <v/>
      </c>
      <c r="DD36" s="383" t="str">
        <f t="shared" si="86"/>
        <v/>
      </c>
      <c r="DE36" s="383" t="str">
        <f t="shared" si="87"/>
        <v/>
      </c>
      <c r="DF36" s="383" t="str">
        <f t="shared" si="88"/>
        <v/>
      </c>
      <c r="DG36" s="383" t="str">
        <f t="shared" si="89"/>
        <v/>
      </c>
      <c r="DH36" s="383" t="str">
        <f t="shared" si="90"/>
        <v/>
      </c>
      <c r="DI36" s="383" t="str">
        <f t="shared" si="91"/>
        <v/>
      </c>
      <c r="DJ36" s="383" t="str">
        <f t="shared" si="92"/>
        <v/>
      </c>
      <c r="DK36" s="383" t="str">
        <f t="shared" si="93"/>
        <v/>
      </c>
      <c r="DL36" s="383" t="str">
        <f t="shared" si="94"/>
        <v/>
      </c>
      <c r="DM36" s="383" t="str">
        <f t="shared" si="95"/>
        <v/>
      </c>
      <c r="DN36" s="383" t="str">
        <f t="shared" si="96"/>
        <v/>
      </c>
      <c r="DO36" s="383" t="str">
        <f t="shared" si="97"/>
        <v/>
      </c>
      <c r="DP36" s="383" t="str">
        <f t="shared" si="98"/>
        <v/>
      </c>
      <c r="DQ36" s="383" t="str">
        <f t="shared" si="99"/>
        <v/>
      </c>
      <c r="DR36" s="383" t="str">
        <f t="shared" si="100"/>
        <v/>
      </c>
      <c r="DS36" s="383" t="str">
        <f t="shared" si="101"/>
        <v/>
      </c>
      <c r="DT36" s="383" t="str">
        <f t="shared" si="102"/>
        <v/>
      </c>
      <c r="DU36" s="383" t="str">
        <f t="shared" si="103"/>
        <v/>
      </c>
      <c r="DV36" s="383" t="str">
        <f t="shared" si="104"/>
        <v/>
      </c>
      <c r="DW36" s="383" t="str">
        <f t="shared" si="105"/>
        <v/>
      </c>
      <c r="DX36" s="383" t="str">
        <f t="shared" si="106"/>
        <v/>
      </c>
      <c r="DY36" s="383" t="str">
        <f t="shared" si="107"/>
        <v/>
      </c>
      <c r="DZ36" s="383" t="str">
        <f t="shared" si="108"/>
        <v/>
      </c>
      <c r="EA36" s="383" t="str">
        <f t="shared" si="109"/>
        <v/>
      </c>
      <c r="EB36" s="383" t="str">
        <f t="shared" si="110"/>
        <v/>
      </c>
      <c r="EC36" s="383" t="str">
        <f t="shared" si="111"/>
        <v/>
      </c>
      <c r="ED36" s="383" t="str">
        <f t="shared" si="112"/>
        <v/>
      </c>
      <c r="EE36" s="383" t="str">
        <f t="shared" si="113"/>
        <v/>
      </c>
      <c r="EF36" s="383" t="str">
        <f t="shared" si="114"/>
        <v/>
      </c>
      <c r="EG36" s="383" t="str">
        <f t="shared" si="115"/>
        <v/>
      </c>
      <c r="EH36" s="383" t="str">
        <f t="shared" si="116"/>
        <v/>
      </c>
      <c r="EI36" s="383" t="str">
        <f t="shared" si="117"/>
        <v/>
      </c>
      <c r="EJ36" s="383" t="str">
        <f t="shared" si="118"/>
        <v/>
      </c>
      <c r="EK36" s="383" t="str">
        <f t="shared" si="119"/>
        <v/>
      </c>
      <c r="EL36" s="383" t="str">
        <f t="shared" si="120"/>
        <v/>
      </c>
      <c r="EM36" s="383" t="str">
        <f t="shared" si="121"/>
        <v/>
      </c>
      <c r="EN36" s="383" t="str">
        <f t="shared" si="122"/>
        <v/>
      </c>
      <c r="EO36" s="383" t="str">
        <f t="shared" si="123"/>
        <v/>
      </c>
      <c r="EP36" s="383" t="str">
        <f t="shared" si="124"/>
        <v/>
      </c>
      <c r="EQ36" s="383" t="str">
        <f t="shared" si="125"/>
        <v/>
      </c>
      <c r="ER36" s="383" t="str">
        <f t="shared" si="126"/>
        <v/>
      </c>
      <c r="ES36" s="383" t="str">
        <f t="shared" si="127"/>
        <v/>
      </c>
      <c r="ET36" s="383" t="str">
        <f t="shared" si="128"/>
        <v/>
      </c>
      <c r="EU36" s="383" t="str">
        <f t="shared" si="129"/>
        <v/>
      </c>
      <c r="EV36" s="383" t="str">
        <f t="shared" si="130"/>
        <v/>
      </c>
      <c r="EW36" s="383" t="str">
        <f t="shared" si="131"/>
        <v/>
      </c>
      <c r="EX36" s="383" t="str">
        <f t="shared" si="132"/>
        <v/>
      </c>
      <c r="EY36" s="383" t="str">
        <f t="shared" si="133"/>
        <v/>
      </c>
      <c r="EZ36" s="383" t="str">
        <f t="shared" si="134"/>
        <v/>
      </c>
      <c r="FA36" s="383" t="str">
        <f t="shared" si="135"/>
        <v/>
      </c>
      <c r="FB36" s="383" t="str">
        <f t="shared" si="136"/>
        <v/>
      </c>
      <c r="FC36" s="383" t="str">
        <f t="shared" si="137"/>
        <v/>
      </c>
      <c r="FD36" s="383" t="str">
        <f t="shared" si="138"/>
        <v/>
      </c>
      <c r="FE36" s="383" t="str">
        <f t="shared" si="139"/>
        <v/>
      </c>
      <c r="FF36" s="383" t="str">
        <f t="shared" si="140"/>
        <v/>
      </c>
      <c r="FG36" s="383" t="str">
        <f t="shared" si="141"/>
        <v/>
      </c>
      <c r="FH36" s="383" t="str">
        <f t="shared" si="142"/>
        <v/>
      </c>
      <c r="FI36" s="383" t="str">
        <f t="shared" si="143"/>
        <v/>
      </c>
      <c r="FJ36" s="383" t="str">
        <f t="shared" si="144"/>
        <v/>
      </c>
      <c r="FK36" s="383" t="str">
        <f t="shared" si="145"/>
        <v/>
      </c>
      <c r="FL36" s="383" t="str">
        <f t="shared" si="146"/>
        <v/>
      </c>
      <c r="FM36" s="383" t="str">
        <f t="shared" si="147"/>
        <v/>
      </c>
      <c r="FN36" s="383" t="str">
        <f t="shared" si="148"/>
        <v/>
      </c>
      <c r="FO36" s="383" t="str">
        <f t="shared" si="149"/>
        <v/>
      </c>
      <c r="FP36" s="383" t="str">
        <f t="shared" si="150"/>
        <v/>
      </c>
      <c r="FQ36" s="383" t="str">
        <f t="shared" si="151"/>
        <v/>
      </c>
      <c r="FR36" s="383" t="str">
        <f t="shared" si="152"/>
        <v/>
      </c>
      <c r="FS36" s="383" t="str">
        <f t="shared" si="153"/>
        <v/>
      </c>
      <c r="FT36" s="383" t="str">
        <f t="shared" si="154"/>
        <v/>
      </c>
      <c r="FU36" s="383" t="str">
        <f t="shared" si="155"/>
        <v/>
      </c>
      <c r="FV36" s="383" t="str">
        <f t="shared" si="156"/>
        <v/>
      </c>
      <c r="FW36" s="383" t="str">
        <f t="shared" si="157"/>
        <v/>
      </c>
      <c r="FX36" s="383" t="str">
        <f t="shared" si="158"/>
        <v/>
      </c>
      <c r="FY36" s="383" t="str">
        <f t="shared" si="159"/>
        <v/>
      </c>
      <c r="FZ36" s="383" t="str">
        <f t="shared" si="160"/>
        <v/>
      </c>
      <c r="GA36" s="383" t="str">
        <f t="shared" si="161"/>
        <v/>
      </c>
      <c r="GB36" s="383" t="str">
        <f t="shared" si="162"/>
        <v/>
      </c>
      <c r="GC36" s="383" t="str">
        <f t="shared" si="163"/>
        <v/>
      </c>
      <c r="GD36" s="383" t="str">
        <f t="shared" si="164"/>
        <v/>
      </c>
      <c r="GE36" s="383" t="str">
        <f t="shared" si="165"/>
        <v/>
      </c>
      <c r="GF36" s="383" t="str">
        <f t="shared" si="166"/>
        <v/>
      </c>
      <c r="GG36" s="383" t="str">
        <f t="shared" si="167"/>
        <v/>
      </c>
      <c r="GH36" s="383" t="str">
        <f t="shared" si="168"/>
        <v/>
      </c>
      <c r="GI36" s="383" t="str">
        <f t="shared" si="169"/>
        <v/>
      </c>
      <c r="GJ36" s="383" t="str">
        <f t="shared" si="170"/>
        <v/>
      </c>
      <c r="GK36" s="383" t="str">
        <f t="shared" si="171"/>
        <v/>
      </c>
      <c r="GL36" s="383" t="str">
        <f t="shared" si="172"/>
        <v/>
      </c>
      <c r="GM36" s="383" t="str">
        <f t="shared" si="173"/>
        <v/>
      </c>
      <c r="GN36" s="383" t="str">
        <f t="shared" si="174"/>
        <v/>
      </c>
      <c r="GO36" s="383" t="str">
        <f t="shared" si="175"/>
        <v/>
      </c>
      <c r="GP36" s="383" t="str">
        <f t="shared" si="176"/>
        <v/>
      </c>
      <c r="GQ36" s="383" t="str">
        <f t="shared" si="177"/>
        <v/>
      </c>
      <c r="GR36" s="383" t="str">
        <f t="shared" si="178"/>
        <v/>
      </c>
      <c r="GS36" s="383" t="str">
        <f t="shared" si="179"/>
        <v/>
      </c>
      <c r="GT36" s="383" t="str">
        <f t="shared" si="180"/>
        <v/>
      </c>
      <c r="GU36" s="383" t="str">
        <f t="shared" si="181"/>
        <v/>
      </c>
      <c r="GV36" s="383" t="str">
        <f t="shared" si="182"/>
        <v/>
      </c>
      <c r="GW36" s="383" t="str">
        <f t="shared" si="183"/>
        <v/>
      </c>
      <c r="GX36" s="383" t="str">
        <f t="shared" si="184"/>
        <v/>
      </c>
      <c r="GY36" s="383" t="str">
        <f t="shared" si="185"/>
        <v/>
      </c>
      <c r="GZ36" s="383" t="str">
        <f t="shared" si="186"/>
        <v/>
      </c>
      <c r="HA36" s="383" t="str">
        <f t="shared" si="187"/>
        <v/>
      </c>
      <c r="HB36" s="383" t="str">
        <f t="shared" si="188"/>
        <v/>
      </c>
      <c r="HC36" s="383" t="str">
        <f t="shared" si="189"/>
        <v/>
      </c>
      <c r="HD36" s="383" t="str">
        <f t="shared" si="190"/>
        <v/>
      </c>
      <c r="HE36" s="383" t="str">
        <f t="shared" si="191"/>
        <v/>
      </c>
      <c r="HF36" s="383" t="str">
        <f t="shared" si="192"/>
        <v/>
      </c>
      <c r="HG36" s="383" t="str">
        <f t="shared" si="193"/>
        <v/>
      </c>
      <c r="HH36" s="383" t="str">
        <f t="shared" si="194"/>
        <v/>
      </c>
      <c r="HI36" s="383" t="str">
        <f t="shared" si="195"/>
        <v/>
      </c>
      <c r="HJ36" s="383" t="str">
        <f t="shared" si="196"/>
        <v/>
      </c>
      <c r="HK36" s="383" t="str">
        <f t="shared" si="197"/>
        <v/>
      </c>
      <c r="HL36" s="383" t="str">
        <f t="shared" si="198"/>
        <v/>
      </c>
      <c r="HM36" s="383" t="str">
        <f t="shared" si="199"/>
        <v/>
      </c>
      <c r="HN36" s="383" t="str">
        <f t="shared" si="200"/>
        <v/>
      </c>
      <c r="HO36" s="383" t="str">
        <f t="shared" si="201"/>
        <v/>
      </c>
      <c r="HP36" s="383" t="str">
        <f t="shared" si="202"/>
        <v/>
      </c>
      <c r="HQ36" s="383" t="str">
        <f t="shared" si="203"/>
        <v/>
      </c>
      <c r="HR36" s="383" t="str">
        <f t="shared" si="204"/>
        <v/>
      </c>
      <c r="HS36" s="383" t="str">
        <f t="shared" si="205"/>
        <v/>
      </c>
      <c r="HT36" s="383" t="str">
        <f t="shared" si="206"/>
        <v/>
      </c>
      <c r="HU36" s="383" t="str">
        <f t="shared" si="207"/>
        <v/>
      </c>
      <c r="HV36" s="383" t="str">
        <f t="shared" si="208"/>
        <v/>
      </c>
      <c r="HW36" s="383" t="str">
        <f t="shared" si="209"/>
        <v/>
      </c>
      <c r="HX36" s="383" t="str">
        <f t="shared" si="210"/>
        <v/>
      </c>
      <c r="HY36" s="383" t="str">
        <f t="shared" si="211"/>
        <v/>
      </c>
      <c r="HZ36" s="419" t="str">
        <f t="shared" si="212"/>
        <v/>
      </c>
      <c r="IA36" s="419" t="str">
        <f t="shared" si="213"/>
        <v/>
      </c>
      <c r="IB36" s="419" t="str">
        <f t="shared" si="214"/>
        <v/>
      </c>
      <c r="IC36" s="419" t="str">
        <f t="shared" si="215"/>
        <v/>
      </c>
      <c r="ID36" s="419" t="str">
        <f t="shared" si="216"/>
        <v/>
      </c>
      <c r="IE36" s="419" t="str">
        <f t="shared" si="217"/>
        <v/>
      </c>
      <c r="IF36" s="419" t="str">
        <f t="shared" si="218"/>
        <v/>
      </c>
      <c r="IG36" s="419" t="str">
        <f t="shared" si="219"/>
        <v/>
      </c>
      <c r="IH36" s="419" t="str">
        <f t="shared" si="220"/>
        <v/>
      </c>
      <c r="II36" s="419" t="str">
        <f t="shared" si="221"/>
        <v/>
      </c>
      <c r="IJ36" s="419" t="str">
        <f t="shared" si="222"/>
        <v/>
      </c>
      <c r="IK36" s="419" t="str">
        <f t="shared" si="223"/>
        <v/>
      </c>
      <c r="IL36" s="419" t="str">
        <f t="shared" si="224"/>
        <v/>
      </c>
      <c r="IM36" s="419" t="str">
        <f t="shared" si="225"/>
        <v/>
      </c>
      <c r="IN36" s="419" t="str">
        <f t="shared" si="226"/>
        <v/>
      </c>
      <c r="IO36" s="419" t="str">
        <f t="shared" si="227"/>
        <v/>
      </c>
      <c r="IP36" s="419" t="str">
        <f t="shared" si="228"/>
        <v/>
      </c>
      <c r="IQ36" s="419" t="str">
        <f t="shared" si="229"/>
        <v/>
      </c>
      <c r="IR36" s="419" t="str">
        <f t="shared" si="230"/>
        <v/>
      </c>
      <c r="IS36" s="419" t="str">
        <f t="shared" si="231"/>
        <v/>
      </c>
      <c r="IT36" s="419" t="str">
        <f t="shared" si="232"/>
        <v/>
      </c>
      <c r="IU36" s="419" t="str">
        <f t="shared" si="233"/>
        <v/>
      </c>
      <c r="IV36" s="419" t="str">
        <f t="shared" si="234"/>
        <v/>
      </c>
      <c r="IW36" s="419" t="str">
        <f t="shared" si="235"/>
        <v/>
      </c>
      <c r="IX36" s="419" t="str">
        <f t="shared" si="236"/>
        <v/>
      </c>
      <c r="IY36" s="419" t="str">
        <f t="shared" si="237"/>
        <v/>
      </c>
      <c r="IZ36" s="419" t="str">
        <f t="shared" si="238"/>
        <v/>
      </c>
      <c r="JA36" s="419" t="str">
        <f t="shared" si="239"/>
        <v/>
      </c>
      <c r="JB36" s="419" t="str">
        <f t="shared" si="240"/>
        <v/>
      </c>
      <c r="JC36" s="419" t="str">
        <f t="shared" si="241"/>
        <v/>
      </c>
      <c r="JD36" s="419" t="str">
        <f t="shared" si="242"/>
        <v/>
      </c>
      <c r="JE36" s="419" t="str">
        <f t="shared" si="243"/>
        <v/>
      </c>
      <c r="JF36" s="419" t="str">
        <f t="shared" si="244"/>
        <v/>
      </c>
      <c r="JG36" s="419" t="str">
        <f t="shared" si="245"/>
        <v/>
      </c>
      <c r="JH36" s="419" t="str">
        <f t="shared" si="246"/>
        <v/>
      </c>
      <c r="JI36" s="419" t="str">
        <f t="shared" si="247"/>
        <v/>
      </c>
      <c r="JJ36" s="419" t="str">
        <f t="shared" si="248"/>
        <v/>
      </c>
      <c r="JK36" s="419" t="str">
        <f t="shared" si="249"/>
        <v/>
      </c>
      <c r="JL36" s="419" t="str">
        <f t="shared" si="250"/>
        <v/>
      </c>
      <c r="JM36" s="419" t="str">
        <f t="shared" si="251"/>
        <v/>
      </c>
      <c r="JN36" s="419" t="str">
        <f t="shared" si="252"/>
        <v/>
      </c>
      <c r="JO36" s="419" t="str">
        <f t="shared" si="253"/>
        <v/>
      </c>
      <c r="JP36" s="419" t="str">
        <f t="shared" si="254"/>
        <v/>
      </c>
      <c r="JQ36" s="419" t="str">
        <f t="shared" si="255"/>
        <v/>
      </c>
      <c r="JR36" s="419" t="str">
        <f t="shared" si="256"/>
        <v/>
      </c>
      <c r="JS36" s="419" t="str">
        <f t="shared" si="257"/>
        <v/>
      </c>
      <c r="JT36" s="419" t="str">
        <f t="shared" si="258"/>
        <v/>
      </c>
      <c r="JU36" s="419" t="str">
        <f t="shared" si="259"/>
        <v/>
      </c>
      <c r="JV36" s="419" t="str">
        <f t="shared" si="260"/>
        <v/>
      </c>
      <c r="JW36" s="419" t="str">
        <f t="shared" si="261"/>
        <v/>
      </c>
      <c r="JX36" s="419" t="str">
        <f t="shared" si="262"/>
        <v/>
      </c>
      <c r="JY36" s="419" t="str">
        <f t="shared" si="263"/>
        <v/>
      </c>
      <c r="JZ36" s="419" t="str">
        <f t="shared" si="264"/>
        <v/>
      </c>
      <c r="KA36" s="419" t="str">
        <f t="shared" si="265"/>
        <v/>
      </c>
      <c r="KB36" s="419" t="str">
        <f t="shared" si="266"/>
        <v/>
      </c>
      <c r="KC36" s="419" t="str">
        <f t="shared" si="267"/>
        <v/>
      </c>
      <c r="KD36" s="419" t="str">
        <f t="shared" si="268"/>
        <v/>
      </c>
      <c r="KE36" s="419" t="str">
        <f t="shared" si="269"/>
        <v/>
      </c>
      <c r="KF36" s="419" t="str">
        <f t="shared" si="270"/>
        <v/>
      </c>
      <c r="KG36" s="419" t="str">
        <f t="shared" si="271"/>
        <v/>
      </c>
      <c r="KH36" s="419" t="str">
        <f t="shared" si="272"/>
        <v/>
      </c>
      <c r="KI36" s="419" t="str">
        <f t="shared" si="273"/>
        <v/>
      </c>
      <c r="KJ36" s="419" t="str">
        <f t="shared" si="274"/>
        <v/>
      </c>
      <c r="KK36" s="419" t="str">
        <f t="shared" si="275"/>
        <v/>
      </c>
      <c r="KL36" s="419" t="str">
        <f t="shared" si="276"/>
        <v/>
      </c>
      <c r="KM36" s="419" t="str">
        <f t="shared" si="277"/>
        <v/>
      </c>
      <c r="KN36" s="419" t="str">
        <f t="shared" si="278"/>
        <v/>
      </c>
      <c r="KO36" s="419" t="str">
        <f t="shared" si="279"/>
        <v/>
      </c>
      <c r="KP36" s="419" t="str">
        <f t="shared" si="280"/>
        <v/>
      </c>
      <c r="KQ36" s="419" t="str">
        <f t="shared" si="281"/>
        <v/>
      </c>
      <c r="KR36" s="419" t="str">
        <f t="shared" si="282"/>
        <v/>
      </c>
      <c r="KS36" s="419" t="str">
        <f t="shared" si="283"/>
        <v/>
      </c>
      <c r="KT36" s="419" t="str">
        <f t="shared" si="284"/>
        <v/>
      </c>
      <c r="KU36" s="419" t="str">
        <f t="shared" si="285"/>
        <v/>
      </c>
      <c r="KV36" s="419" t="str">
        <f t="shared" si="286"/>
        <v/>
      </c>
      <c r="KW36" s="419" t="str">
        <f t="shared" si="287"/>
        <v/>
      </c>
      <c r="KX36" s="419" t="str">
        <f t="shared" si="288"/>
        <v/>
      </c>
      <c r="KY36" s="419" t="str">
        <f t="shared" si="289"/>
        <v/>
      </c>
      <c r="KZ36" s="419" t="str">
        <f t="shared" si="290"/>
        <v/>
      </c>
      <c r="LA36" s="419" t="str">
        <f t="shared" si="291"/>
        <v/>
      </c>
      <c r="LB36" s="419" t="str">
        <f t="shared" si="292"/>
        <v/>
      </c>
      <c r="LC36" s="419" t="str">
        <f t="shared" si="293"/>
        <v/>
      </c>
      <c r="LD36" s="419" t="str">
        <f t="shared" si="294"/>
        <v/>
      </c>
      <c r="LE36" s="419" t="str">
        <f t="shared" si="295"/>
        <v/>
      </c>
      <c r="LF36" s="419" t="str">
        <f t="shared" si="296"/>
        <v/>
      </c>
      <c r="LG36" s="419" t="str">
        <f t="shared" si="297"/>
        <v/>
      </c>
      <c r="LH36" s="419" t="str">
        <f t="shared" si="298"/>
        <v/>
      </c>
      <c r="LI36" s="419" t="str">
        <f t="shared" si="299"/>
        <v/>
      </c>
      <c r="LJ36" s="419" t="str">
        <f t="shared" si="300"/>
        <v/>
      </c>
      <c r="LK36" s="419" t="str">
        <f t="shared" si="301"/>
        <v/>
      </c>
      <c r="LL36" s="419" t="str">
        <f t="shared" si="302"/>
        <v/>
      </c>
      <c r="LM36" s="419" t="str">
        <f t="shared" si="303"/>
        <v/>
      </c>
      <c r="LN36" s="419" t="str">
        <f t="shared" si="304"/>
        <v/>
      </c>
      <c r="LO36" s="419" t="str">
        <f t="shared" si="305"/>
        <v/>
      </c>
      <c r="LP36" s="419" t="str">
        <f t="shared" si="306"/>
        <v/>
      </c>
      <c r="LQ36" s="420" t="str">
        <f t="shared" si="307"/>
        <v/>
      </c>
      <c r="LR36" s="420" t="str">
        <f t="shared" si="308"/>
        <v/>
      </c>
      <c r="LS36" s="420" t="str">
        <f t="shared" si="309"/>
        <v/>
      </c>
      <c r="LT36" s="420" t="str">
        <f t="shared" si="310"/>
        <v/>
      </c>
      <c r="LU36" s="420" t="str">
        <f t="shared" si="311"/>
        <v/>
      </c>
      <c r="LV36" s="383" t="str">
        <f t="shared" si="312"/>
        <v/>
      </c>
      <c r="LW36" s="383" t="str">
        <f t="shared" si="313"/>
        <v/>
      </c>
      <c r="LX36" s="383" t="str">
        <f t="shared" si="314"/>
        <v/>
      </c>
      <c r="LY36" s="383" t="str">
        <f t="shared" si="315"/>
        <v/>
      </c>
      <c r="LZ36" s="383" t="str">
        <f t="shared" si="316"/>
        <v/>
      </c>
      <c r="MA36" s="383" t="str">
        <f t="shared" si="317"/>
        <v/>
      </c>
      <c r="MB36" s="383" t="str">
        <f t="shared" si="318"/>
        <v/>
      </c>
      <c r="MC36" s="383" t="str">
        <f t="shared" si="319"/>
        <v/>
      </c>
      <c r="MD36" s="383" t="str">
        <f t="shared" si="320"/>
        <v/>
      </c>
      <c r="ME36" s="383" t="str">
        <f t="shared" si="321"/>
        <v/>
      </c>
      <c r="MF36" s="383" t="str">
        <f t="shared" si="322"/>
        <v/>
      </c>
      <c r="MG36" s="383" t="str">
        <f t="shared" si="323"/>
        <v/>
      </c>
      <c r="MH36" s="383" t="str">
        <f t="shared" si="324"/>
        <v/>
      </c>
      <c r="MI36" s="383" t="str">
        <f t="shared" si="325"/>
        <v/>
      </c>
      <c r="MJ36" s="383" t="str">
        <f t="shared" si="326"/>
        <v/>
      </c>
      <c r="MK36" s="383" t="str">
        <f t="shared" si="327"/>
        <v/>
      </c>
      <c r="ML36" s="383" t="str">
        <f t="shared" si="328"/>
        <v/>
      </c>
      <c r="MM36" s="383" t="str">
        <f t="shared" si="329"/>
        <v/>
      </c>
      <c r="MN36" s="383" t="str">
        <f t="shared" si="330"/>
        <v/>
      </c>
      <c r="MO36" s="383" t="str">
        <f t="shared" si="331"/>
        <v/>
      </c>
      <c r="MP36" s="405">
        <f t="shared" si="338"/>
        <v>0</v>
      </c>
      <c r="MQ36" s="405">
        <f t="shared" si="339"/>
        <v>0</v>
      </c>
      <c r="MR36" s="405">
        <f t="shared" si="340"/>
        <v>0</v>
      </c>
      <c r="MS36" s="405">
        <f t="shared" si="341"/>
        <v>0</v>
      </c>
      <c r="MT36" s="405">
        <f t="shared" si="342"/>
        <v>0</v>
      </c>
      <c r="MU36" s="405">
        <f t="shared" si="343"/>
        <v>0</v>
      </c>
      <c r="MV36" s="405">
        <f t="shared" si="344"/>
        <v>0</v>
      </c>
      <c r="MW36" s="405">
        <f t="shared" si="345"/>
        <v>0</v>
      </c>
      <c r="MX36" s="405">
        <f t="shared" si="346"/>
        <v>0</v>
      </c>
      <c r="MY36" s="405">
        <f t="shared" si="347"/>
        <v>0</v>
      </c>
      <c r="MZ36" s="405">
        <f t="shared" si="332"/>
        <v>0</v>
      </c>
      <c r="NA36" s="405">
        <f t="shared" si="333"/>
        <v>0</v>
      </c>
      <c r="NB36" s="405">
        <f t="shared" si="334"/>
        <v>0</v>
      </c>
      <c r="NC36" s="405">
        <f t="shared" si="335"/>
        <v>0</v>
      </c>
      <c r="ND36" s="405">
        <f t="shared" si="336"/>
        <v>0</v>
      </c>
    </row>
    <row r="37" spans="1:369" ht="13.9" customHeight="1" x14ac:dyDescent="0.2">
      <c r="A37" s="414" t="str">
        <f t="shared" si="337"/>
        <v/>
      </c>
      <c r="B37" s="137"/>
      <c r="C37" s="112"/>
      <c r="D37" s="113"/>
      <c r="E37" s="114"/>
      <c r="F37" s="114"/>
      <c r="G37" s="114"/>
      <c r="H37" s="114"/>
      <c r="I37" s="114"/>
      <c r="J37" s="352"/>
      <c r="K37" s="115"/>
      <c r="L37" s="116">
        <f t="shared" si="0"/>
        <v>0</v>
      </c>
      <c r="M37" s="116">
        <f t="shared" si="1"/>
        <v>0</v>
      </c>
      <c r="N37" s="421"/>
      <c r="O37" s="421"/>
      <c r="P37" s="421"/>
      <c r="Q37" s="422"/>
      <c r="R37" s="423"/>
      <c r="S37" s="424"/>
      <c r="T37" s="1148"/>
      <c r="U37" s="1149"/>
      <c r="V37" s="1149"/>
      <c r="W37" s="1150"/>
      <c r="X37" s="383" t="str">
        <f t="shared" si="2"/>
        <v/>
      </c>
      <c r="Y37" s="383" t="str">
        <f t="shared" si="3"/>
        <v/>
      </c>
      <c r="Z37" s="383" t="str">
        <f t="shared" si="4"/>
        <v/>
      </c>
      <c r="AA37" s="383" t="str">
        <f t="shared" si="5"/>
        <v/>
      </c>
      <c r="AB37" s="383" t="str">
        <f t="shared" si="6"/>
        <v/>
      </c>
      <c r="AC37" s="383" t="str">
        <f t="shared" si="7"/>
        <v/>
      </c>
      <c r="AD37" s="383" t="str">
        <f t="shared" si="8"/>
        <v/>
      </c>
      <c r="AE37" s="383" t="str">
        <f t="shared" si="9"/>
        <v/>
      </c>
      <c r="AF37" s="383" t="str">
        <f t="shared" si="10"/>
        <v/>
      </c>
      <c r="AG37" s="383" t="str">
        <f t="shared" si="11"/>
        <v/>
      </c>
      <c r="AH37" s="383" t="str">
        <f t="shared" si="12"/>
        <v/>
      </c>
      <c r="AI37" s="383" t="str">
        <f t="shared" si="13"/>
        <v/>
      </c>
      <c r="AJ37" s="383" t="str">
        <f t="shared" si="14"/>
        <v/>
      </c>
      <c r="AK37" s="383" t="str">
        <f t="shared" si="15"/>
        <v/>
      </c>
      <c r="AL37" s="383" t="str">
        <f t="shared" si="16"/>
        <v/>
      </c>
      <c r="AM37" s="383" t="str">
        <f t="shared" si="17"/>
        <v/>
      </c>
      <c r="AN37" s="383" t="str">
        <f t="shared" si="18"/>
        <v/>
      </c>
      <c r="AO37" s="383" t="str">
        <f t="shared" si="19"/>
        <v/>
      </c>
      <c r="AP37" s="383" t="str">
        <f t="shared" si="20"/>
        <v/>
      </c>
      <c r="AQ37" s="383" t="str">
        <f t="shared" si="21"/>
        <v/>
      </c>
      <c r="AR37" s="383" t="str">
        <f t="shared" si="22"/>
        <v/>
      </c>
      <c r="AS37" s="383" t="str">
        <f t="shared" si="23"/>
        <v/>
      </c>
      <c r="AT37" s="383" t="str">
        <f t="shared" si="24"/>
        <v/>
      </c>
      <c r="AU37" s="383" t="str">
        <f t="shared" si="25"/>
        <v/>
      </c>
      <c r="AV37" s="383" t="str">
        <f t="shared" si="26"/>
        <v/>
      </c>
      <c r="AW37" s="383" t="str">
        <f t="shared" si="27"/>
        <v/>
      </c>
      <c r="AX37" s="383" t="str">
        <f t="shared" si="28"/>
        <v/>
      </c>
      <c r="AY37" s="383" t="str">
        <f t="shared" si="29"/>
        <v/>
      </c>
      <c r="AZ37" s="383" t="str">
        <f t="shared" si="30"/>
        <v/>
      </c>
      <c r="BA37" s="383" t="str">
        <f t="shared" si="31"/>
        <v/>
      </c>
      <c r="BB37" s="383" t="str">
        <f t="shared" si="32"/>
        <v/>
      </c>
      <c r="BC37" s="383" t="str">
        <f t="shared" si="33"/>
        <v/>
      </c>
      <c r="BD37" s="383" t="str">
        <f t="shared" si="34"/>
        <v/>
      </c>
      <c r="BE37" s="383" t="str">
        <f t="shared" si="35"/>
        <v/>
      </c>
      <c r="BF37" s="383" t="str">
        <f t="shared" si="36"/>
        <v/>
      </c>
      <c r="BG37" s="383" t="str">
        <f t="shared" si="37"/>
        <v/>
      </c>
      <c r="BH37" s="383" t="str">
        <f t="shared" si="38"/>
        <v/>
      </c>
      <c r="BI37" s="383" t="str">
        <f t="shared" si="39"/>
        <v/>
      </c>
      <c r="BJ37" s="383" t="str">
        <f t="shared" si="40"/>
        <v/>
      </c>
      <c r="BK37" s="383" t="str">
        <f t="shared" si="41"/>
        <v/>
      </c>
      <c r="BL37" s="383" t="str">
        <f t="shared" si="42"/>
        <v/>
      </c>
      <c r="BM37" s="383" t="str">
        <f t="shared" si="43"/>
        <v/>
      </c>
      <c r="BN37" s="383" t="str">
        <f t="shared" si="44"/>
        <v/>
      </c>
      <c r="BO37" s="383" t="str">
        <f t="shared" si="45"/>
        <v/>
      </c>
      <c r="BP37" s="383" t="str">
        <f t="shared" si="46"/>
        <v/>
      </c>
      <c r="BQ37" s="383" t="str">
        <f t="shared" si="47"/>
        <v/>
      </c>
      <c r="BR37" s="383" t="str">
        <f t="shared" si="48"/>
        <v/>
      </c>
      <c r="BS37" s="383" t="str">
        <f t="shared" si="49"/>
        <v/>
      </c>
      <c r="BT37" s="383" t="str">
        <f t="shared" si="50"/>
        <v/>
      </c>
      <c r="BU37" s="383" t="str">
        <f t="shared" si="51"/>
        <v/>
      </c>
      <c r="BV37" s="383" t="str">
        <f t="shared" si="52"/>
        <v/>
      </c>
      <c r="BW37" s="383" t="str">
        <f t="shared" si="53"/>
        <v/>
      </c>
      <c r="BX37" s="383" t="str">
        <f t="shared" si="54"/>
        <v/>
      </c>
      <c r="BY37" s="383" t="str">
        <f t="shared" si="55"/>
        <v/>
      </c>
      <c r="BZ37" s="383" t="str">
        <f t="shared" si="56"/>
        <v/>
      </c>
      <c r="CA37" s="383" t="str">
        <f t="shared" si="57"/>
        <v/>
      </c>
      <c r="CB37" s="383" t="str">
        <f t="shared" si="58"/>
        <v/>
      </c>
      <c r="CC37" s="383" t="str">
        <f t="shared" si="59"/>
        <v/>
      </c>
      <c r="CD37" s="383" t="str">
        <f t="shared" si="60"/>
        <v/>
      </c>
      <c r="CE37" s="383" t="str">
        <f t="shared" si="61"/>
        <v/>
      </c>
      <c r="CF37" s="383" t="str">
        <f t="shared" si="62"/>
        <v/>
      </c>
      <c r="CG37" s="383" t="str">
        <f t="shared" si="63"/>
        <v/>
      </c>
      <c r="CH37" s="383" t="str">
        <f t="shared" si="64"/>
        <v/>
      </c>
      <c r="CI37" s="383" t="str">
        <f t="shared" si="65"/>
        <v/>
      </c>
      <c r="CJ37" s="383" t="str">
        <f t="shared" si="66"/>
        <v/>
      </c>
      <c r="CK37" s="383" t="str">
        <f t="shared" si="67"/>
        <v/>
      </c>
      <c r="CL37" s="383" t="str">
        <f t="shared" si="68"/>
        <v/>
      </c>
      <c r="CM37" s="383" t="str">
        <f t="shared" si="69"/>
        <v/>
      </c>
      <c r="CN37" s="383" t="str">
        <f t="shared" si="70"/>
        <v/>
      </c>
      <c r="CO37" s="383" t="str">
        <f t="shared" si="71"/>
        <v/>
      </c>
      <c r="CP37" s="383" t="str">
        <f t="shared" si="72"/>
        <v/>
      </c>
      <c r="CQ37" s="383" t="str">
        <f t="shared" si="73"/>
        <v/>
      </c>
      <c r="CR37" s="383" t="str">
        <f t="shared" si="74"/>
        <v/>
      </c>
      <c r="CS37" s="383" t="str">
        <f t="shared" si="75"/>
        <v/>
      </c>
      <c r="CT37" s="383" t="str">
        <f t="shared" si="76"/>
        <v/>
      </c>
      <c r="CU37" s="383" t="str">
        <f t="shared" si="77"/>
        <v/>
      </c>
      <c r="CV37" s="383" t="str">
        <f t="shared" si="78"/>
        <v/>
      </c>
      <c r="CW37" s="383" t="str">
        <f t="shared" si="79"/>
        <v/>
      </c>
      <c r="CX37" s="383" t="str">
        <f t="shared" si="80"/>
        <v/>
      </c>
      <c r="CY37" s="383" t="str">
        <f t="shared" si="81"/>
        <v/>
      </c>
      <c r="CZ37" s="383" t="str">
        <f t="shared" si="82"/>
        <v/>
      </c>
      <c r="DA37" s="383" t="str">
        <f t="shared" si="83"/>
        <v/>
      </c>
      <c r="DB37" s="383" t="str">
        <f t="shared" si="84"/>
        <v/>
      </c>
      <c r="DC37" s="383" t="str">
        <f t="shared" si="85"/>
        <v/>
      </c>
      <c r="DD37" s="383" t="str">
        <f t="shared" si="86"/>
        <v/>
      </c>
      <c r="DE37" s="383" t="str">
        <f t="shared" si="87"/>
        <v/>
      </c>
      <c r="DF37" s="383" t="str">
        <f t="shared" si="88"/>
        <v/>
      </c>
      <c r="DG37" s="383" t="str">
        <f t="shared" si="89"/>
        <v/>
      </c>
      <c r="DH37" s="383" t="str">
        <f t="shared" si="90"/>
        <v/>
      </c>
      <c r="DI37" s="383" t="str">
        <f t="shared" si="91"/>
        <v/>
      </c>
      <c r="DJ37" s="383" t="str">
        <f t="shared" si="92"/>
        <v/>
      </c>
      <c r="DK37" s="383" t="str">
        <f t="shared" si="93"/>
        <v/>
      </c>
      <c r="DL37" s="383" t="str">
        <f t="shared" si="94"/>
        <v/>
      </c>
      <c r="DM37" s="383" t="str">
        <f t="shared" si="95"/>
        <v/>
      </c>
      <c r="DN37" s="383" t="str">
        <f t="shared" si="96"/>
        <v/>
      </c>
      <c r="DO37" s="383" t="str">
        <f t="shared" si="97"/>
        <v/>
      </c>
      <c r="DP37" s="383" t="str">
        <f t="shared" si="98"/>
        <v/>
      </c>
      <c r="DQ37" s="383" t="str">
        <f t="shared" si="99"/>
        <v/>
      </c>
      <c r="DR37" s="383" t="str">
        <f t="shared" si="100"/>
        <v/>
      </c>
      <c r="DS37" s="383" t="str">
        <f t="shared" si="101"/>
        <v/>
      </c>
      <c r="DT37" s="383" t="str">
        <f t="shared" si="102"/>
        <v/>
      </c>
      <c r="DU37" s="383" t="str">
        <f t="shared" si="103"/>
        <v/>
      </c>
      <c r="DV37" s="383" t="str">
        <f t="shared" si="104"/>
        <v/>
      </c>
      <c r="DW37" s="383" t="str">
        <f t="shared" si="105"/>
        <v/>
      </c>
      <c r="DX37" s="383" t="str">
        <f t="shared" si="106"/>
        <v/>
      </c>
      <c r="DY37" s="383" t="str">
        <f t="shared" si="107"/>
        <v/>
      </c>
      <c r="DZ37" s="383" t="str">
        <f t="shared" si="108"/>
        <v/>
      </c>
      <c r="EA37" s="383" t="str">
        <f t="shared" si="109"/>
        <v/>
      </c>
      <c r="EB37" s="383" t="str">
        <f t="shared" si="110"/>
        <v/>
      </c>
      <c r="EC37" s="383" t="str">
        <f t="shared" si="111"/>
        <v/>
      </c>
      <c r="ED37" s="383" t="str">
        <f t="shared" si="112"/>
        <v/>
      </c>
      <c r="EE37" s="383" t="str">
        <f t="shared" si="113"/>
        <v/>
      </c>
      <c r="EF37" s="383" t="str">
        <f t="shared" si="114"/>
        <v/>
      </c>
      <c r="EG37" s="383" t="str">
        <f t="shared" si="115"/>
        <v/>
      </c>
      <c r="EH37" s="383" t="str">
        <f t="shared" si="116"/>
        <v/>
      </c>
      <c r="EI37" s="383" t="str">
        <f t="shared" si="117"/>
        <v/>
      </c>
      <c r="EJ37" s="383" t="str">
        <f t="shared" si="118"/>
        <v/>
      </c>
      <c r="EK37" s="383" t="str">
        <f t="shared" si="119"/>
        <v/>
      </c>
      <c r="EL37" s="383" t="str">
        <f t="shared" si="120"/>
        <v/>
      </c>
      <c r="EM37" s="383" t="str">
        <f t="shared" si="121"/>
        <v/>
      </c>
      <c r="EN37" s="383" t="str">
        <f t="shared" si="122"/>
        <v/>
      </c>
      <c r="EO37" s="383" t="str">
        <f t="shared" si="123"/>
        <v/>
      </c>
      <c r="EP37" s="383" t="str">
        <f t="shared" si="124"/>
        <v/>
      </c>
      <c r="EQ37" s="383" t="str">
        <f t="shared" si="125"/>
        <v/>
      </c>
      <c r="ER37" s="383" t="str">
        <f t="shared" si="126"/>
        <v/>
      </c>
      <c r="ES37" s="383" t="str">
        <f t="shared" si="127"/>
        <v/>
      </c>
      <c r="ET37" s="383" t="str">
        <f t="shared" si="128"/>
        <v/>
      </c>
      <c r="EU37" s="383" t="str">
        <f t="shared" si="129"/>
        <v/>
      </c>
      <c r="EV37" s="383" t="str">
        <f t="shared" si="130"/>
        <v/>
      </c>
      <c r="EW37" s="383" t="str">
        <f t="shared" si="131"/>
        <v/>
      </c>
      <c r="EX37" s="383" t="str">
        <f t="shared" si="132"/>
        <v/>
      </c>
      <c r="EY37" s="383" t="str">
        <f t="shared" si="133"/>
        <v/>
      </c>
      <c r="EZ37" s="383" t="str">
        <f t="shared" si="134"/>
        <v/>
      </c>
      <c r="FA37" s="383" t="str">
        <f t="shared" si="135"/>
        <v/>
      </c>
      <c r="FB37" s="383" t="str">
        <f t="shared" si="136"/>
        <v/>
      </c>
      <c r="FC37" s="383" t="str">
        <f t="shared" si="137"/>
        <v/>
      </c>
      <c r="FD37" s="383" t="str">
        <f t="shared" si="138"/>
        <v/>
      </c>
      <c r="FE37" s="383" t="str">
        <f t="shared" si="139"/>
        <v/>
      </c>
      <c r="FF37" s="383" t="str">
        <f t="shared" si="140"/>
        <v/>
      </c>
      <c r="FG37" s="383" t="str">
        <f t="shared" si="141"/>
        <v/>
      </c>
      <c r="FH37" s="383" t="str">
        <f t="shared" si="142"/>
        <v/>
      </c>
      <c r="FI37" s="383" t="str">
        <f t="shared" si="143"/>
        <v/>
      </c>
      <c r="FJ37" s="383" t="str">
        <f t="shared" si="144"/>
        <v/>
      </c>
      <c r="FK37" s="383" t="str">
        <f t="shared" si="145"/>
        <v/>
      </c>
      <c r="FL37" s="383" t="str">
        <f t="shared" si="146"/>
        <v/>
      </c>
      <c r="FM37" s="383" t="str">
        <f t="shared" si="147"/>
        <v/>
      </c>
      <c r="FN37" s="383" t="str">
        <f t="shared" si="148"/>
        <v/>
      </c>
      <c r="FO37" s="383" t="str">
        <f t="shared" si="149"/>
        <v/>
      </c>
      <c r="FP37" s="383" t="str">
        <f t="shared" si="150"/>
        <v/>
      </c>
      <c r="FQ37" s="383" t="str">
        <f t="shared" si="151"/>
        <v/>
      </c>
      <c r="FR37" s="383" t="str">
        <f t="shared" si="152"/>
        <v/>
      </c>
      <c r="FS37" s="383" t="str">
        <f t="shared" si="153"/>
        <v/>
      </c>
      <c r="FT37" s="383" t="str">
        <f t="shared" si="154"/>
        <v/>
      </c>
      <c r="FU37" s="383" t="str">
        <f t="shared" si="155"/>
        <v/>
      </c>
      <c r="FV37" s="383" t="str">
        <f t="shared" si="156"/>
        <v/>
      </c>
      <c r="FW37" s="383" t="str">
        <f t="shared" si="157"/>
        <v/>
      </c>
      <c r="FX37" s="383" t="str">
        <f t="shared" si="158"/>
        <v/>
      </c>
      <c r="FY37" s="383" t="str">
        <f t="shared" si="159"/>
        <v/>
      </c>
      <c r="FZ37" s="383" t="str">
        <f t="shared" si="160"/>
        <v/>
      </c>
      <c r="GA37" s="383" t="str">
        <f t="shared" si="161"/>
        <v/>
      </c>
      <c r="GB37" s="383" t="str">
        <f t="shared" si="162"/>
        <v/>
      </c>
      <c r="GC37" s="383" t="str">
        <f t="shared" si="163"/>
        <v/>
      </c>
      <c r="GD37" s="383" t="str">
        <f t="shared" si="164"/>
        <v/>
      </c>
      <c r="GE37" s="383" t="str">
        <f t="shared" si="165"/>
        <v/>
      </c>
      <c r="GF37" s="383" t="str">
        <f t="shared" si="166"/>
        <v/>
      </c>
      <c r="GG37" s="383" t="str">
        <f t="shared" si="167"/>
        <v/>
      </c>
      <c r="GH37" s="383" t="str">
        <f t="shared" si="168"/>
        <v/>
      </c>
      <c r="GI37" s="383" t="str">
        <f t="shared" si="169"/>
        <v/>
      </c>
      <c r="GJ37" s="383" t="str">
        <f t="shared" si="170"/>
        <v/>
      </c>
      <c r="GK37" s="383" t="str">
        <f t="shared" si="171"/>
        <v/>
      </c>
      <c r="GL37" s="383" t="str">
        <f t="shared" si="172"/>
        <v/>
      </c>
      <c r="GM37" s="383" t="str">
        <f t="shared" si="173"/>
        <v/>
      </c>
      <c r="GN37" s="383" t="str">
        <f t="shared" si="174"/>
        <v/>
      </c>
      <c r="GO37" s="383" t="str">
        <f t="shared" si="175"/>
        <v/>
      </c>
      <c r="GP37" s="383" t="str">
        <f t="shared" si="176"/>
        <v/>
      </c>
      <c r="GQ37" s="383" t="str">
        <f t="shared" si="177"/>
        <v/>
      </c>
      <c r="GR37" s="383" t="str">
        <f t="shared" si="178"/>
        <v/>
      </c>
      <c r="GS37" s="383" t="str">
        <f t="shared" si="179"/>
        <v/>
      </c>
      <c r="GT37" s="383" t="str">
        <f t="shared" si="180"/>
        <v/>
      </c>
      <c r="GU37" s="383" t="str">
        <f t="shared" si="181"/>
        <v/>
      </c>
      <c r="GV37" s="383" t="str">
        <f t="shared" si="182"/>
        <v/>
      </c>
      <c r="GW37" s="383" t="str">
        <f t="shared" si="183"/>
        <v/>
      </c>
      <c r="GX37" s="383" t="str">
        <f t="shared" si="184"/>
        <v/>
      </c>
      <c r="GY37" s="383" t="str">
        <f t="shared" si="185"/>
        <v/>
      </c>
      <c r="GZ37" s="383" t="str">
        <f t="shared" si="186"/>
        <v/>
      </c>
      <c r="HA37" s="383" t="str">
        <f t="shared" si="187"/>
        <v/>
      </c>
      <c r="HB37" s="383" t="str">
        <f t="shared" si="188"/>
        <v/>
      </c>
      <c r="HC37" s="383" t="str">
        <f t="shared" si="189"/>
        <v/>
      </c>
      <c r="HD37" s="383" t="str">
        <f t="shared" si="190"/>
        <v/>
      </c>
      <c r="HE37" s="383" t="str">
        <f t="shared" si="191"/>
        <v/>
      </c>
      <c r="HF37" s="383" t="str">
        <f t="shared" si="192"/>
        <v/>
      </c>
      <c r="HG37" s="383" t="str">
        <f t="shared" si="193"/>
        <v/>
      </c>
      <c r="HH37" s="383" t="str">
        <f t="shared" si="194"/>
        <v/>
      </c>
      <c r="HI37" s="383" t="str">
        <f t="shared" si="195"/>
        <v/>
      </c>
      <c r="HJ37" s="383" t="str">
        <f t="shared" si="196"/>
        <v/>
      </c>
      <c r="HK37" s="383" t="str">
        <f t="shared" si="197"/>
        <v/>
      </c>
      <c r="HL37" s="383" t="str">
        <f t="shared" si="198"/>
        <v/>
      </c>
      <c r="HM37" s="383" t="str">
        <f t="shared" si="199"/>
        <v/>
      </c>
      <c r="HN37" s="383" t="str">
        <f t="shared" si="200"/>
        <v/>
      </c>
      <c r="HO37" s="383" t="str">
        <f t="shared" si="201"/>
        <v/>
      </c>
      <c r="HP37" s="383" t="str">
        <f t="shared" si="202"/>
        <v/>
      </c>
      <c r="HQ37" s="383" t="str">
        <f t="shared" si="203"/>
        <v/>
      </c>
      <c r="HR37" s="383" t="str">
        <f t="shared" si="204"/>
        <v/>
      </c>
      <c r="HS37" s="383" t="str">
        <f t="shared" si="205"/>
        <v/>
      </c>
      <c r="HT37" s="383" t="str">
        <f t="shared" si="206"/>
        <v/>
      </c>
      <c r="HU37" s="383" t="str">
        <f t="shared" si="207"/>
        <v/>
      </c>
      <c r="HV37" s="383" t="str">
        <f t="shared" si="208"/>
        <v/>
      </c>
      <c r="HW37" s="383" t="str">
        <f t="shared" si="209"/>
        <v/>
      </c>
      <c r="HX37" s="383" t="str">
        <f t="shared" si="210"/>
        <v/>
      </c>
      <c r="HY37" s="383" t="str">
        <f t="shared" si="211"/>
        <v/>
      </c>
      <c r="HZ37" s="419" t="str">
        <f t="shared" si="212"/>
        <v/>
      </c>
      <c r="IA37" s="419" t="str">
        <f t="shared" si="213"/>
        <v/>
      </c>
      <c r="IB37" s="419" t="str">
        <f t="shared" si="214"/>
        <v/>
      </c>
      <c r="IC37" s="419" t="str">
        <f t="shared" si="215"/>
        <v/>
      </c>
      <c r="ID37" s="419" t="str">
        <f t="shared" si="216"/>
        <v/>
      </c>
      <c r="IE37" s="419" t="str">
        <f t="shared" si="217"/>
        <v/>
      </c>
      <c r="IF37" s="419" t="str">
        <f t="shared" si="218"/>
        <v/>
      </c>
      <c r="IG37" s="419" t="str">
        <f t="shared" si="219"/>
        <v/>
      </c>
      <c r="IH37" s="419" t="str">
        <f t="shared" si="220"/>
        <v/>
      </c>
      <c r="II37" s="419" t="str">
        <f t="shared" si="221"/>
        <v/>
      </c>
      <c r="IJ37" s="419" t="str">
        <f t="shared" si="222"/>
        <v/>
      </c>
      <c r="IK37" s="419" t="str">
        <f t="shared" si="223"/>
        <v/>
      </c>
      <c r="IL37" s="419" t="str">
        <f t="shared" si="224"/>
        <v/>
      </c>
      <c r="IM37" s="419" t="str">
        <f t="shared" si="225"/>
        <v/>
      </c>
      <c r="IN37" s="419" t="str">
        <f t="shared" si="226"/>
        <v/>
      </c>
      <c r="IO37" s="419" t="str">
        <f t="shared" si="227"/>
        <v/>
      </c>
      <c r="IP37" s="419" t="str">
        <f t="shared" si="228"/>
        <v/>
      </c>
      <c r="IQ37" s="419" t="str">
        <f t="shared" si="229"/>
        <v/>
      </c>
      <c r="IR37" s="419" t="str">
        <f t="shared" si="230"/>
        <v/>
      </c>
      <c r="IS37" s="419" t="str">
        <f t="shared" si="231"/>
        <v/>
      </c>
      <c r="IT37" s="419" t="str">
        <f t="shared" si="232"/>
        <v/>
      </c>
      <c r="IU37" s="419" t="str">
        <f t="shared" si="233"/>
        <v/>
      </c>
      <c r="IV37" s="419" t="str">
        <f t="shared" si="234"/>
        <v/>
      </c>
      <c r="IW37" s="419" t="str">
        <f t="shared" si="235"/>
        <v/>
      </c>
      <c r="IX37" s="419" t="str">
        <f t="shared" si="236"/>
        <v/>
      </c>
      <c r="IY37" s="419" t="str">
        <f t="shared" si="237"/>
        <v/>
      </c>
      <c r="IZ37" s="419" t="str">
        <f t="shared" si="238"/>
        <v/>
      </c>
      <c r="JA37" s="419" t="str">
        <f t="shared" si="239"/>
        <v/>
      </c>
      <c r="JB37" s="419" t="str">
        <f t="shared" si="240"/>
        <v/>
      </c>
      <c r="JC37" s="419" t="str">
        <f t="shared" si="241"/>
        <v/>
      </c>
      <c r="JD37" s="419" t="str">
        <f t="shared" si="242"/>
        <v/>
      </c>
      <c r="JE37" s="419" t="str">
        <f t="shared" si="243"/>
        <v/>
      </c>
      <c r="JF37" s="419" t="str">
        <f t="shared" si="244"/>
        <v/>
      </c>
      <c r="JG37" s="419" t="str">
        <f t="shared" si="245"/>
        <v/>
      </c>
      <c r="JH37" s="419" t="str">
        <f t="shared" si="246"/>
        <v/>
      </c>
      <c r="JI37" s="419" t="str">
        <f t="shared" si="247"/>
        <v/>
      </c>
      <c r="JJ37" s="419" t="str">
        <f t="shared" si="248"/>
        <v/>
      </c>
      <c r="JK37" s="419" t="str">
        <f t="shared" si="249"/>
        <v/>
      </c>
      <c r="JL37" s="419" t="str">
        <f t="shared" si="250"/>
        <v/>
      </c>
      <c r="JM37" s="419" t="str">
        <f t="shared" si="251"/>
        <v/>
      </c>
      <c r="JN37" s="419" t="str">
        <f t="shared" si="252"/>
        <v/>
      </c>
      <c r="JO37" s="419" t="str">
        <f t="shared" si="253"/>
        <v/>
      </c>
      <c r="JP37" s="419" t="str">
        <f t="shared" si="254"/>
        <v/>
      </c>
      <c r="JQ37" s="419" t="str">
        <f t="shared" si="255"/>
        <v/>
      </c>
      <c r="JR37" s="419" t="str">
        <f t="shared" si="256"/>
        <v/>
      </c>
      <c r="JS37" s="419" t="str">
        <f t="shared" si="257"/>
        <v/>
      </c>
      <c r="JT37" s="419" t="str">
        <f t="shared" si="258"/>
        <v/>
      </c>
      <c r="JU37" s="419" t="str">
        <f t="shared" si="259"/>
        <v/>
      </c>
      <c r="JV37" s="419" t="str">
        <f t="shared" si="260"/>
        <v/>
      </c>
      <c r="JW37" s="419" t="str">
        <f t="shared" si="261"/>
        <v/>
      </c>
      <c r="JX37" s="419" t="str">
        <f t="shared" si="262"/>
        <v/>
      </c>
      <c r="JY37" s="419" t="str">
        <f t="shared" si="263"/>
        <v/>
      </c>
      <c r="JZ37" s="419" t="str">
        <f t="shared" si="264"/>
        <v/>
      </c>
      <c r="KA37" s="419" t="str">
        <f t="shared" si="265"/>
        <v/>
      </c>
      <c r="KB37" s="419" t="str">
        <f t="shared" si="266"/>
        <v/>
      </c>
      <c r="KC37" s="419" t="str">
        <f t="shared" si="267"/>
        <v/>
      </c>
      <c r="KD37" s="419" t="str">
        <f t="shared" si="268"/>
        <v/>
      </c>
      <c r="KE37" s="419" t="str">
        <f t="shared" si="269"/>
        <v/>
      </c>
      <c r="KF37" s="419" t="str">
        <f t="shared" si="270"/>
        <v/>
      </c>
      <c r="KG37" s="419" t="str">
        <f t="shared" si="271"/>
        <v/>
      </c>
      <c r="KH37" s="419" t="str">
        <f t="shared" si="272"/>
        <v/>
      </c>
      <c r="KI37" s="419" t="str">
        <f t="shared" si="273"/>
        <v/>
      </c>
      <c r="KJ37" s="419" t="str">
        <f t="shared" si="274"/>
        <v/>
      </c>
      <c r="KK37" s="419" t="str">
        <f t="shared" si="275"/>
        <v/>
      </c>
      <c r="KL37" s="419" t="str">
        <f t="shared" si="276"/>
        <v/>
      </c>
      <c r="KM37" s="419" t="str">
        <f t="shared" si="277"/>
        <v/>
      </c>
      <c r="KN37" s="419" t="str">
        <f t="shared" si="278"/>
        <v/>
      </c>
      <c r="KO37" s="419" t="str">
        <f t="shared" si="279"/>
        <v/>
      </c>
      <c r="KP37" s="419" t="str">
        <f t="shared" si="280"/>
        <v/>
      </c>
      <c r="KQ37" s="419" t="str">
        <f t="shared" si="281"/>
        <v/>
      </c>
      <c r="KR37" s="419" t="str">
        <f t="shared" si="282"/>
        <v/>
      </c>
      <c r="KS37" s="419" t="str">
        <f t="shared" si="283"/>
        <v/>
      </c>
      <c r="KT37" s="419" t="str">
        <f t="shared" si="284"/>
        <v/>
      </c>
      <c r="KU37" s="419" t="str">
        <f t="shared" si="285"/>
        <v/>
      </c>
      <c r="KV37" s="419" t="str">
        <f t="shared" si="286"/>
        <v/>
      </c>
      <c r="KW37" s="419" t="str">
        <f t="shared" si="287"/>
        <v/>
      </c>
      <c r="KX37" s="419" t="str">
        <f t="shared" si="288"/>
        <v/>
      </c>
      <c r="KY37" s="419" t="str">
        <f t="shared" si="289"/>
        <v/>
      </c>
      <c r="KZ37" s="419" t="str">
        <f t="shared" si="290"/>
        <v/>
      </c>
      <c r="LA37" s="419" t="str">
        <f t="shared" si="291"/>
        <v/>
      </c>
      <c r="LB37" s="419" t="str">
        <f t="shared" si="292"/>
        <v/>
      </c>
      <c r="LC37" s="419" t="str">
        <f t="shared" si="293"/>
        <v/>
      </c>
      <c r="LD37" s="419" t="str">
        <f t="shared" si="294"/>
        <v/>
      </c>
      <c r="LE37" s="419" t="str">
        <f t="shared" si="295"/>
        <v/>
      </c>
      <c r="LF37" s="419" t="str">
        <f t="shared" si="296"/>
        <v/>
      </c>
      <c r="LG37" s="419" t="str">
        <f t="shared" si="297"/>
        <v/>
      </c>
      <c r="LH37" s="419" t="str">
        <f t="shared" si="298"/>
        <v/>
      </c>
      <c r="LI37" s="419" t="str">
        <f t="shared" si="299"/>
        <v/>
      </c>
      <c r="LJ37" s="419" t="str">
        <f t="shared" si="300"/>
        <v/>
      </c>
      <c r="LK37" s="419" t="str">
        <f t="shared" si="301"/>
        <v/>
      </c>
      <c r="LL37" s="419" t="str">
        <f t="shared" si="302"/>
        <v/>
      </c>
      <c r="LM37" s="419" t="str">
        <f t="shared" si="303"/>
        <v/>
      </c>
      <c r="LN37" s="419" t="str">
        <f t="shared" si="304"/>
        <v/>
      </c>
      <c r="LO37" s="419" t="str">
        <f t="shared" si="305"/>
        <v/>
      </c>
      <c r="LP37" s="419" t="str">
        <f t="shared" si="306"/>
        <v/>
      </c>
      <c r="LQ37" s="420" t="str">
        <f t="shared" si="307"/>
        <v/>
      </c>
      <c r="LR37" s="420" t="str">
        <f t="shared" si="308"/>
        <v/>
      </c>
      <c r="LS37" s="420" t="str">
        <f t="shared" si="309"/>
        <v/>
      </c>
      <c r="LT37" s="420" t="str">
        <f t="shared" si="310"/>
        <v/>
      </c>
      <c r="LU37" s="420" t="str">
        <f t="shared" si="311"/>
        <v/>
      </c>
      <c r="LV37" s="383" t="str">
        <f t="shared" si="312"/>
        <v/>
      </c>
      <c r="LW37" s="383" t="str">
        <f t="shared" si="313"/>
        <v/>
      </c>
      <c r="LX37" s="383" t="str">
        <f t="shared" si="314"/>
        <v/>
      </c>
      <c r="LY37" s="383" t="str">
        <f t="shared" si="315"/>
        <v/>
      </c>
      <c r="LZ37" s="383" t="str">
        <f t="shared" si="316"/>
        <v/>
      </c>
      <c r="MA37" s="383" t="str">
        <f t="shared" si="317"/>
        <v/>
      </c>
      <c r="MB37" s="383" t="str">
        <f t="shared" si="318"/>
        <v/>
      </c>
      <c r="MC37" s="383" t="str">
        <f t="shared" si="319"/>
        <v/>
      </c>
      <c r="MD37" s="383" t="str">
        <f t="shared" si="320"/>
        <v/>
      </c>
      <c r="ME37" s="383" t="str">
        <f t="shared" si="321"/>
        <v/>
      </c>
      <c r="MF37" s="383" t="str">
        <f t="shared" si="322"/>
        <v/>
      </c>
      <c r="MG37" s="383" t="str">
        <f t="shared" si="323"/>
        <v/>
      </c>
      <c r="MH37" s="383" t="str">
        <f t="shared" si="324"/>
        <v/>
      </c>
      <c r="MI37" s="383" t="str">
        <f t="shared" si="325"/>
        <v/>
      </c>
      <c r="MJ37" s="383" t="str">
        <f t="shared" si="326"/>
        <v/>
      </c>
      <c r="MK37" s="383" t="str">
        <f t="shared" si="327"/>
        <v/>
      </c>
      <c r="ML37" s="383" t="str">
        <f t="shared" si="328"/>
        <v/>
      </c>
      <c r="MM37" s="383" t="str">
        <f t="shared" si="329"/>
        <v/>
      </c>
      <c r="MN37" s="383" t="str">
        <f t="shared" si="330"/>
        <v/>
      </c>
      <c r="MO37" s="383" t="str">
        <f t="shared" si="331"/>
        <v/>
      </c>
      <c r="MP37" s="405">
        <f t="shared" si="338"/>
        <v>0</v>
      </c>
      <c r="MQ37" s="405">
        <f t="shared" si="339"/>
        <v>0</v>
      </c>
      <c r="MR37" s="405">
        <f t="shared" si="340"/>
        <v>0</v>
      </c>
      <c r="MS37" s="405">
        <f t="shared" si="341"/>
        <v>0</v>
      </c>
      <c r="MT37" s="405">
        <f t="shared" si="342"/>
        <v>0</v>
      </c>
      <c r="MU37" s="405">
        <f t="shared" si="343"/>
        <v>0</v>
      </c>
      <c r="MV37" s="405">
        <f t="shared" si="344"/>
        <v>0</v>
      </c>
      <c r="MW37" s="405">
        <f t="shared" si="345"/>
        <v>0</v>
      </c>
      <c r="MX37" s="405">
        <f t="shared" si="346"/>
        <v>0</v>
      </c>
      <c r="MY37" s="405">
        <f t="shared" si="347"/>
        <v>0</v>
      </c>
      <c r="MZ37" s="405">
        <f t="shared" si="332"/>
        <v>0</v>
      </c>
      <c r="NA37" s="405">
        <f t="shared" si="333"/>
        <v>0</v>
      </c>
      <c r="NB37" s="405">
        <f t="shared" si="334"/>
        <v>0</v>
      </c>
      <c r="NC37" s="405">
        <f t="shared" si="335"/>
        <v>0</v>
      </c>
      <c r="ND37" s="405">
        <f t="shared" si="336"/>
        <v>0</v>
      </c>
    </row>
    <row r="38" spans="1:369" ht="13.9" customHeight="1" x14ac:dyDescent="0.2">
      <c r="A38" s="414" t="str">
        <f t="shared" si="337"/>
        <v/>
      </c>
      <c r="B38" s="137"/>
      <c r="C38" s="112"/>
      <c r="D38" s="113"/>
      <c r="E38" s="114"/>
      <c r="F38" s="114"/>
      <c r="G38" s="114"/>
      <c r="H38" s="114"/>
      <c r="I38" s="114"/>
      <c r="J38" s="352"/>
      <c r="K38" s="115"/>
      <c r="L38" s="116">
        <f t="shared" si="0"/>
        <v>0</v>
      </c>
      <c r="M38" s="116">
        <f t="shared" si="1"/>
        <v>0</v>
      </c>
      <c r="N38" s="421"/>
      <c r="O38" s="421"/>
      <c r="P38" s="421"/>
      <c r="Q38" s="422"/>
      <c r="R38" s="423"/>
      <c r="S38" s="424"/>
      <c r="T38" s="1148"/>
      <c r="U38" s="1149"/>
      <c r="V38" s="1149"/>
      <c r="W38" s="1150"/>
      <c r="X38" s="383" t="str">
        <f t="shared" si="2"/>
        <v/>
      </c>
      <c r="Y38" s="383" t="str">
        <f t="shared" si="3"/>
        <v/>
      </c>
      <c r="Z38" s="383" t="str">
        <f t="shared" si="4"/>
        <v/>
      </c>
      <c r="AA38" s="383" t="str">
        <f t="shared" si="5"/>
        <v/>
      </c>
      <c r="AB38" s="383" t="str">
        <f t="shared" si="6"/>
        <v/>
      </c>
      <c r="AC38" s="383" t="str">
        <f t="shared" si="7"/>
        <v/>
      </c>
      <c r="AD38" s="383" t="str">
        <f t="shared" si="8"/>
        <v/>
      </c>
      <c r="AE38" s="383" t="str">
        <f t="shared" si="9"/>
        <v/>
      </c>
      <c r="AF38" s="383" t="str">
        <f t="shared" si="10"/>
        <v/>
      </c>
      <c r="AG38" s="383" t="str">
        <f t="shared" si="11"/>
        <v/>
      </c>
      <c r="AH38" s="383" t="str">
        <f t="shared" si="12"/>
        <v/>
      </c>
      <c r="AI38" s="383" t="str">
        <f t="shared" si="13"/>
        <v/>
      </c>
      <c r="AJ38" s="383" t="str">
        <f t="shared" si="14"/>
        <v/>
      </c>
      <c r="AK38" s="383" t="str">
        <f t="shared" si="15"/>
        <v/>
      </c>
      <c r="AL38" s="383" t="str">
        <f t="shared" si="16"/>
        <v/>
      </c>
      <c r="AM38" s="383" t="str">
        <f t="shared" si="17"/>
        <v/>
      </c>
      <c r="AN38" s="383" t="str">
        <f t="shared" si="18"/>
        <v/>
      </c>
      <c r="AO38" s="383" t="str">
        <f t="shared" si="19"/>
        <v/>
      </c>
      <c r="AP38" s="383" t="str">
        <f t="shared" si="20"/>
        <v/>
      </c>
      <c r="AQ38" s="383" t="str">
        <f t="shared" si="21"/>
        <v/>
      </c>
      <c r="AR38" s="383" t="str">
        <f t="shared" si="22"/>
        <v/>
      </c>
      <c r="AS38" s="383" t="str">
        <f t="shared" si="23"/>
        <v/>
      </c>
      <c r="AT38" s="383" t="str">
        <f t="shared" si="24"/>
        <v/>
      </c>
      <c r="AU38" s="383" t="str">
        <f t="shared" si="25"/>
        <v/>
      </c>
      <c r="AV38" s="383" t="str">
        <f t="shared" si="26"/>
        <v/>
      </c>
      <c r="AW38" s="383" t="str">
        <f t="shared" si="27"/>
        <v/>
      </c>
      <c r="AX38" s="383" t="str">
        <f t="shared" si="28"/>
        <v/>
      </c>
      <c r="AY38" s="383" t="str">
        <f t="shared" si="29"/>
        <v/>
      </c>
      <c r="AZ38" s="383" t="str">
        <f t="shared" si="30"/>
        <v/>
      </c>
      <c r="BA38" s="383" t="str">
        <f t="shared" si="31"/>
        <v/>
      </c>
      <c r="BB38" s="383" t="str">
        <f t="shared" si="32"/>
        <v/>
      </c>
      <c r="BC38" s="383" t="str">
        <f t="shared" si="33"/>
        <v/>
      </c>
      <c r="BD38" s="383" t="str">
        <f t="shared" si="34"/>
        <v/>
      </c>
      <c r="BE38" s="383" t="str">
        <f t="shared" si="35"/>
        <v/>
      </c>
      <c r="BF38" s="383" t="str">
        <f t="shared" si="36"/>
        <v/>
      </c>
      <c r="BG38" s="383" t="str">
        <f t="shared" si="37"/>
        <v/>
      </c>
      <c r="BH38" s="383" t="str">
        <f t="shared" si="38"/>
        <v/>
      </c>
      <c r="BI38" s="383" t="str">
        <f t="shared" si="39"/>
        <v/>
      </c>
      <c r="BJ38" s="383" t="str">
        <f t="shared" si="40"/>
        <v/>
      </c>
      <c r="BK38" s="383" t="str">
        <f t="shared" si="41"/>
        <v/>
      </c>
      <c r="BL38" s="383" t="str">
        <f t="shared" si="42"/>
        <v/>
      </c>
      <c r="BM38" s="383" t="str">
        <f t="shared" si="43"/>
        <v/>
      </c>
      <c r="BN38" s="383" t="str">
        <f t="shared" si="44"/>
        <v/>
      </c>
      <c r="BO38" s="383" t="str">
        <f t="shared" si="45"/>
        <v/>
      </c>
      <c r="BP38" s="383" t="str">
        <f t="shared" si="46"/>
        <v/>
      </c>
      <c r="BQ38" s="383" t="str">
        <f t="shared" si="47"/>
        <v/>
      </c>
      <c r="BR38" s="383" t="str">
        <f t="shared" si="48"/>
        <v/>
      </c>
      <c r="BS38" s="383" t="str">
        <f t="shared" si="49"/>
        <v/>
      </c>
      <c r="BT38" s="383" t="str">
        <f t="shared" si="50"/>
        <v/>
      </c>
      <c r="BU38" s="383" t="str">
        <f t="shared" si="51"/>
        <v/>
      </c>
      <c r="BV38" s="383" t="str">
        <f t="shared" si="52"/>
        <v/>
      </c>
      <c r="BW38" s="383" t="str">
        <f t="shared" si="53"/>
        <v/>
      </c>
      <c r="BX38" s="383" t="str">
        <f t="shared" si="54"/>
        <v/>
      </c>
      <c r="BY38" s="383" t="str">
        <f t="shared" si="55"/>
        <v/>
      </c>
      <c r="BZ38" s="383" t="str">
        <f t="shared" si="56"/>
        <v/>
      </c>
      <c r="CA38" s="383" t="str">
        <f t="shared" si="57"/>
        <v/>
      </c>
      <c r="CB38" s="383" t="str">
        <f t="shared" si="58"/>
        <v/>
      </c>
      <c r="CC38" s="383" t="str">
        <f t="shared" si="59"/>
        <v/>
      </c>
      <c r="CD38" s="383" t="str">
        <f t="shared" si="60"/>
        <v/>
      </c>
      <c r="CE38" s="383" t="str">
        <f t="shared" si="61"/>
        <v/>
      </c>
      <c r="CF38" s="383" t="str">
        <f t="shared" si="62"/>
        <v/>
      </c>
      <c r="CG38" s="383" t="str">
        <f t="shared" si="63"/>
        <v/>
      </c>
      <c r="CH38" s="383" t="str">
        <f t="shared" si="64"/>
        <v/>
      </c>
      <c r="CI38" s="383" t="str">
        <f t="shared" si="65"/>
        <v/>
      </c>
      <c r="CJ38" s="383" t="str">
        <f t="shared" si="66"/>
        <v/>
      </c>
      <c r="CK38" s="383" t="str">
        <f t="shared" si="67"/>
        <v/>
      </c>
      <c r="CL38" s="383" t="str">
        <f t="shared" si="68"/>
        <v/>
      </c>
      <c r="CM38" s="383" t="str">
        <f t="shared" si="69"/>
        <v/>
      </c>
      <c r="CN38" s="383" t="str">
        <f t="shared" si="70"/>
        <v/>
      </c>
      <c r="CO38" s="383" t="str">
        <f t="shared" si="71"/>
        <v/>
      </c>
      <c r="CP38" s="383" t="str">
        <f t="shared" si="72"/>
        <v/>
      </c>
      <c r="CQ38" s="383" t="str">
        <f t="shared" si="73"/>
        <v/>
      </c>
      <c r="CR38" s="383" t="str">
        <f t="shared" si="74"/>
        <v/>
      </c>
      <c r="CS38" s="383" t="str">
        <f t="shared" si="75"/>
        <v/>
      </c>
      <c r="CT38" s="383" t="str">
        <f t="shared" si="76"/>
        <v/>
      </c>
      <c r="CU38" s="383" t="str">
        <f t="shared" si="77"/>
        <v/>
      </c>
      <c r="CV38" s="383" t="str">
        <f t="shared" si="78"/>
        <v/>
      </c>
      <c r="CW38" s="383" t="str">
        <f t="shared" si="79"/>
        <v/>
      </c>
      <c r="CX38" s="383" t="str">
        <f t="shared" si="80"/>
        <v/>
      </c>
      <c r="CY38" s="383" t="str">
        <f t="shared" si="81"/>
        <v/>
      </c>
      <c r="CZ38" s="383" t="str">
        <f t="shared" si="82"/>
        <v/>
      </c>
      <c r="DA38" s="383" t="str">
        <f t="shared" si="83"/>
        <v/>
      </c>
      <c r="DB38" s="383" t="str">
        <f t="shared" si="84"/>
        <v/>
      </c>
      <c r="DC38" s="383" t="str">
        <f t="shared" si="85"/>
        <v/>
      </c>
      <c r="DD38" s="383" t="str">
        <f t="shared" si="86"/>
        <v/>
      </c>
      <c r="DE38" s="383" t="str">
        <f t="shared" si="87"/>
        <v/>
      </c>
      <c r="DF38" s="383" t="str">
        <f t="shared" si="88"/>
        <v/>
      </c>
      <c r="DG38" s="383" t="str">
        <f t="shared" si="89"/>
        <v/>
      </c>
      <c r="DH38" s="383" t="str">
        <f t="shared" si="90"/>
        <v/>
      </c>
      <c r="DI38" s="383" t="str">
        <f t="shared" si="91"/>
        <v/>
      </c>
      <c r="DJ38" s="383" t="str">
        <f t="shared" si="92"/>
        <v/>
      </c>
      <c r="DK38" s="383" t="str">
        <f t="shared" si="93"/>
        <v/>
      </c>
      <c r="DL38" s="383" t="str">
        <f t="shared" si="94"/>
        <v/>
      </c>
      <c r="DM38" s="383" t="str">
        <f t="shared" si="95"/>
        <v/>
      </c>
      <c r="DN38" s="383" t="str">
        <f t="shared" si="96"/>
        <v/>
      </c>
      <c r="DO38" s="383" t="str">
        <f t="shared" si="97"/>
        <v/>
      </c>
      <c r="DP38" s="383" t="str">
        <f t="shared" si="98"/>
        <v/>
      </c>
      <c r="DQ38" s="383" t="str">
        <f t="shared" si="99"/>
        <v/>
      </c>
      <c r="DR38" s="383" t="str">
        <f t="shared" si="100"/>
        <v/>
      </c>
      <c r="DS38" s="383" t="str">
        <f t="shared" si="101"/>
        <v/>
      </c>
      <c r="DT38" s="383" t="str">
        <f t="shared" si="102"/>
        <v/>
      </c>
      <c r="DU38" s="383" t="str">
        <f t="shared" si="103"/>
        <v/>
      </c>
      <c r="DV38" s="383" t="str">
        <f t="shared" si="104"/>
        <v/>
      </c>
      <c r="DW38" s="383" t="str">
        <f t="shared" si="105"/>
        <v/>
      </c>
      <c r="DX38" s="383" t="str">
        <f t="shared" si="106"/>
        <v/>
      </c>
      <c r="DY38" s="383" t="str">
        <f t="shared" si="107"/>
        <v/>
      </c>
      <c r="DZ38" s="383" t="str">
        <f t="shared" si="108"/>
        <v/>
      </c>
      <c r="EA38" s="383" t="str">
        <f t="shared" si="109"/>
        <v/>
      </c>
      <c r="EB38" s="383" t="str">
        <f t="shared" si="110"/>
        <v/>
      </c>
      <c r="EC38" s="383" t="str">
        <f t="shared" si="111"/>
        <v/>
      </c>
      <c r="ED38" s="383" t="str">
        <f t="shared" si="112"/>
        <v/>
      </c>
      <c r="EE38" s="383" t="str">
        <f t="shared" si="113"/>
        <v/>
      </c>
      <c r="EF38" s="383" t="str">
        <f t="shared" si="114"/>
        <v/>
      </c>
      <c r="EG38" s="383" t="str">
        <f t="shared" si="115"/>
        <v/>
      </c>
      <c r="EH38" s="383" t="str">
        <f t="shared" si="116"/>
        <v/>
      </c>
      <c r="EI38" s="383" t="str">
        <f t="shared" si="117"/>
        <v/>
      </c>
      <c r="EJ38" s="383" t="str">
        <f t="shared" si="118"/>
        <v/>
      </c>
      <c r="EK38" s="383" t="str">
        <f t="shared" si="119"/>
        <v/>
      </c>
      <c r="EL38" s="383" t="str">
        <f t="shared" si="120"/>
        <v/>
      </c>
      <c r="EM38" s="383" t="str">
        <f t="shared" si="121"/>
        <v/>
      </c>
      <c r="EN38" s="383" t="str">
        <f t="shared" si="122"/>
        <v/>
      </c>
      <c r="EO38" s="383" t="str">
        <f t="shared" si="123"/>
        <v/>
      </c>
      <c r="EP38" s="383" t="str">
        <f t="shared" si="124"/>
        <v/>
      </c>
      <c r="EQ38" s="383" t="str">
        <f t="shared" si="125"/>
        <v/>
      </c>
      <c r="ER38" s="383" t="str">
        <f t="shared" si="126"/>
        <v/>
      </c>
      <c r="ES38" s="383" t="str">
        <f t="shared" si="127"/>
        <v/>
      </c>
      <c r="ET38" s="383" t="str">
        <f t="shared" si="128"/>
        <v/>
      </c>
      <c r="EU38" s="383" t="str">
        <f t="shared" si="129"/>
        <v/>
      </c>
      <c r="EV38" s="383" t="str">
        <f t="shared" si="130"/>
        <v/>
      </c>
      <c r="EW38" s="383" t="str">
        <f t="shared" si="131"/>
        <v/>
      </c>
      <c r="EX38" s="383" t="str">
        <f t="shared" si="132"/>
        <v/>
      </c>
      <c r="EY38" s="383" t="str">
        <f t="shared" si="133"/>
        <v/>
      </c>
      <c r="EZ38" s="383" t="str">
        <f t="shared" si="134"/>
        <v/>
      </c>
      <c r="FA38" s="383" t="str">
        <f t="shared" si="135"/>
        <v/>
      </c>
      <c r="FB38" s="383" t="str">
        <f t="shared" si="136"/>
        <v/>
      </c>
      <c r="FC38" s="383" t="str">
        <f t="shared" si="137"/>
        <v/>
      </c>
      <c r="FD38" s="383" t="str">
        <f t="shared" si="138"/>
        <v/>
      </c>
      <c r="FE38" s="383" t="str">
        <f t="shared" si="139"/>
        <v/>
      </c>
      <c r="FF38" s="383" t="str">
        <f t="shared" si="140"/>
        <v/>
      </c>
      <c r="FG38" s="383" t="str">
        <f t="shared" si="141"/>
        <v/>
      </c>
      <c r="FH38" s="383" t="str">
        <f t="shared" si="142"/>
        <v/>
      </c>
      <c r="FI38" s="383" t="str">
        <f t="shared" si="143"/>
        <v/>
      </c>
      <c r="FJ38" s="383" t="str">
        <f t="shared" si="144"/>
        <v/>
      </c>
      <c r="FK38" s="383" t="str">
        <f t="shared" si="145"/>
        <v/>
      </c>
      <c r="FL38" s="383" t="str">
        <f t="shared" si="146"/>
        <v/>
      </c>
      <c r="FM38" s="383" t="str">
        <f t="shared" si="147"/>
        <v/>
      </c>
      <c r="FN38" s="383" t="str">
        <f t="shared" si="148"/>
        <v/>
      </c>
      <c r="FO38" s="383" t="str">
        <f t="shared" si="149"/>
        <v/>
      </c>
      <c r="FP38" s="383" t="str">
        <f t="shared" si="150"/>
        <v/>
      </c>
      <c r="FQ38" s="383" t="str">
        <f t="shared" si="151"/>
        <v/>
      </c>
      <c r="FR38" s="383" t="str">
        <f t="shared" si="152"/>
        <v/>
      </c>
      <c r="FS38" s="383" t="str">
        <f t="shared" si="153"/>
        <v/>
      </c>
      <c r="FT38" s="383" t="str">
        <f t="shared" si="154"/>
        <v/>
      </c>
      <c r="FU38" s="383" t="str">
        <f t="shared" si="155"/>
        <v/>
      </c>
      <c r="FV38" s="383" t="str">
        <f t="shared" si="156"/>
        <v/>
      </c>
      <c r="FW38" s="383" t="str">
        <f t="shared" si="157"/>
        <v/>
      </c>
      <c r="FX38" s="383" t="str">
        <f t="shared" si="158"/>
        <v/>
      </c>
      <c r="FY38" s="383" t="str">
        <f t="shared" si="159"/>
        <v/>
      </c>
      <c r="FZ38" s="383" t="str">
        <f t="shared" si="160"/>
        <v/>
      </c>
      <c r="GA38" s="383" t="str">
        <f t="shared" si="161"/>
        <v/>
      </c>
      <c r="GB38" s="383" t="str">
        <f t="shared" si="162"/>
        <v/>
      </c>
      <c r="GC38" s="383" t="str">
        <f t="shared" si="163"/>
        <v/>
      </c>
      <c r="GD38" s="383" t="str">
        <f t="shared" si="164"/>
        <v/>
      </c>
      <c r="GE38" s="383" t="str">
        <f t="shared" si="165"/>
        <v/>
      </c>
      <c r="GF38" s="383" t="str">
        <f t="shared" si="166"/>
        <v/>
      </c>
      <c r="GG38" s="383" t="str">
        <f t="shared" si="167"/>
        <v/>
      </c>
      <c r="GH38" s="383" t="str">
        <f t="shared" si="168"/>
        <v/>
      </c>
      <c r="GI38" s="383" t="str">
        <f t="shared" si="169"/>
        <v/>
      </c>
      <c r="GJ38" s="383" t="str">
        <f t="shared" si="170"/>
        <v/>
      </c>
      <c r="GK38" s="383" t="str">
        <f t="shared" si="171"/>
        <v/>
      </c>
      <c r="GL38" s="383" t="str">
        <f t="shared" si="172"/>
        <v/>
      </c>
      <c r="GM38" s="383" t="str">
        <f t="shared" si="173"/>
        <v/>
      </c>
      <c r="GN38" s="383" t="str">
        <f t="shared" si="174"/>
        <v/>
      </c>
      <c r="GO38" s="383" t="str">
        <f t="shared" si="175"/>
        <v/>
      </c>
      <c r="GP38" s="383" t="str">
        <f t="shared" si="176"/>
        <v/>
      </c>
      <c r="GQ38" s="383" t="str">
        <f t="shared" si="177"/>
        <v/>
      </c>
      <c r="GR38" s="383" t="str">
        <f t="shared" si="178"/>
        <v/>
      </c>
      <c r="GS38" s="383" t="str">
        <f t="shared" si="179"/>
        <v/>
      </c>
      <c r="GT38" s="383" t="str">
        <f t="shared" si="180"/>
        <v/>
      </c>
      <c r="GU38" s="383" t="str">
        <f t="shared" si="181"/>
        <v/>
      </c>
      <c r="GV38" s="383" t="str">
        <f t="shared" si="182"/>
        <v/>
      </c>
      <c r="GW38" s="383" t="str">
        <f t="shared" si="183"/>
        <v/>
      </c>
      <c r="GX38" s="383" t="str">
        <f t="shared" si="184"/>
        <v/>
      </c>
      <c r="GY38" s="383" t="str">
        <f t="shared" si="185"/>
        <v/>
      </c>
      <c r="GZ38" s="383" t="str">
        <f t="shared" si="186"/>
        <v/>
      </c>
      <c r="HA38" s="383" t="str">
        <f t="shared" si="187"/>
        <v/>
      </c>
      <c r="HB38" s="383" t="str">
        <f t="shared" si="188"/>
        <v/>
      </c>
      <c r="HC38" s="383" t="str">
        <f t="shared" si="189"/>
        <v/>
      </c>
      <c r="HD38" s="383" t="str">
        <f t="shared" si="190"/>
        <v/>
      </c>
      <c r="HE38" s="383" t="str">
        <f t="shared" si="191"/>
        <v/>
      </c>
      <c r="HF38" s="383" t="str">
        <f t="shared" si="192"/>
        <v/>
      </c>
      <c r="HG38" s="383" t="str">
        <f t="shared" si="193"/>
        <v/>
      </c>
      <c r="HH38" s="383" t="str">
        <f t="shared" si="194"/>
        <v/>
      </c>
      <c r="HI38" s="383" t="str">
        <f t="shared" si="195"/>
        <v/>
      </c>
      <c r="HJ38" s="383" t="str">
        <f t="shared" si="196"/>
        <v/>
      </c>
      <c r="HK38" s="383" t="str">
        <f t="shared" si="197"/>
        <v/>
      </c>
      <c r="HL38" s="383" t="str">
        <f t="shared" si="198"/>
        <v/>
      </c>
      <c r="HM38" s="383" t="str">
        <f t="shared" si="199"/>
        <v/>
      </c>
      <c r="HN38" s="383" t="str">
        <f t="shared" si="200"/>
        <v/>
      </c>
      <c r="HO38" s="383" t="str">
        <f t="shared" si="201"/>
        <v/>
      </c>
      <c r="HP38" s="383" t="str">
        <f t="shared" si="202"/>
        <v/>
      </c>
      <c r="HQ38" s="383" t="str">
        <f t="shared" si="203"/>
        <v/>
      </c>
      <c r="HR38" s="383" t="str">
        <f t="shared" si="204"/>
        <v/>
      </c>
      <c r="HS38" s="383" t="str">
        <f t="shared" si="205"/>
        <v/>
      </c>
      <c r="HT38" s="383" t="str">
        <f t="shared" si="206"/>
        <v/>
      </c>
      <c r="HU38" s="383" t="str">
        <f t="shared" si="207"/>
        <v/>
      </c>
      <c r="HV38" s="383" t="str">
        <f t="shared" si="208"/>
        <v/>
      </c>
      <c r="HW38" s="383" t="str">
        <f t="shared" si="209"/>
        <v/>
      </c>
      <c r="HX38" s="383" t="str">
        <f t="shared" si="210"/>
        <v/>
      </c>
      <c r="HY38" s="383" t="str">
        <f t="shared" si="211"/>
        <v/>
      </c>
      <c r="HZ38" s="419" t="str">
        <f t="shared" si="212"/>
        <v/>
      </c>
      <c r="IA38" s="419" t="str">
        <f t="shared" si="213"/>
        <v/>
      </c>
      <c r="IB38" s="419" t="str">
        <f t="shared" si="214"/>
        <v/>
      </c>
      <c r="IC38" s="419" t="str">
        <f t="shared" si="215"/>
        <v/>
      </c>
      <c r="ID38" s="419" t="str">
        <f t="shared" si="216"/>
        <v/>
      </c>
      <c r="IE38" s="419" t="str">
        <f t="shared" si="217"/>
        <v/>
      </c>
      <c r="IF38" s="419" t="str">
        <f t="shared" si="218"/>
        <v/>
      </c>
      <c r="IG38" s="419" t="str">
        <f t="shared" si="219"/>
        <v/>
      </c>
      <c r="IH38" s="419" t="str">
        <f t="shared" si="220"/>
        <v/>
      </c>
      <c r="II38" s="419" t="str">
        <f t="shared" si="221"/>
        <v/>
      </c>
      <c r="IJ38" s="419" t="str">
        <f t="shared" si="222"/>
        <v/>
      </c>
      <c r="IK38" s="419" t="str">
        <f t="shared" si="223"/>
        <v/>
      </c>
      <c r="IL38" s="419" t="str">
        <f t="shared" si="224"/>
        <v/>
      </c>
      <c r="IM38" s="419" t="str">
        <f t="shared" si="225"/>
        <v/>
      </c>
      <c r="IN38" s="419" t="str">
        <f t="shared" si="226"/>
        <v/>
      </c>
      <c r="IO38" s="419" t="str">
        <f t="shared" si="227"/>
        <v/>
      </c>
      <c r="IP38" s="419" t="str">
        <f t="shared" si="228"/>
        <v/>
      </c>
      <c r="IQ38" s="419" t="str">
        <f t="shared" si="229"/>
        <v/>
      </c>
      <c r="IR38" s="419" t="str">
        <f t="shared" si="230"/>
        <v/>
      </c>
      <c r="IS38" s="419" t="str">
        <f t="shared" si="231"/>
        <v/>
      </c>
      <c r="IT38" s="419" t="str">
        <f t="shared" si="232"/>
        <v/>
      </c>
      <c r="IU38" s="419" t="str">
        <f t="shared" si="233"/>
        <v/>
      </c>
      <c r="IV38" s="419" t="str">
        <f t="shared" si="234"/>
        <v/>
      </c>
      <c r="IW38" s="419" t="str">
        <f t="shared" si="235"/>
        <v/>
      </c>
      <c r="IX38" s="419" t="str">
        <f t="shared" si="236"/>
        <v/>
      </c>
      <c r="IY38" s="419" t="str">
        <f t="shared" si="237"/>
        <v/>
      </c>
      <c r="IZ38" s="419" t="str">
        <f t="shared" si="238"/>
        <v/>
      </c>
      <c r="JA38" s="419" t="str">
        <f t="shared" si="239"/>
        <v/>
      </c>
      <c r="JB38" s="419" t="str">
        <f t="shared" si="240"/>
        <v/>
      </c>
      <c r="JC38" s="419" t="str">
        <f t="shared" si="241"/>
        <v/>
      </c>
      <c r="JD38" s="419" t="str">
        <f t="shared" si="242"/>
        <v/>
      </c>
      <c r="JE38" s="419" t="str">
        <f t="shared" si="243"/>
        <v/>
      </c>
      <c r="JF38" s="419" t="str">
        <f t="shared" si="244"/>
        <v/>
      </c>
      <c r="JG38" s="419" t="str">
        <f t="shared" si="245"/>
        <v/>
      </c>
      <c r="JH38" s="419" t="str">
        <f t="shared" si="246"/>
        <v/>
      </c>
      <c r="JI38" s="419" t="str">
        <f t="shared" si="247"/>
        <v/>
      </c>
      <c r="JJ38" s="419" t="str">
        <f t="shared" si="248"/>
        <v/>
      </c>
      <c r="JK38" s="419" t="str">
        <f t="shared" si="249"/>
        <v/>
      </c>
      <c r="JL38" s="419" t="str">
        <f t="shared" si="250"/>
        <v/>
      </c>
      <c r="JM38" s="419" t="str">
        <f t="shared" si="251"/>
        <v/>
      </c>
      <c r="JN38" s="419" t="str">
        <f t="shared" si="252"/>
        <v/>
      </c>
      <c r="JO38" s="419" t="str">
        <f t="shared" si="253"/>
        <v/>
      </c>
      <c r="JP38" s="419" t="str">
        <f t="shared" si="254"/>
        <v/>
      </c>
      <c r="JQ38" s="419" t="str">
        <f t="shared" si="255"/>
        <v/>
      </c>
      <c r="JR38" s="419" t="str">
        <f t="shared" si="256"/>
        <v/>
      </c>
      <c r="JS38" s="419" t="str">
        <f t="shared" si="257"/>
        <v/>
      </c>
      <c r="JT38" s="419" t="str">
        <f t="shared" si="258"/>
        <v/>
      </c>
      <c r="JU38" s="419" t="str">
        <f t="shared" si="259"/>
        <v/>
      </c>
      <c r="JV38" s="419" t="str">
        <f t="shared" si="260"/>
        <v/>
      </c>
      <c r="JW38" s="419" t="str">
        <f t="shared" si="261"/>
        <v/>
      </c>
      <c r="JX38" s="419" t="str">
        <f t="shared" si="262"/>
        <v/>
      </c>
      <c r="JY38" s="419" t="str">
        <f t="shared" si="263"/>
        <v/>
      </c>
      <c r="JZ38" s="419" t="str">
        <f t="shared" si="264"/>
        <v/>
      </c>
      <c r="KA38" s="419" t="str">
        <f t="shared" si="265"/>
        <v/>
      </c>
      <c r="KB38" s="419" t="str">
        <f t="shared" si="266"/>
        <v/>
      </c>
      <c r="KC38" s="419" t="str">
        <f t="shared" si="267"/>
        <v/>
      </c>
      <c r="KD38" s="419" t="str">
        <f t="shared" si="268"/>
        <v/>
      </c>
      <c r="KE38" s="419" t="str">
        <f t="shared" si="269"/>
        <v/>
      </c>
      <c r="KF38" s="419" t="str">
        <f t="shared" si="270"/>
        <v/>
      </c>
      <c r="KG38" s="419" t="str">
        <f t="shared" si="271"/>
        <v/>
      </c>
      <c r="KH38" s="419" t="str">
        <f t="shared" si="272"/>
        <v/>
      </c>
      <c r="KI38" s="419" t="str">
        <f t="shared" si="273"/>
        <v/>
      </c>
      <c r="KJ38" s="419" t="str">
        <f t="shared" si="274"/>
        <v/>
      </c>
      <c r="KK38" s="419" t="str">
        <f t="shared" si="275"/>
        <v/>
      </c>
      <c r="KL38" s="419" t="str">
        <f t="shared" si="276"/>
        <v/>
      </c>
      <c r="KM38" s="419" t="str">
        <f t="shared" si="277"/>
        <v/>
      </c>
      <c r="KN38" s="419" t="str">
        <f t="shared" si="278"/>
        <v/>
      </c>
      <c r="KO38" s="419" t="str">
        <f t="shared" si="279"/>
        <v/>
      </c>
      <c r="KP38" s="419" t="str">
        <f t="shared" si="280"/>
        <v/>
      </c>
      <c r="KQ38" s="419" t="str">
        <f t="shared" si="281"/>
        <v/>
      </c>
      <c r="KR38" s="419" t="str">
        <f t="shared" si="282"/>
        <v/>
      </c>
      <c r="KS38" s="419" t="str">
        <f t="shared" si="283"/>
        <v/>
      </c>
      <c r="KT38" s="419" t="str">
        <f t="shared" si="284"/>
        <v/>
      </c>
      <c r="KU38" s="419" t="str">
        <f t="shared" si="285"/>
        <v/>
      </c>
      <c r="KV38" s="419" t="str">
        <f t="shared" si="286"/>
        <v/>
      </c>
      <c r="KW38" s="419" t="str">
        <f t="shared" si="287"/>
        <v/>
      </c>
      <c r="KX38" s="419" t="str">
        <f t="shared" si="288"/>
        <v/>
      </c>
      <c r="KY38" s="419" t="str">
        <f t="shared" si="289"/>
        <v/>
      </c>
      <c r="KZ38" s="419" t="str">
        <f t="shared" si="290"/>
        <v/>
      </c>
      <c r="LA38" s="419" t="str">
        <f t="shared" si="291"/>
        <v/>
      </c>
      <c r="LB38" s="419" t="str">
        <f t="shared" si="292"/>
        <v/>
      </c>
      <c r="LC38" s="419" t="str">
        <f t="shared" si="293"/>
        <v/>
      </c>
      <c r="LD38" s="419" t="str">
        <f t="shared" si="294"/>
        <v/>
      </c>
      <c r="LE38" s="419" t="str">
        <f t="shared" si="295"/>
        <v/>
      </c>
      <c r="LF38" s="419" t="str">
        <f t="shared" si="296"/>
        <v/>
      </c>
      <c r="LG38" s="419" t="str">
        <f t="shared" si="297"/>
        <v/>
      </c>
      <c r="LH38" s="419" t="str">
        <f t="shared" si="298"/>
        <v/>
      </c>
      <c r="LI38" s="419" t="str">
        <f t="shared" si="299"/>
        <v/>
      </c>
      <c r="LJ38" s="419" t="str">
        <f t="shared" si="300"/>
        <v/>
      </c>
      <c r="LK38" s="419" t="str">
        <f t="shared" si="301"/>
        <v/>
      </c>
      <c r="LL38" s="419" t="str">
        <f t="shared" si="302"/>
        <v/>
      </c>
      <c r="LM38" s="419" t="str">
        <f t="shared" si="303"/>
        <v/>
      </c>
      <c r="LN38" s="419" t="str">
        <f t="shared" si="304"/>
        <v/>
      </c>
      <c r="LO38" s="419" t="str">
        <f t="shared" si="305"/>
        <v/>
      </c>
      <c r="LP38" s="419" t="str">
        <f t="shared" si="306"/>
        <v/>
      </c>
      <c r="LQ38" s="420" t="str">
        <f t="shared" si="307"/>
        <v/>
      </c>
      <c r="LR38" s="420" t="str">
        <f t="shared" si="308"/>
        <v/>
      </c>
      <c r="LS38" s="420" t="str">
        <f t="shared" si="309"/>
        <v/>
      </c>
      <c r="LT38" s="420" t="str">
        <f t="shared" si="310"/>
        <v/>
      </c>
      <c r="LU38" s="420" t="str">
        <f t="shared" si="311"/>
        <v/>
      </c>
      <c r="LV38" s="383" t="str">
        <f t="shared" si="312"/>
        <v/>
      </c>
      <c r="LW38" s="383" t="str">
        <f t="shared" si="313"/>
        <v/>
      </c>
      <c r="LX38" s="383" t="str">
        <f t="shared" si="314"/>
        <v/>
      </c>
      <c r="LY38" s="383" t="str">
        <f t="shared" si="315"/>
        <v/>
      </c>
      <c r="LZ38" s="383" t="str">
        <f t="shared" si="316"/>
        <v/>
      </c>
      <c r="MA38" s="383" t="str">
        <f t="shared" si="317"/>
        <v/>
      </c>
      <c r="MB38" s="383" t="str">
        <f t="shared" si="318"/>
        <v/>
      </c>
      <c r="MC38" s="383" t="str">
        <f t="shared" si="319"/>
        <v/>
      </c>
      <c r="MD38" s="383" t="str">
        <f t="shared" si="320"/>
        <v/>
      </c>
      <c r="ME38" s="383" t="str">
        <f t="shared" si="321"/>
        <v/>
      </c>
      <c r="MF38" s="383" t="str">
        <f t="shared" si="322"/>
        <v/>
      </c>
      <c r="MG38" s="383" t="str">
        <f t="shared" si="323"/>
        <v/>
      </c>
      <c r="MH38" s="383" t="str">
        <f t="shared" si="324"/>
        <v/>
      </c>
      <c r="MI38" s="383" t="str">
        <f t="shared" si="325"/>
        <v/>
      </c>
      <c r="MJ38" s="383" t="str">
        <f t="shared" si="326"/>
        <v/>
      </c>
      <c r="MK38" s="383" t="str">
        <f t="shared" si="327"/>
        <v/>
      </c>
      <c r="ML38" s="383" t="str">
        <f t="shared" si="328"/>
        <v/>
      </c>
      <c r="MM38" s="383" t="str">
        <f t="shared" si="329"/>
        <v/>
      </c>
      <c r="MN38" s="383" t="str">
        <f t="shared" si="330"/>
        <v/>
      </c>
      <c r="MO38" s="383" t="str">
        <f t="shared" si="331"/>
        <v/>
      </c>
      <c r="MP38" s="405">
        <f t="shared" si="338"/>
        <v>0</v>
      </c>
      <c r="MQ38" s="405">
        <f t="shared" si="339"/>
        <v>0</v>
      </c>
      <c r="MR38" s="405">
        <f t="shared" si="340"/>
        <v>0</v>
      </c>
      <c r="MS38" s="405">
        <f t="shared" si="341"/>
        <v>0</v>
      </c>
      <c r="MT38" s="405">
        <f t="shared" si="342"/>
        <v>0</v>
      </c>
      <c r="MU38" s="405">
        <f t="shared" si="343"/>
        <v>0</v>
      </c>
      <c r="MV38" s="405">
        <f t="shared" si="344"/>
        <v>0</v>
      </c>
      <c r="MW38" s="405">
        <f t="shared" si="345"/>
        <v>0</v>
      </c>
      <c r="MX38" s="405">
        <f t="shared" si="346"/>
        <v>0</v>
      </c>
      <c r="MY38" s="405">
        <f t="shared" si="347"/>
        <v>0</v>
      </c>
      <c r="MZ38" s="405">
        <f t="shared" si="332"/>
        <v>0</v>
      </c>
      <c r="NA38" s="405">
        <f t="shared" si="333"/>
        <v>0</v>
      </c>
      <c r="NB38" s="405">
        <f t="shared" si="334"/>
        <v>0</v>
      </c>
      <c r="NC38" s="405">
        <f t="shared" si="335"/>
        <v>0</v>
      </c>
      <c r="ND38" s="405">
        <f t="shared" si="336"/>
        <v>0</v>
      </c>
    </row>
    <row r="39" spans="1:369" ht="13.9" customHeight="1" x14ac:dyDescent="0.2">
      <c r="A39" s="414" t="str">
        <f t="shared" si="337"/>
        <v/>
      </c>
      <c r="B39" s="137"/>
      <c r="C39" s="112"/>
      <c r="D39" s="113"/>
      <c r="E39" s="114"/>
      <c r="F39" s="114"/>
      <c r="G39" s="114"/>
      <c r="H39" s="114"/>
      <c r="I39" s="114"/>
      <c r="J39" s="352"/>
      <c r="K39" s="115"/>
      <c r="L39" s="116">
        <f t="shared" si="0"/>
        <v>0</v>
      </c>
      <c r="M39" s="116">
        <f t="shared" si="1"/>
        <v>0</v>
      </c>
      <c r="N39" s="421"/>
      <c r="O39" s="421"/>
      <c r="P39" s="421"/>
      <c r="Q39" s="422"/>
      <c r="R39" s="423"/>
      <c r="S39" s="424"/>
      <c r="T39" s="1148"/>
      <c r="U39" s="1149"/>
      <c r="V39" s="1149"/>
      <c r="W39" s="1150"/>
      <c r="X39" s="383" t="str">
        <f t="shared" si="2"/>
        <v/>
      </c>
      <c r="Y39" s="383" t="str">
        <f t="shared" si="3"/>
        <v/>
      </c>
      <c r="Z39" s="383" t="str">
        <f t="shared" si="4"/>
        <v/>
      </c>
      <c r="AA39" s="383" t="str">
        <f t="shared" si="5"/>
        <v/>
      </c>
      <c r="AB39" s="383" t="str">
        <f t="shared" si="6"/>
        <v/>
      </c>
      <c r="AC39" s="383" t="str">
        <f t="shared" si="7"/>
        <v/>
      </c>
      <c r="AD39" s="383" t="str">
        <f t="shared" si="8"/>
        <v/>
      </c>
      <c r="AE39" s="383" t="str">
        <f t="shared" si="9"/>
        <v/>
      </c>
      <c r="AF39" s="383" t="str">
        <f t="shared" si="10"/>
        <v/>
      </c>
      <c r="AG39" s="383" t="str">
        <f t="shared" si="11"/>
        <v/>
      </c>
      <c r="AH39" s="383" t="str">
        <f t="shared" si="12"/>
        <v/>
      </c>
      <c r="AI39" s="383" t="str">
        <f t="shared" si="13"/>
        <v/>
      </c>
      <c r="AJ39" s="383" t="str">
        <f t="shared" si="14"/>
        <v/>
      </c>
      <c r="AK39" s="383" t="str">
        <f t="shared" si="15"/>
        <v/>
      </c>
      <c r="AL39" s="383" t="str">
        <f t="shared" si="16"/>
        <v/>
      </c>
      <c r="AM39" s="383" t="str">
        <f t="shared" si="17"/>
        <v/>
      </c>
      <c r="AN39" s="383" t="str">
        <f t="shared" si="18"/>
        <v/>
      </c>
      <c r="AO39" s="383" t="str">
        <f t="shared" si="19"/>
        <v/>
      </c>
      <c r="AP39" s="383" t="str">
        <f t="shared" si="20"/>
        <v/>
      </c>
      <c r="AQ39" s="383" t="str">
        <f t="shared" si="21"/>
        <v/>
      </c>
      <c r="AR39" s="383" t="str">
        <f t="shared" si="22"/>
        <v/>
      </c>
      <c r="AS39" s="383" t="str">
        <f t="shared" si="23"/>
        <v/>
      </c>
      <c r="AT39" s="383" t="str">
        <f t="shared" si="24"/>
        <v/>
      </c>
      <c r="AU39" s="383" t="str">
        <f t="shared" si="25"/>
        <v/>
      </c>
      <c r="AV39" s="383" t="str">
        <f t="shared" si="26"/>
        <v/>
      </c>
      <c r="AW39" s="383" t="str">
        <f t="shared" si="27"/>
        <v/>
      </c>
      <c r="AX39" s="383" t="str">
        <f t="shared" si="28"/>
        <v/>
      </c>
      <c r="AY39" s="383" t="str">
        <f t="shared" si="29"/>
        <v/>
      </c>
      <c r="AZ39" s="383" t="str">
        <f t="shared" si="30"/>
        <v/>
      </c>
      <c r="BA39" s="383" t="str">
        <f t="shared" si="31"/>
        <v/>
      </c>
      <c r="BB39" s="383" t="str">
        <f t="shared" si="32"/>
        <v/>
      </c>
      <c r="BC39" s="383" t="str">
        <f t="shared" si="33"/>
        <v/>
      </c>
      <c r="BD39" s="383" t="str">
        <f t="shared" si="34"/>
        <v/>
      </c>
      <c r="BE39" s="383" t="str">
        <f t="shared" si="35"/>
        <v/>
      </c>
      <c r="BF39" s="383" t="str">
        <f t="shared" si="36"/>
        <v/>
      </c>
      <c r="BG39" s="383" t="str">
        <f t="shared" si="37"/>
        <v/>
      </c>
      <c r="BH39" s="383" t="str">
        <f t="shared" si="38"/>
        <v/>
      </c>
      <c r="BI39" s="383" t="str">
        <f t="shared" si="39"/>
        <v/>
      </c>
      <c r="BJ39" s="383" t="str">
        <f t="shared" si="40"/>
        <v/>
      </c>
      <c r="BK39" s="383" t="str">
        <f t="shared" si="41"/>
        <v/>
      </c>
      <c r="BL39" s="383" t="str">
        <f t="shared" si="42"/>
        <v/>
      </c>
      <c r="BM39" s="383" t="str">
        <f t="shared" si="43"/>
        <v/>
      </c>
      <c r="BN39" s="383" t="str">
        <f t="shared" si="44"/>
        <v/>
      </c>
      <c r="BO39" s="383" t="str">
        <f t="shared" si="45"/>
        <v/>
      </c>
      <c r="BP39" s="383" t="str">
        <f t="shared" si="46"/>
        <v/>
      </c>
      <c r="BQ39" s="383" t="str">
        <f t="shared" si="47"/>
        <v/>
      </c>
      <c r="BR39" s="383" t="str">
        <f t="shared" si="48"/>
        <v/>
      </c>
      <c r="BS39" s="383" t="str">
        <f t="shared" si="49"/>
        <v/>
      </c>
      <c r="BT39" s="383" t="str">
        <f t="shared" si="50"/>
        <v/>
      </c>
      <c r="BU39" s="383" t="str">
        <f t="shared" si="51"/>
        <v/>
      </c>
      <c r="BV39" s="383" t="str">
        <f t="shared" si="52"/>
        <v/>
      </c>
      <c r="BW39" s="383" t="str">
        <f t="shared" si="53"/>
        <v/>
      </c>
      <c r="BX39" s="383" t="str">
        <f t="shared" si="54"/>
        <v/>
      </c>
      <c r="BY39" s="383" t="str">
        <f t="shared" si="55"/>
        <v/>
      </c>
      <c r="BZ39" s="383" t="str">
        <f t="shared" si="56"/>
        <v/>
      </c>
      <c r="CA39" s="383" t="str">
        <f t="shared" si="57"/>
        <v/>
      </c>
      <c r="CB39" s="383" t="str">
        <f t="shared" si="58"/>
        <v/>
      </c>
      <c r="CC39" s="383" t="str">
        <f t="shared" si="59"/>
        <v/>
      </c>
      <c r="CD39" s="383" t="str">
        <f t="shared" si="60"/>
        <v/>
      </c>
      <c r="CE39" s="383" t="str">
        <f t="shared" si="61"/>
        <v/>
      </c>
      <c r="CF39" s="383" t="str">
        <f t="shared" si="62"/>
        <v/>
      </c>
      <c r="CG39" s="383" t="str">
        <f t="shared" si="63"/>
        <v/>
      </c>
      <c r="CH39" s="383" t="str">
        <f t="shared" si="64"/>
        <v/>
      </c>
      <c r="CI39" s="383" t="str">
        <f t="shared" si="65"/>
        <v/>
      </c>
      <c r="CJ39" s="383" t="str">
        <f t="shared" si="66"/>
        <v/>
      </c>
      <c r="CK39" s="383" t="str">
        <f t="shared" si="67"/>
        <v/>
      </c>
      <c r="CL39" s="383" t="str">
        <f t="shared" si="68"/>
        <v/>
      </c>
      <c r="CM39" s="383" t="str">
        <f t="shared" si="69"/>
        <v/>
      </c>
      <c r="CN39" s="383" t="str">
        <f t="shared" si="70"/>
        <v/>
      </c>
      <c r="CO39" s="383" t="str">
        <f t="shared" si="71"/>
        <v/>
      </c>
      <c r="CP39" s="383" t="str">
        <f t="shared" si="72"/>
        <v/>
      </c>
      <c r="CQ39" s="383" t="str">
        <f t="shared" si="73"/>
        <v/>
      </c>
      <c r="CR39" s="383" t="str">
        <f t="shared" si="74"/>
        <v/>
      </c>
      <c r="CS39" s="383" t="str">
        <f t="shared" si="75"/>
        <v/>
      </c>
      <c r="CT39" s="383" t="str">
        <f t="shared" si="76"/>
        <v/>
      </c>
      <c r="CU39" s="383" t="str">
        <f t="shared" si="77"/>
        <v/>
      </c>
      <c r="CV39" s="383" t="str">
        <f t="shared" si="78"/>
        <v/>
      </c>
      <c r="CW39" s="383" t="str">
        <f t="shared" si="79"/>
        <v/>
      </c>
      <c r="CX39" s="383" t="str">
        <f t="shared" si="80"/>
        <v/>
      </c>
      <c r="CY39" s="383" t="str">
        <f t="shared" si="81"/>
        <v/>
      </c>
      <c r="CZ39" s="383" t="str">
        <f t="shared" si="82"/>
        <v/>
      </c>
      <c r="DA39" s="383" t="str">
        <f t="shared" si="83"/>
        <v/>
      </c>
      <c r="DB39" s="383" t="str">
        <f t="shared" si="84"/>
        <v/>
      </c>
      <c r="DC39" s="383" t="str">
        <f t="shared" si="85"/>
        <v/>
      </c>
      <c r="DD39" s="383" t="str">
        <f t="shared" si="86"/>
        <v/>
      </c>
      <c r="DE39" s="383" t="str">
        <f t="shared" si="87"/>
        <v/>
      </c>
      <c r="DF39" s="383" t="str">
        <f t="shared" si="88"/>
        <v/>
      </c>
      <c r="DG39" s="383" t="str">
        <f t="shared" si="89"/>
        <v/>
      </c>
      <c r="DH39" s="383" t="str">
        <f t="shared" si="90"/>
        <v/>
      </c>
      <c r="DI39" s="383" t="str">
        <f t="shared" si="91"/>
        <v/>
      </c>
      <c r="DJ39" s="383" t="str">
        <f t="shared" si="92"/>
        <v/>
      </c>
      <c r="DK39" s="383" t="str">
        <f t="shared" si="93"/>
        <v/>
      </c>
      <c r="DL39" s="383" t="str">
        <f t="shared" si="94"/>
        <v/>
      </c>
      <c r="DM39" s="383" t="str">
        <f t="shared" si="95"/>
        <v/>
      </c>
      <c r="DN39" s="383" t="str">
        <f t="shared" si="96"/>
        <v/>
      </c>
      <c r="DO39" s="383" t="str">
        <f t="shared" si="97"/>
        <v/>
      </c>
      <c r="DP39" s="383" t="str">
        <f t="shared" si="98"/>
        <v/>
      </c>
      <c r="DQ39" s="383" t="str">
        <f t="shared" si="99"/>
        <v/>
      </c>
      <c r="DR39" s="383" t="str">
        <f t="shared" si="100"/>
        <v/>
      </c>
      <c r="DS39" s="383" t="str">
        <f t="shared" si="101"/>
        <v/>
      </c>
      <c r="DT39" s="383" t="str">
        <f t="shared" si="102"/>
        <v/>
      </c>
      <c r="DU39" s="383" t="str">
        <f t="shared" si="103"/>
        <v/>
      </c>
      <c r="DV39" s="383" t="str">
        <f t="shared" si="104"/>
        <v/>
      </c>
      <c r="DW39" s="383" t="str">
        <f t="shared" si="105"/>
        <v/>
      </c>
      <c r="DX39" s="383" t="str">
        <f t="shared" si="106"/>
        <v/>
      </c>
      <c r="DY39" s="383" t="str">
        <f t="shared" si="107"/>
        <v/>
      </c>
      <c r="DZ39" s="383" t="str">
        <f t="shared" si="108"/>
        <v/>
      </c>
      <c r="EA39" s="383" t="str">
        <f t="shared" si="109"/>
        <v/>
      </c>
      <c r="EB39" s="383" t="str">
        <f t="shared" si="110"/>
        <v/>
      </c>
      <c r="EC39" s="383" t="str">
        <f t="shared" si="111"/>
        <v/>
      </c>
      <c r="ED39" s="383" t="str">
        <f t="shared" si="112"/>
        <v/>
      </c>
      <c r="EE39" s="383" t="str">
        <f t="shared" si="113"/>
        <v/>
      </c>
      <c r="EF39" s="383" t="str">
        <f t="shared" si="114"/>
        <v/>
      </c>
      <c r="EG39" s="383" t="str">
        <f t="shared" si="115"/>
        <v/>
      </c>
      <c r="EH39" s="383" t="str">
        <f t="shared" si="116"/>
        <v/>
      </c>
      <c r="EI39" s="383" t="str">
        <f t="shared" si="117"/>
        <v/>
      </c>
      <c r="EJ39" s="383" t="str">
        <f t="shared" si="118"/>
        <v/>
      </c>
      <c r="EK39" s="383" t="str">
        <f t="shared" si="119"/>
        <v/>
      </c>
      <c r="EL39" s="383" t="str">
        <f t="shared" si="120"/>
        <v/>
      </c>
      <c r="EM39" s="383" t="str">
        <f t="shared" si="121"/>
        <v/>
      </c>
      <c r="EN39" s="383" t="str">
        <f t="shared" si="122"/>
        <v/>
      </c>
      <c r="EO39" s="383" t="str">
        <f t="shared" si="123"/>
        <v/>
      </c>
      <c r="EP39" s="383" t="str">
        <f t="shared" si="124"/>
        <v/>
      </c>
      <c r="EQ39" s="383" t="str">
        <f t="shared" si="125"/>
        <v/>
      </c>
      <c r="ER39" s="383" t="str">
        <f t="shared" si="126"/>
        <v/>
      </c>
      <c r="ES39" s="383" t="str">
        <f t="shared" si="127"/>
        <v/>
      </c>
      <c r="ET39" s="383" t="str">
        <f t="shared" si="128"/>
        <v/>
      </c>
      <c r="EU39" s="383" t="str">
        <f t="shared" si="129"/>
        <v/>
      </c>
      <c r="EV39" s="383" t="str">
        <f t="shared" si="130"/>
        <v/>
      </c>
      <c r="EW39" s="383" t="str">
        <f t="shared" si="131"/>
        <v/>
      </c>
      <c r="EX39" s="383" t="str">
        <f t="shared" si="132"/>
        <v/>
      </c>
      <c r="EY39" s="383" t="str">
        <f t="shared" si="133"/>
        <v/>
      </c>
      <c r="EZ39" s="383" t="str">
        <f t="shared" si="134"/>
        <v/>
      </c>
      <c r="FA39" s="383" t="str">
        <f t="shared" si="135"/>
        <v/>
      </c>
      <c r="FB39" s="383" t="str">
        <f t="shared" si="136"/>
        <v/>
      </c>
      <c r="FC39" s="383" t="str">
        <f t="shared" si="137"/>
        <v/>
      </c>
      <c r="FD39" s="383" t="str">
        <f t="shared" si="138"/>
        <v/>
      </c>
      <c r="FE39" s="383" t="str">
        <f t="shared" si="139"/>
        <v/>
      </c>
      <c r="FF39" s="383" t="str">
        <f t="shared" si="140"/>
        <v/>
      </c>
      <c r="FG39" s="383" t="str">
        <f t="shared" si="141"/>
        <v/>
      </c>
      <c r="FH39" s="383" t="str">
        <f t="shared" si="142"/>
        <v/>
      </c>
      <c r="FI39" s="383" t="str">
        <f t="shared" si="143"/>
        <v/>
      </c>
      <c r="FJ39" s="383" t="str">
        <f t="shared" si="144"/>
        <v/>
      </c>
      <c r="FK39" s="383" t="str">
        <f t="shared" si="145"/>
        <v/>
      </c>
      <c r="FL39" s="383" t="str">
        <f t="shared" si="146"/>
        <v/>
      </c>
      <c r="FM39" s="383" t="str">
        <f t="shared" si="147"/>
        <v/>
      </c>
      <c r="FN39" s="383" t="str">
        <f t="shared" si="148"/>
        <v/>
      </c>
      <c r="FO39" s="383" t="str">
        <f t="shared" si="149"/>
        <v/>
      </c>
      <c r="FP39" s="383" t="str">
        <f t="shared" si="150"/>
        <v/>
      </c>
      <c r="FQ39" s="383" t="str">
        <f t="shared" si="151"/>
        <v/>
      </c>
      <c r="FR39" s="383" t="str">
        <f t="shared" si="152"/>
        <v/>
      </c>
      <c r="FS39" s="383" t="str">
        <f t="shared" si="153"/>
        <v/>
      </c>
      <c r="FT39" s="383" t="str">
        <f t="shared" si="154"/>
        <v/>
      </c>
      <c r="FU39" s="383" t="str">
        <f t="shared" si="155"/>
        <v/>
      </c>
      <c r="FV39" s="383" t="str">
        <f t="shared" si="156"/>
        <v/>
      </c>
      <c r="FW39" s="383" t="str">
        <f t="shared" si="157"/>
        <v/>
      </c>
      <c r="FX39" s="383" t="str">
        <f t="shared" si="158"/>
        <v/>
      </c>
      <c r="FY39" s="383" t="str">
        <f t="shared" si="159"/>
        <v/>
      </c>
      <c r="FZ39" s="383" t="str">
        <f t="shared" si="160"/>
        <v/>
      </c>
      <c r="GA39" s="383" t="str">
        <f t="shared" si="161"/>
        <v/>
      </c>
      <c r="GB39" s="383" t="str">
        <f t="shared" si="162"/>
        <v/>
      </c>
      <c r="GC39" s="383" t="str">
        <f t="shared" si="163"/>
        <v/>
      </c>
      <c r="GD39" s="383" t="str">
        <f t="shared" si="164"/>
        <v/>
      </c>
      <c r="GE39" s="383" t="str">
        <f t="shared" si="165"/>
        <v/>
      </c>
      <c r="GF39" s="383" t="str">
        <f t="shared" si="166"/>
        <v/>
      </c>
      <c r="GG39" s="383" t="str">
        <f t="shared" si="167"/>
        <v/>
      </c>
      <c r="GH39" s="383" t="str">
        <f t="shared" si="168"/>
        <v/>
      </c>
      <c r="GI39" s="383" t="str">
        <f t="shared" si="169"/>
        <v/>
      </c>
      <c r="GJ39" s="383" t="str">
        <f t="shared" si="170"/>
        <v/>
      </c>
      <c r="GK39" s="383" t="str">
        <f t="shared" si="171"/>
        <v/>
      </c>
      <c r="GL39" s="383" t="str">
        <f t="shared" si="172"/>
        <v/>
      </c>
      <c r="GM39" s="383" t="str">
        <f t="shared" si="173"/>
        <v/>
      </c>
      <c r="GN39" s="383" t="str">
        <f t="shared" si="174"/>
        <v/>
      </c>
      <c r="GO39" s="383" t="str">
        <f t="shared" si="175"/>
        <v/>
      </c>
      <c r="GP39" s="383" t="str">
        <f t="shared" si="176"/>
        <v/>
      </c>
      <c r="GQ39" s="383" t="str">
        <f t="shared" si="177"/>
        <v/>
      </c>
      <c r="GR39" s="383" t="str">
        <f t="shared" si="178"/>
        <v/>
      </c>
      <c r="GS39" s="383" t="str">
        <f t="shared" si="179"/>
        <v/>
      </c>
      <c r="GT39" s="383" t="str">
        <f t="shared" si="180"/>
        <v/>
      </c>
      <c r="GU39" s="383" t="str">
        <f t="shared" si="181"/>
        <v/>
      </c>
      <c r="GV39" s="383" t="str">
        <f t="shared" si="182"/>
        <v/>
      </c>
      <c r="GW39" s="383" t="str">
        <f t="shared" si="183"/>
        <v/>
      </c>
      <c r="GX39" s="383" t="str">
        <f t="shared" si="184"/>
        <v/>
      </c>
      <c r="GY39" s="383" t="str">
        <f t="shared" si="185"/>
        <v/>
      </c>
      <c r="GZ39" s="383" t="str">
        <f t="shared" si="186"/>
        <v/>
      </c>
      <c r="HA39" s="383" t="str">
        <f t="shared" si="187"/>
        <v/>
      </c>
      <c r="HB39" s="383" t="str">
        <f t="shared" si="188"/>
        <v/>
      </c>
      <c r="HC39" s="383" t="str">
        <f t="shared" si="189"/>
        <v/>
      </c>
      <c r="HD39" s="383" t="str">
        <f t="shared" si="190"/>
        <v/>
      </c>
      <c r="HE39" s="383" t="str">
        <f t="shared" si="191"/>
        <v/>
      </c>
      <c r="HF39" s="383" t="str">
        <f t="shared" si="192"/>
        <v/>
      </c>
      <c r="HG39" s="383" t="str">
        <f t="shared" si="193"/>
        <v/>
      </c>
      <c r="HH39" s="383" t="str">
        <f t="shared" si="194"/>
        <v/>
      </c>
      <c r="HI39" s="383" t="str">
        <f t="shared" si="195"/>
        <v/>
      </c>
      <c r="HJ39" s="383" t="str">
        <f t="shared" si="196"/>
        <v/>
      </c>
      <c r="HK39" s="383" t="str">
        <f t="shared" si="197"/>
        <v/>
      </c>
      <c r="HL39" s="383" t="str">
        <f t="shared" si="198"/>
        <v/>
      </c>
      <c r="HM39" s="383" t="str">
        <f t="shared" si="199"/>
        <v/>
      </c>
      <c r="HN39" s="383" t="str">
        <f t="shared" si="200"/>
        <v/>
      </c>
      <c r="HO39" s="383" t="str">
        <f t="shared" si="201"/>
        <v/>
      </c>
      <c r="HP39" s="383" t="str">
        <f t="shared" si="202"/>
        <v/>
      </c>
      <c r="HQ39" s="383" t="str">
        <f t="shared" si="203"/>
        <v/>
      </c>
      <c r="HR39" s="383" t="str">
        <f t="shared" si="204"/>
        <v/>
      </c>
      <c r="HS39" s="383" t="str">
        <f t="shared" si="205"/>
        <v/>
      </c>
      <c r="HT39" s="383" t="str">
        <f t="shared" si="206"/>
        <v/>
      </c>
      <c r="HU39" s="383" t="str">
        <f t="shared" si="207"/>
        <v/>
      </c>
      <c r="HV39" s="383" t="str">
        <f t="shared" si="208"/>
        <v/>
      </c>
      <c r="HW39" s="383" t="str">
        <f t="shared" si="209"/>
        <v/>
      </c>
      <c r="HX39" s="383" t="str">
        <f t="shared" si="210"/>
        <v/>
      </c>
      <c r="HY39" s="383" t="str">
        <f t="shared" si="211"/>
        <v/>
      </c>
      <c r="HZ39" s="419" t="str">
        <f t="shared" si="212"/>
        <v/>
      </c>
      <c r="IA39" s="419" t="str">
        <f t="shared" si="213"/>
        <v/>
      </c>
      <c r="IB39" s="419" t="str">
        <f t="shared" si="214"/>
        <v/>
      </c>
      <c r="IC39" s="419" t="str">
        <f t="shared" si="215"/>
        <v/>
      </c>
      <c r="ID39" s="419" t="str">
        <f t="shared" si="216"/>
        <v/>
      </c>
      <c r="IE39" s="419" t="str">
        <f t="shared" si="217"/>
        <v/>
      </c>
      <c r="IF39" s="419" t="str">
        <f t="shared" si="218"/>
        <v/>
      </c>
      <c r="IG39" s="419" t="str">
        <f t="shared" si="219"/>
        <v/>
      </c>
      <c r="IH39" s="419" t="str">
        <f t="shared" si="220"/>
        <v/>
      </c>
      <c r="II39" s="419" t="str">
        <f t="shared" si="221"/>
        <v/>
      </c>
      <c r="IJ39" s="419" t="str">
        <f t="shared" si="222"/>
        <v/>
      </c>
      <c r="IK39" s="419" t="str">
        <f t="shared" si="223"/>
        <v/>
      </c>
      <c r="IL39" s="419" t="str">
        <f t="shared" si="224"/>
        <v/>
      </c>
      <c r="IM39" s="419" t="str">
        <f t="shared" si="225"/>
        <v/>
      </c>
      <c r="IN39" s="419" t="str">
        <f t="shared" si="226"/>
        <v/>
      </c>
      <c r="IO39" s="419" t="str">
        <f t="shared" si="227"/>
        <v/>
      </c>
      <c r="IP39" s="419" t="str">
        <f t="shared" si="228"/>
        <v/>
      </c>
      <c r="IQ39" s="419" t="str">
        <f t="shared" si="229"/>
        <v/>
      </c>
      <c r="IR39" s="419" t="str">
        <f t="shared" si="230"/>
        <v/>
      </c>
      <c r="IS39" s="419" t="str">
        <f t="shared" si="231"/>
        <v/>
      </c>
      <c r="IT39" s="419" t="str">
        <f t="shared" si="232"/>
        <v/>
      </c>
      <c r="IU39" s="419" t="str">
        <f t="shared" si="233"/>
        <v/>
      </c>
      <c r="IV39" s="419" t="str">
        <f t="shared" si="234"/>
        <v/>
      </c>
      <c r="IW39" s="419" t="str">
        <f t="shared" si="235"/>
        <v/>
      </c>
      <c r="IX39" s="419" t="str">
        <f t="shared" si="236"/>
        <v/>
      </c>
      <c r="IY39" s="419" t="str">
        <f t="shared" si="237"/>
        <v/>
      </c>
      <c r="IZ39" s="419" t="str">
        <f t="shared" si="238"/>
        <v/>
      </c>
      <c r="JA39" s="419" t="str">
        <f t="shared" si="239"/>
        <v/>
      </c>
      <c r="JB39" s="419" t="str">
        <f t="shared" si="240"/>
        <v/>
      </c>
      <c r="JC39" s="419" t="str">
        <f t="shared" si="241"/>
        <v/>
      </c>
      <c r="JD39" s="419" t="str">
        <f t="shared" si="242"/>
        <v/>
      </c>
      <c r="JE39" s="419" t="str">
        <f t="shared" si="243"/>
        <v/>
      </c>
      <c r="JF39" s="419" t="str">
        <f t="shared" si="244"/>
        <v/>
      </c>
      <c r="JG39" s="419" t="str">
        <f t="shared" si="245"/>
        <v/>
      </c>
      <c r="JH39" s="419" t="str">
        <f t="shared" si="246"/>
        <v/>
      </c>
      <c r="JI39" s="419" t="str">
        <f t="shared" si="247"/>
        <v/>
      </c>
      <c r="JJ39" s="419" t="str">
        <f t="shared" si="248"/>
        <v/>
      </c>
      <c r="JK39" s="419" t="str">
        <f t="shared" si="249"/>
        <v/>
      </c>
      <c r="JL39" s="419" t="str">
        <f t="shared" si="250"/>
        <v/>
      </c>
      <c r="JM39" s="419" t="str">
        <f t="shared" si="251"/>
        <v/>
      </c>
      <c r="JN39" s="419" t="str">
        <f t="shared" si="252"/>
        <v/>
      </c>
      <c r="JO39" s="419" t="str">
        <f t="shared" si="253"/>
        <v/>
      </c>
      <c r="JP39" s="419" t="str">
        <f t="shared" si="254"/>
        <v/>
      </c>
      <c r="JQ39" s="419" t="str">
        <f t="shared" si="255"/>
        <v/>
      </c>
      <c r="JR39" s="419" t="str">
        <f t="shared" si="256"/>
        <v/>
      </c>
      <c r="JS39" s="419" t="str">
        <f t="shared" si="257"/>
        <v/>
      </c>
      <c r="JT39" s="419" t="str">
        <f t="shared" si="258"/>
        <v/>
      </c>
      <c r="JU39" s="419" t="str">
        <f t="shared" si="259"/>
        <v/>
      </c>
      <c r="JV39" s="419" t="str">
        <f t="shared" si="260"/>
        <v/>
      </c>
      <c r="JW39" s="419" t="str">
        <f t="shared" si="261"/>
        <v/>
      </c>
      <c r="JX39" s="419" t="str">
        <f t="shared" si="262"/>
        <v/>
      </c>
      <c r="JY39" s="419" t="str">
        <f t="shared" si="263"/>
        <v/>
      </c>
      <c r="JZ39" s="419" t="str">
        <f t="shared" si="264"/>
        <v/>
      </c>
      <c r="KA39" s="419" t="str">
        <f t="shared" si="265"/>
        <v/>
      </c>
      <c r="KB39" s="419" t="str">
        <f t="shared" si="266"/>
        <v/>
      </c>
      <c r="KC39" s="419" t="str">
        <f t="shared" si="267"/>
        <v/>
      </c>
      <c r="KD39" s="419" t="str">
        <f t="shared" si="268"/>
        <v/>
      </c>
      <c r="KE39" s="419" t="str">
        <f t="shared" si="269"/>
        <v/>
      </c>
      <c r="KF39" s="419" t="str">
        <f t="shared" si="270"/>
        <v/>
      </c>
      <c r="KG39" s="419" t="str">
        <f t="shared" si="271"/>
        <v/>
      </c>
      <c r="KH39" s="419" t="str">
        <f t="shared" si="272"/>
        <v/>
      </c>
      <c r="KI39" s="419" t="str">
        <f t="shared" si="273"/>
        <v/>
      </c>
      <c r="KJ39" s="419" t="str">
        <f t="shared" si="274"/>
        <v/>
      </c>
      <c r="KK39" s="419" t="str">
        <f t="shared" si="275"/>
        <v/>
      </c>
      <c r="KL39" s="419" t="str">
        <f t="shared" si="276"/>
        <v/>
      </c>
      <c r="KM39" s="419" t="str">
        <f t="shared" si="277"/>
        <v/>
      </c>
      <c r="KN39" s="419" t="str">
        <f t="shared" si="278"/>
        <v/>
      </c>
      <c r="KO39" s="419" t="str">
        <f t="shared" si="279"/>
        <v/>
      </c>
      <c r="KP39" s="419" t="str">
        <f t="shared" si="280"/>
        <v/>
      </c>
      <c r="KQ39" s="419" t="str">
        <f t="shared" si="281"/>
        <v/>
      </c>
      <c r="KR39" s="419" t="str">
        <f t="shared" si="282"/>
        <v/>
      </c>
      <c r="KS39" s="419" t="str">
        <f t="shared" si="283"/>
        <v/>
      </c>
      <c r="KT39" s="419" t="str">
        <f t="shared" si="284"/>
        <v/>
      </c>
      <c r="KU39" s="419" t="str">
        <f t="shared" si="285"/>
        <v/>
      </c>
      <c r="KV39" s="419" t="str">
        <f t="shared" si="286"/>
        <v/>
      </c>
      <c r="KW39" s="419" t="str">
        <f t="shared" si="287"/>
        <v/>
      </c>
      <c r="KX39" s="419" t="str">
        <f t="shared" si="288"/>
        <v/>
      </c>
      <c r="KY39" s="419" t="str">
        <f t="shared" si="289"/>
        <v/>
      </c>
      <c r="KZ39" s="419" t="str">
        <f t="shared" si="290"/>
        <v/>
      </c>
      <c r="LA39" s="419" t="str">
        <f t="shared" si="291"/>
        <v/>
      </c>
      <c r="LB39" s="419" t="str">
        <f t="shared" si="292"/>
        <v/>
      </c>
      <c r="LC39" s="419" t="str">
        <f t="shared" si="293"/>
        <v/>
      </c>
      <c r="LD39" s="419" t="str">
        <f t="shared" si="294"/>
        <v/>
      </c>
      <c r="LE39" s="419" t="str">
        <f t="shared" si="295"/>
        <v/>
      </c>
      <c r="LF39" s="419" t="str">
        <f t="shared" si="296"/>
        <v/>
      </c>
      <c r="LG39" s="419" t="str">
        <f t="shared" si="297"/>
        <v/>
      </c>
      <c r="LH39" s="419" t="str">
        <f t="shared" si="298"/>
        <v/>
      </c>
      <c r="LI39" s="419" t="str">
        <f t="shared" si="299"/>
        <v/>
      </c>
      <c r="LJ39" s="419" t="str">
        <f t="shared" si="300"/>
        <v/>
      </c>
      <c r="LK39" s="419" t="str">
        <f t="shared" si="301"/>
        <v/>
      </c>
      <c r="LL39" s="419" t="str">
        <f t="shared" si="302"/>
        <v/>
      </c>
      <c r="LM39" s="419" t="str">
        <f t="shared" si="303"/>
        <v/>
      </c>
      <c r="LN39" s="419" t="str">
        <f t="shared" si="304"/>
        <v/>
      </c>
      <c r="LO39" s="419" t="str">
        <f t="shared" si="305"/>
        <v/>
      </c>
      <c r="LP39" s="419" t="str">
        <f t="shared" si="306"/>
        <v/>
      </c>
      <c r="LQ39" s="420" t="str">
        <f t="shared" si="307"/>
        <v/>
      </c>
      <c r="LR39" s="420" t="str">
        <f t="shared" si="308"/>
        <v/>
      </c>
      <c r="LS39" s="420" t="str">
        <f t="shared" si="309"/>
        <v/>
      </c>
      <c r="LT39" s="420" t="str">
        <f t="shared" si="310"/>
        <v/>
      </c>
      <c r="LU39" s="420" t="str">
        <f t="shared" si="311"/>
        <v/>
      </c>
      <c r="LV39" s="383" t="str">
        <f t="shared" si="312"/>
        <v/>
      </c>
      <c r="LW39" s="383" t="str">
        <f t="shared" si="313"/>
        <v/>
      </c>
      <c r="LX39" s="383" t="str">
        <f t="shared" si="314"/>
        <v/>
      </c>
      <c r="LY39" s="383" t="str">
        <f t="shared" si="315"/>
        <v/>
      </c>
      <c r="LZ39" s="383" t="str">
        <f t="shared" si="316"/>
        <v/>
      </c>
      <c r="MA39" s="383" t="str">
        <f t="shared" si="317"/>
        <v/>
      </c>
      <c r="MB39" s="383" t="str">
        <f t="shared" si="318"/>
        <v/>
      </c>
      <c r="MC39" s="383" t="str">
        <f t="shared" si="319"/>
        <v/>
      </c>
      <c r="MD39" s="383" t="str">
        <f t="shared" si="320"/>
        <v/>
      </c>
      <c r="ME39" s="383" t="str">
        <f t="shared" si="321"/>
        <v/>
      </c>
      <c r="MF39" s="383" t="str">
        <f t="shared" si="322"/>
        <v/>
      </c>
      <c r="MG39" s="383" t="str">
        <f t="shared" si="323"/>
        <v/>
      </c>
      <c r="MH39" s="383" t="str">
        <f t="shared" si="324"/>
        <v/>
      </c>
      <c r="MI39" s="383" t="str">
        <f t="shared" si="325"/>
        <v/>
      </c>
      <c r="MJ39" s="383" t="str">
        <f t="shared" si="326"/>
        <v/>
      </c>
      <c r="MK39" s="383" t="str">
        <f t="shared" si="327"/>
        <v/>
      </c>
      <c r="ML39" s="383" t="str">
        <f t="shared" si="328"/>
        <v/>
      </c>
      <c r="MM39" s="383" t="str">
        <f t="shared" si="329"/>
        <v/>
      </c>
      <c r="MN39" s="383" t="str">
        <f t="shared" si="330"/>
        <v/>
      </c>
      <c r="MO39" s="383" t="str">
        <f t="shared" si="331"/>
        <v/>
      </c>
      <c r="MP39" s="405">
        <f t="shared" si="338"/>
        <v>0</v>
      </c>
      <c r="MQ39" s="405">
        <f t="shared" si="339"/>
        <v>0</v>
      </c>
      <c r="MR39" s="405">
        <f t="shared" si="340"/>
        <v>0</v>
      </c>
      <c r="MS39" s="405">
        <f t="shared" si="341"/>
        <v>0</v>
      </c>
      <c r="MT39" s="405">
        <f t="shared" si="342"/>
        <v>0</v>
      </c>
      <c r="MU39" s="405">
        <f t="shared" si="343"/>
        <v>0</v>
      </c>
      <c r="MV39" s="405">
        <f t="shared" si="344"/>
        <v>0</v>
      </c>
      <c r="MW39" s="405">
        <f t="shared" si="345"/>
        <v>0</v>
      </c>
      <c r="MX39" s="405">
        <f t="shared" si="346"/>
        <v>0</v>
      </c>
      <c r="MY39" s="405">
        <f t="shared" si="347"/>
        <v>0</v>
      </c>
      <c r="MZ39" s="405">
        <f t="shared" si="332"/>
        <v>0</v>
      </c>
      <c r="NA39" s="405">
        <f t="shared" si="333"/>
        <v>0</v>
      </c>
      <c r="NB39" s="405">
        <f t="shared" si="334"/>
        <v>0</v>
      </c>
      <c r="NC39" s="405">
        <f t="shared" si="335"/>
        <v>0</v>
      </c>
      <c r="ND39" s="405">
        <f t="shared" si="336"/>
        <v>0</v>
      </c>
    </row>
    <row r="40" spans="1:369" ht="13.9" customHeight="1" x14ac:dyDescent="0.2">
      <c r="A40" s="414" t="str">
        <f t="shared" si="337"/>
        <v/>
      </c>
      <c r="B40" s="137"/>
      <c r="C40" s="112"/>
      <c r="D40" s="113"/>
      <c r="E40" s="114"/>
      <c r="F40" s="114"/>
      <c r="G40" s="114"/>
      <c r="H40" s="114"/>
      <c r="I40" s="114"/>
      <c r="J40" s="352"/>
      <c r="K40" s="115"/>
      <c r="L40" s="116">
        <f t="shared" si="0"/>
        <v>0</v>
      </c>
      <c r="M40" s="116">
        <f t="shared" si="1"/>
        <v>0</v>
      </c>
      <c r="N40" s="421"/>
      <c r="O40" s="421"/>
      <c r="P40" s="421"/>
      <c r="Q40" s="422"/>
      <c r="R40" s="423"/>
      <c r="S40" s="424"/>
      <c r="T40" s="1148"/>
      <c r="U40" s="1149"/>
      <c r="V40" s="1149"/>
      <c r="W40" s="1150"/>
      <c r="X40" s="383" t="str">
        <f t="shared" si="2"/>
        <v/>
      </c>
      <c r="Y40" s="383" t="str">
        <f t="shared" si="3"/>
        <v/>
      </c>
      <c r="Z40" s="383" t="str">
        <f t="shared" si="4"/>
        <v/>
      </c>
      <c r="AA40" s="383" t="str">
        <f t="shared" si="5"/>
        <v/>
      </c>
      <c r="AB40" s="383" t="str">
        <f t="shared" si="6"/>
        <v/>
      </c>
      <c r="AC40" s="383" t="str">
        <f t="shared" si="7"/>
        <v/>
      </c>
      <c r="AD40" s="383" t="str">
        <f t="shared" si="8"/>
        <v/>
      </c>
      <c r="AE40" s="383" t="str">
        <f t="shared" si="9"/>
        <v/>
      </c>
      <c r="AF40" s="383" t="str">
        <f t="shared" si="10"/>
        <v/>
      </c>
      <c r="AG40" s="383" t="str">
        <f t="shared" si="11"/>
        <v/>
      </c>
      <c r="AH40" s="383" t="str">
        <f t="shared" si="12"/>
        <v/>
      </c>
      <c r="AI40" s="383" t="str">
        <f t="shared" si="13"/>
        <v/>
      </c>
      <c r="AJ40" s="383" t="str">
        <f t="shared" si="14"/>
        <v/>
      </c>
      <c r="AK40" s="383" t="str">
        <f t="shared" si="15"/>
        <v/>
      </c>
      <c r="AL40" s="383" t="str">
        <f t="shared" si="16"/>
        <v/>
      </c>
      <c r="AM40" s="383" t="str">
        <f t="shared" si="17"/>
        <v/>
      </c>
      <c r="AN40" s="383" t="str">
        <f t="shared" si="18"/>
        <v/>
      </c>
      <c r="AO40" s="383" t="str">
        <f t="shared" si="19"/>
        <v/>
      </c>
      <c r="AP40" s="383" t="str">
        <f t="shared" si="20"/>
        <v/>
      </c>
      <c r="AQ40" s="383" t="str">
        <f t="shared" si="21"/>
        <v/>
      </c>
      <c r="AR40" s="383" t="str">
        <f t="shared" si="22"/>
        <v/>
      </c>
      <c r="AS40" s="383" t="str">
        <f t="shared" si="23"/>
        <v/>
      </c>
      <c r="AT40" s="383" t="str">
        <f t="shared" si="24"/>
        <v/>
      </c>
      <c r="AU40" s="383" t="str">
        <f t="shared" si="25"/>
        <v/>
      </c>
      <c r="AV40" s="383" t="str">
        <f t="shared" si="26"/>
        <v/>
      </c>
      <c r="AW40" s="383" t="str">
        <f t="shared" si="27"/>
        <v/>
      </c>
      <c r="AX40" s="383" t="str">
        <f t="shared" si="28"/>
        <v/>
      </c>
      <c r="AY40" s="383" t="str">
        <f t="shared" si="29"/>
        <v/>
      </c>
      <c r="AZ40" s="383" t="str">
        <f t="shared" si="30"/>
        <v/>
      </c>
      <c r="BA40" s="383" t="str">
        <f t="shared" si="31"/>
        <v/>
      </c>
      <c r="BB40" s="383" t="str">
        <f t="shared" si="32"/>
        <v/>
      </c>
      <c r="BC40" s="383" t="str">
        <f t="shared" si="33"/>
        <v/>
      </c>
      <c r="BD40" s="383" t="str">
        <f t="shared" si="34"/>
        <v/>
      </c>
      <c r="BE40" s="383" t="str">
        <f t="shared" si="35"/>
        <v/>
      </c>
      <c r="BF40" s="383" t="str">
        <f t="shared" si="36"/>
        <v/>
      </c>
      <c r="BG40" s="383" t="str">
        <f t="shared" si="37"/>
        <v/>
      </c>
      <c r="BH40" s="383" t="str">
        <f t="shared" si="38"/>
        <v/>
      </c>
      <c r="BI40" s="383" t="str">
        <f t="shared" si="39"/>
        <v/>
      </c>
      <c r="BJ40" s="383" t="str">
        <f t="shared" si="40"/>
        <v/>
      </c>
      <c r="BK40" s="383" t="str">
        <f t="shared" si="41"/>
        <v/>
      </c>
      <c r="BL40" s="383" t="str">
        <f t="shared" si="42"/>
        <v/>
      </c>
      <c r="BM40" s="383" t="str">
        <f t="shared" si="43"/>
        <v/>
      </c>
      <c r="BN40" s="383" t="str">
        <f t="shared" si="44"/>
        <v/>
      </c>
      <c r="BO40" s="383" t="str">
        <f t="shared" si="45"/>
        <v/>
      </c>
      <c r="BP40" s="383" t="str">
        <f t="shared" si="46"/>
        <v/>
      </c>
      <c r="BQ40" s="383" t="str">
        <f t="shared" si="47"/>
        <v/>
      </c>
      <c r="BR40" s="383" t="str">
        <f t="shared" si="48"/>
        <v/>
      </c>
      <c r="BS40" s="383" t="str">
        <f t="shared" si="49"/>
        <v/>
      </c>
      <c r="BT40" s="383" t="str">
        <f t="shared" si="50"/>
        <v/>
      </c>
      <c r="BU40" s="383" t="str">
        <f t="shared" si="51"/>
        <v/>
      </c>
      <c r="BV40" s="383" t="str">
        <f t="shared" si="52"/>
        <v/>
      </c>
      <c r="BW40" s="383" t="str">
        <f t="shared" si="53"/>
        <v/>
      </c>
      <c r="BX40" s="383" t="str">
        <f t="shared" si="54"/>
        <v/>
      </c>
      <c r="BY40" s="383" t="str">
        <f t="shared" si="55"/>
        <v/>
      </c>
      <c r="BZ40" s="383" t="str">
        <f t="shared" si="56"/>
        <v/>
      </c>
      <c r="CA40" s="383" t="str">
        <f t="shared" si="57"/>
        <v/>
      </c>
      <c r="CB40" s="383" t="str">
        <f t="shared" si="58"/>
        <v/>
      </c>
      <c r="CC40" s="383" t="str">
        <f t="shared" si="59"/>
        <v/>
      </c>
      <c r="CD40" s="383" t="str">
        <f t="shared" si="60"/>
        <v/>
      </c>
      <c r="CE40" s="383" t="str">
        <f t="shared" si="61"/>
        <v/>
      </c>
      <c r="CF40" s="383" t="str">
        <f t="shared" si="62"/>
        <v/>
      </c>
      <c r="CG40" s="383" t="str">
        <f t="shared" si="63"/>
        <v/>
      </c>
      <c r="CH40" s="383" t="str">
        <f t="shared" si="64"/>
        <v/>
      </c>
      <c r="CI40" s="383" t="str">
        <f t="shared" si="65"/>
        <v/>
      </c>
      <c r="CJ40" s="383" t="str">
        <f t="shared" si="66"/>
        <v/>
      </c>
      <c r="CK40" s="383" t="str">
        <f t="shared" si="67"/>
        <v/>
      </c>
      <c r="CL40" s="383" t="str">
        <f t="shared" si="68"/>
        <v/>
      </c>
      <c r="CM40" s="383" t="str">
        <f t="shared" si="69"/>
        <v/>
      </c>
      <c r="CN40" s="383" t="str">
        <f t="shared" si="70"/>
        <v/>
      </c>
      <c r="CO40" s="383" t="str">
        <f t="shared" si="71"/>
        <v/>
      </c>
      <c r="CP40" s="383" t="str">
        <f t="shared" si="72"/>
        <v/>
      </c>
      <c r="CQ40" s="383" t="str">
        <f t="shared" si="73"/>
        <v/>
      </c>
      <c r="CR40" s="383" t="str">
        <f t="shared" si="74"/>
        <v/>
      </c>
      <c r="CS40" s="383" t="str">
        <f t="shared" si="75"/>
        <v/>
      </c>
      <c r="CT40" s="383" t="str">
        <f t="shared" si="76"/>
        <v/>
      </c>
      <c r="CU40" s="383" t="str">
        <f t="shared" si="77"/>
        <v/>
      </c>
      <c r="CV40" s="383" t="str">
        <f t="shared" si="78"/>
        <v/>
      </c>
      <c r="CW40" s="383" t="str">
        <f t="shared" si="79"/>
        <v/>
      </c>
      <c r="CX40" s="383" t="str">
        <f t="shared" si="80"/>
        <v/>
      </c>
      <c r="CY40" s="383" t="str">
        <f t="shared" si="81"/>
        <v/>
      </c>
      <c r="CZ40" s="383" t="str">
        <f t="shared" si="82"/>
        <v/>
      </c>
      <c r="DA40" s="383" t="str">
        <f t="shared" si="83"/>
        <v/>
      </c>
      <c r="DB40" s="383" t="str">
        <f t="shared" si="84"/>
        <v/>
      </c>
      <c r="DC40" s="383" t="str">
        <f t="shared" si="85"/>
        <v/>
      </c>
      <c r="DD40" s="383" t="str">
        <f t="shared" si="86"/>
        <v/>
      </c>
      <c r="DE40" s="383" t="str">
        <f t="shared" si="87"/>
        <v/>
      </c>
      <c r="DF40" s="383" t="str">
        <f t="shared" si="88"/>
        <v/>
      </c>
      <c r="DG40" s="383" t="str">
        <f t="shared" si="89"/>
        <v/>
      </c>
      <c r="DH40" s="383" t="str">
        <f t="shared" si="90"/>
        <v/>
      </c>
      <c r="DI40" s="383" t="str">
        <f t="shared" si="91"/>
        <v/>
      </c>
      <c r="DJ40" s="383" t="str">
        <f t="shared" si="92"/>
        <v/>
      </c>
      <c r="DK40" s="383" t="str">
        <f t="shared" si="93"/>
        <v/>
      </c>
      <c r="DL40" s="383" t="str">
        <f t="shared" si="94"/>
        <v/>
      </c>
      <c r="DM40" s="383" t="str">
        <f t="shared" si="95"/>
        <v/>
      </c>
      <c r="DN40" s="383" t="str">
        <f t="shared" si="96"/>
        <v/>
      </c>
      <c r="DO40" s="383" t="str">
        <f t="shared" si="97"/>
        <v/>
      </c>
      <c r="DP40" s="383" t="str">
        <f t="shared" si="98"/>
        <v/>
      </c>
      <c r="DQ40" s="383" t="str">
        <f t="shared" si="99"/>
        <v/>
      </c>
      <c r="DR40" s="383" t="str">
        <f t="shared" si="100"/>
        <v/>
      </c>
      <c r="DS40" s="383" t="str">
        <f t="shared" si="101"/>
        <v/>
      </c>
      <c r="DT40" s="383" t="str">
        <f t="shared" si="102"/>
        <v/>
      </c>
      <c r="DU40" s="383" t="str">
        <f t="shared" si="103"/>
        <v/>
      </c>
      <c r="DV40" s="383" t="str">
        <f t="shared" si="104"/>
        <v/>
      </c>
      <c r="DW40" s="383" t="str">
        <f t="shared" si="105"/>
        <v/>
      </c>
      <c r="DX40" s="383" t="str">
        <f t="shared" si="106"/>
        <v/>
      </c>
      <c r="DY40" s="383" t="str">
        <f t="shared" si="107"/>
        <v/>
      </c>
      <c r="DZ40" s="383" t="str">
        <f t="shared" si="108"/>
        <v/>
      </c>
      <c r="EA40" s="383" t="str">
        <f t="shared" si="109"/>
        <v/>
      </c>
      <c r="EB40" s="383" t="str">
        <f t="shared" si="110"/>
        <v/>
      </c>
      <c r="EC40" s="383" t="str">
        <f t="shared" si="111"/>
        <v/>
      </c>
      <c r="ED40" s="383" t="str">
        <f t="shared" si="112"/>
        <v/>
      </c>
      <c r="EE40" s="383" t="str">
        <f t="shared" si="113"/>
        <v/>
      </c>
      <c r="EF40" s="383" t="str">
        <f t="shared" si="114"/>
        <v/>
      </c>
      <c r="EG40" s="383" t="str">
        <f t="shared" si="115"/>
        <v/>
      </c>
      <c r="EH40" s="383" t="str">
        <f t="shared" si="116"/>
        <v/>
      </c>
      <c r="EI40" s="383" t="str">
        <f t="shared" si="117"/>
        <v/>
      </c>
      <c r="EJ40" s="383" t="str">
        <f t="shared" si="118"/>
        <v/>
      </c>
      <c r="EK40" s="383" t="str">
        <f t="shared" si="119"/>
        <v/>
      </c>
      <c r="EL40" s="383" t="str">
        <f t="shared" si="120"/>
        <v/>
      </c>
      <c r="EM40" s="383" t="str">
        <f t="shared" si="121"/>
        <v/>
      </c>
      <c r="EN40" s="383" t="str">
        <f t="shared" si="122"/>
        <v/>
      </c>
      <c r="EO40" s="383" t="str">
        <f t="shared" si="123"/>
        <v/>
      </c>
      <c r="EP40" s="383" t="str">
        <f t="shared" si="124"/>
        <v/>
      </c>
      <c r="EQ40" s="383" t="str">
        <f t="shared" si="125"/>
        <v/>
      </c>
      <c r="ER40" s="383" t="str">
        <f t="shared" si="126"/>
        <v/>
      </c>
      <c r="ES40" s="383" t="str">
        <f t="shared" si="127"/>
        <v/>
      </c>
      <c r="ET40" s="383" t="str">
        <f t="shared" si="128"/>
        <v/>
      </c>
      <c r="EU40" s="383" t="str">
        <f t="shared" si="129"/>
        <v/>
      </c>
      <c r="EV40" s="383" t="str">
        <f t="shared" si="130"/>
        <v/>
      </c>
      <c r="EW40" s="383" t="str">
        <f t="shared" si="131"/>
        <v/>
      </c>
      <c r="EX40" s="383" t="str">
        <f t="shared" si="132"/>
        <v/>
      </c>
      <c r="EY40" s="383" t="str">
        <f t="shared" si="133"/>
        <v/>
      </c>
      <c r="EZ40" s="383" t="str">
        <f t="shared" si="134"/>
        <v/>
      </c>
      <c r="FA40" s="383" t="str">
        <f t="shared" si="135"/>
        <v/>
      </c>
      <c r="FB40" s="383" t="str">
        <f t="shared" si="136"/>
        <v/>
      </c>
      <c r="FC40" s="383" t="str">
        <f t="shared" si="137"/>
        <v/>
      </c>
      <c r="FD40" s="383" t="str">
        <f t="shared" si="138"/>
        <v/>
      </c>
      <c r="FE40" s="383" t="str">
        <f t="shared" si="139"/>
        <v/>
      </c>
      <c r="FF40" s="383" t="str">
        <f t="shared" si="140"/>
        <v/>
      </c>
      <c r="FG40" s="383" t="str">
        <f t="shared" si="141"/>
        <v/>
      </c>
      <c r="FH40" s="383" t="str">
        <f t="shared" si="142"/>
        <v/>
      </c>
      <c r="FI40" s="383" t="str">
        <f t="shared" si="143"/>
        <v/>
      </c>
      <c r="FJ40" s="383" t="str">
        <f t="shared" si="144"/>
        <v/>
      </c>
      <c r="FK40" s="383" t="str">
        <f t="shared" si="145"/>
        <v/>
      </c>
      <c r="FL40" s="383" t="str">
        <f t="shared" si="146"/>
        <v/>
      </c>
      <c r="FM40" s="383" t="str">
        <f t="shared" si="147"/>
        <v/>
      </c>
      <c r="FN40" s="383" t="str">
        <f t="shared" si="148"/>
        <v/>
      </c>
      <c r="FO40" s="383" t="str">
        <f t="shared" si="149"/>
        <v/>
      </c>
      <c r="FP40" s="383" t="str">
        <f t="shared" si="150"/>
        <v/>
      </c>
      <c r="FQ40" s="383" t="str">
        <f t="shared" si="151"/>
        <v/>
      </c>
      <c r="FR40" s="383" t="str">
        <f t="shared" si="152"/>
        <v/>
      </c>
      <c r="FS40" s="383" t="str">
        <f t="shared" si="153"/>
        <v/>
      </c>
      <c r="FT40" s="383" t="str">
        <f t="shared" si="154"/>
        <v/>
      </c>
      <c r="FU40" s="383" t="str">
        <f t="shared" si="155"/>
        <v/>
      </c>
      <c r="FV40" s="383" t="str">
        <f t="shared" si="156"/>
        <v/>
      </c>
      <c r="FW40" s="383" t="str">
        <f t="shared" si="157"/>
        <v/>
      </c>
      <c r="FX40" s="383" t="str">
        <f t="shared" si="158"/>
        <v/>
      </c>
      <c r="FY40" s="383" t="str">
        <f t="shared" si="159"/>
        <v/>
      </c>
      <c r="FZ40" s="383" t="str">
        <f t="shared" si="160"/>
        <v/>
      </c>
      <c r="GA40" s="383" t="str">
        <f t="shared" si="161"/>
        <v/>
      </c>
      <c r="GB40" s="383" t="str">
        <f t="shared" si="162"/>
        <v/>
      </c>
      <c r="GC40" s="383" t="str">
        <f t="shared" si="163"/>
        <v/>
      </c>
      <c r="GD40" s="383" t="str">
        <f t="shared" si="164"/>
        <v/>
      </c>
      <c r="GE40" s="383" t="str">
        <f t="shared" si="165"/>
        <v/>
      </c>
      <c r="GF40" s="383" t="str">
        <f t="shared" si="166"/>
        <v/>
      </c>
      <c r="GG40" s="383" t="str">
        <f t="shared" si="167"/>
        <v/>
      </c>
      <c r="GH40" s="383" t="str">
        <f t="shared" si="168"/>
        <v/>
      </c>
      <c r="GI40" s="383" t="str">
        <f t="shared" si="169"/>
        <v/>
      </c>
      <c r="GJ40" s="383" t="str">
        <f t="shared" si="170"/>
        <v/>
      </c>
      <c r="GK40" s="383" t="str">
        <f t="shared" si="171"/>
        <v/>
      </c>
      <c r="GL40" s="383" t="str">
        <f t="shared" si="172"/>
        <v/>
      </c>
      <c r="GM40" s="383" t="str">
        <f t="shared" si="173"/>
        <v/>
      </c>
      <c r="GN40" s="383" t="str">
        <f t="shared" si="174"/>
        <v/>
      </c>
      <c r="GO40" s="383" t="str">
        <f t="shared" si="175"/>
        <v/>
      </c>
      <c r="GP40" s="383" t="str">
        <f t="shared" si="176"/>
        <v/>
      </c>
      <c r="GQ40" s="383" t="str">
        <f t="shared" si="177"/>
        <v/>
      </c>
      <c r="GR40" s="383" t="str">
        <f t="shared" si="178"/>
        <v/>
      </c>
      <c r="GS40" s="383" t="str">
        <f t="shared" si="179"/>
        <v/>
      </c>
      <c r="GT40" s="383" t="str">
        <f t="shared" si="180"/>
        <v/>
      </c>
      <c r="GU40" s="383" t="str">
        <f t="shared" si="181"/>
        <v/>
      </c>
      <c r="GV40" s="383" t="str">
        <f t="shared" si="182"/>
        <v/>
      </c>
      <c r="GW40" s="383" t="str">
        <f t="shared" si="183"/>
        <v/>
      </c>
      <c r="GX40" s="383" t="str">
        <f t="shared" si="184"/>
        <v/>
      </c>
      <c r="GY40" s="383" t="str">
        <f t="shared" si="185"/>
        <v/>
      </c>
      <c r="GZ40" s="383" t="str">
        <f t="shared" si="186"/>
        <v/>
      </c>
      <c r="HA40" s="383" t="str">
        <f t="shared" si="187"/>
        <v/>
      </c>
      <c r="HB40" s="383" t="str">
        <f t="shared" si="188"/>
        <v/>
      </c>
      <c r="HC40" s="383" t="str">
        <f t="shared" si="189"/>
        <v/>
      </c>
      <c r="HD40" s="383" t="str">
        <f t="shared" si="190"/>
        <v/>
      </c>
      <c r="HE40" s="383" t="str">
        <f t="shared" si="191"/>
        <v/>
      </c>
      <c r="HF40" s="383" t="str">
        <f t="shared" si="192"/>
        <v/>
      </c>
      <c r="HG40" s="383" t="str">
        <f t="shared" si="193"/>
        <v/>
      </c>
      <c r="HH40" s="383" t="str">
        <f t="shared" si="194"/>
        <v/>
      </c>
      <c r="HI40" s="383" t="str">
        <f t="shared" si="195"/>
        <v/>
      </c>
      <c r="HJ40" s="383" t="str">
        <f t="shared" si="196"/>
        <v/>
      </c>
      <c r="HK40" s="383" t="str">
        <f t="shared" si="197"/>
        <v/>
      </c>
      <c r="HL40" s="383" t="str">
        <f t="shared" si="198"/>
        <v/>
      </c>
      <c r="HM40" s="383" t="str">
        <f t="shared" si="199"/>
        <v/>
      </c>
      <c r="HN40" s="383" t="str">
        <f t="shared" si="200"/>
        <v/>
      </c>
      <c r="HO40" s="383" t="str">
        <f t="shared" si="201"/>
        <v/>
      </c>
      <c r="HP40" s="383" t="str">
        <f t="shared" si="202"/>
        <v/>
      </c>
      <c r="HQ40" s="383" t="str">
        <f t="shared" si="203"/>
        <v/>
      </c>
      <c r="HR40" s="383" t="str">
        <f t="shared" si="204"/>
        <v/>
      </c>
      <c r="HS40" s="383" t="str">
        <f t="shared" si="205"/>
        <v/>
      </c>
      <c r="HT40" s="383" t="str">
        <f t="shared" si="206"/>
        <v/>
      </c>
      <c r="HU40" s="383" t="str">
        <f t="shared" si="207"/>
        <v/>
      </c>
      <c r="HV40" s="383" t="str">
        <f t="shared" si="208"/>
        <v/>
      </c>
      <c r="HW40" s="383" t="str">
        <f t="shared" si="209"/>
        <v/>
      </c>
      <c r="HX40" s="383" t="str">
        <f t="shared" si="210"/>
        <v/>
      </c>
      <c r="HY40" s="383" t="str">
        <f t="shared" si="211"/>
        <v/>
      </c>
      <c r="HZ40" s="419" t="str">
        <f t="shared" si="212"/>
        <v/>
      </c>
      <c r="IA40" s="419" t="str">
        <f t="shared" si="213"/>
        <v/>
      </c>
      <c r="IB40" s="419" t="str">
        <f t="shared" si="214"/>
        <v/>
      </c>
      <c r="IC40" s="419" t="str">
        <f t="shared" si="215"/>
        <v/>
      </c>
      <c r="ID40" s="419" t="str">
        <f t="shared" si="216"/>
        <v/>
      </c>
      <c r="IE40" s="419" t="str">
        <f t="shared" si="217"/>
        <v/>
      </c>
      <c r="IF40" s="419" t="str">
        <f t="shared" si="218"/>
        <v/>
      </c>
      <c r="IG40" s="419" t="str">
        <f t="shared" si="219"/>
        <v/>
      </c>
      <c r="IH40" s="419" t="str">
        <f t="shared" si="220"/>
        <v/>
      </c>
      <c r="II40" s="419" t="str">
        <f t="shared" si="221"/>
        <v/>
      </c>
      <c r="IJ40" s="419" t="str">
        <f t="shared" si="222"/>
        <v/>
      </c>
      <c r="IK40" s="419" t="str">
        <f t="shared" si="223"/>
        <v/>
      </c>
      <c r="IL40" s="419" t="str">
        <f t="shared" si="224"/>
        <v/>
      </c>
      <c r="IM40" s="419" t="str">
        <f t="shared" si="225"/>
        <v/>
      </c>
      <c r="IN40" s="419" t="str">
        <f t="shared" si="226"/>
        <v/>
      </c>
      <c r="IO40" s="419" t="str">
        <f t="shared" si="227"/>
        <v/>
      </c>
      <c r="IP40" s="419" t="str">
        <f t="shared" si="228"/>
        <v/>
      </c>
      <c r="IQ40" s="419" t="str">
        <f t="shared" si="229"/>
        <v/>
      </c>
      <c r="IR40" s="419" t="str">
        <f t="shared" si="230"/>
        <v/>
      </c>
      <c r="IS40" s="419" t="str">
        <f t="shared" si="231"/>
        <v/>
      </c>
      <c r="IT40" s="419" t="str">
        <f t="shared" si="232"/>
        <v/>
      </c>
      <c r="IU40" s="419" t="str">
        <f t="shared" si="233"/>
        <v/>
      </c>
      <c r="IV40" s="419" t="str">
        <f t="shared" si="234"/>
        <v/>
      </c>
      <c r="IW40" s="419" t="str">
        <f t="shared" si="235"/>
        <v/>
      </c>
      <c r="IX40" s="419" t="str">
        <f t="shared" si="236"/>
        <v/>
      </c>
      <c r="IY40" s="419" t="str">
        <f t="shared" si="237"/>
        <v/>
      </c>
      <c r="IZ40" s="419" t="str">
        <f t="shared" si="238"/>
        <v/>
      </c>
      <c r="JA40" s="419" t="str">
        <f t="shared" si="239"/>
        <v/>
      </c>
      <c r="JB40" s="419" t="str">
        <f t="shared" si="240"/>
        <v/>
      </c>
      <c r="JC40" s="419" t="str">
        <f t="shared" si="241"/>
        <v/>
      </c>
      <c r="JD40" s="419" t="str">
        <f t="shared" si="242"/>
        <v/>
      </c>
      <c r="JE40" s="419" t="str">
        <f t="shared" si="243"/>
        <v/>
      </c>
      <c r="JF40" s="419" t="str">
        <f t="shared" si="244"/>
        <v/>
      </c>
      <c r="JG40" s="419" t="str">
        <f t="shared" si="245"/>
        <v/>
      </c>
      <c r="JH40" s="419" t="str">
        <f t="shared" si="246"/>
        <v/>
      </c>
      <c r="JI40" s="419" t="str">
        <f t="shared" si="247"/>
        <v/>
      </c>
      <c r="JJ40" s="419" t="str">
        <f t="shared" si="248"/>
        <v/>
      </c>
      <c r="JK40" s="419" t="str">
        <f t="shared" si="249"/>
        <v/>
      </c>
      <c r="JL40" s="419" t="str">
        <f t="shared" si="250"/>
        <v/>
      </c>
      <c r="JM40" s="419" t="str">
        <f t="shared" si="251"/>
        <v/>
      </c>
      <c r="JN40" s="419" t="str">
        <f t="shared" si="252"/>
        <v/>
      </c>
      <c r="JO40" s="419" t="str">
        <f t="shared" si="253"/>
        <v/>
      </c>
      <c r="JP40" s="419" t="str">
        <f t="shared" si="254"/>
        <v/>
      </c>
      <c r="JQ40" s="419" t="str">
        <f t="shared" si="255"/>
        <v/>
      </c>
      <c r="JR40" s="419" t="str">
        <f t="shared" si="256"/>
        <v/>
      </c>
      <c r="JS40" s="419" t="str">
        <f t="shared" si="257"/>
        <v/>
      </c>
      <c r="JT40" s="419" t="str">
        <f t="shared" si="258"/>
        <v/>
      </c>
      <c r="JU40" s="419" t="str">
        <f t="shared" si="259"/>
        <v/>
      </c>
      <c r="JV40" s="419" t="str">
        <f t="shared" si="260"/>
        <v/>
      </c>
      <c r="JW40" s="419" t="str">
        <f t="shared" si="261"/>
        <v/>
      </c>
      <c r="JX40" s="419" t="str">
        <f t="shared" si="262"/>
        <v/>
      </c>
      <c r="JY40" s="419" t="str">
        <f t="shared" si="263"/>
        <v/>
      </c>
      <c r="JZ40" s="419" t="str">
        <f t="shared" si="264"/>
        <v/>
      </c>
      <c r="KA40" s="419" t="str">
        <f t="shared" si="265"/>
        <v/>
      </c>
      <c r="KB40" s="419" t="str">
        <f t="shared" si="266"/>
        <v/>
      </c>
      <c r="KC40" s="419" t="str">
        <f t="shared" si="267"/>
        <v/>
      </c>
      <c r="KD40" s="419" t="str">
        <f t="shared" si="268"/>
        <v/>
      </c>
      <c r="KE40" s="419" t="str">
        <f t="shared" si="269"/>
        <v/>
      </c>
      <c r="KF40" s="419" t="str">
        <f t="shared" si="270"/>
        <v/>
      </c>
      <c r="KG40" s="419" t="str">
        <f t="shared" si="271"/>
        <v/>
      </c>
      <c r="KH40" s="419" t="str">
        <f t="shared" si="272"/>
        <v/>
      </c>
      <c r="KI40" s="419" t="str">
        <f t="shared" si="273"/>
        <v/>
      </c>
      <c r="KJ40" s="419" t="str">
        <f t="shared" si="274"/>
        <v/>
      </c>
      <c r="KK40" s="419" t="str">
        <f t="shared" si="275"/>
        <v/>
      </c>
      <c r="KL40" s="419" t="str">
        <f t="shared" si="276"/>
        <v/>
      </c>
      <c r="KM40" s="419" t="str">
        <f t="shared" si="277"/>
        <v/>
      </c>
      <c r="KN40" s="419" t="str">
        <f t="shared" si="278"/>
        <v/>
      </c>
      <c r="KO40" s="419" t="str">
        <f t="shared" si="279"/>
        <v/>
      </c>
      <c r="KP40" s="419" t="str">
        <f t="shared" si="280"/>
        <v/>
      </c>
      <c r="KQ40" s="419" t="str">
        <f t="shared" si="281"/>
        <v/>
      </c>
      <c r="KR40" s="419" t="str">
        <f t="shared" si="282"/>
        <v/>
      </c>
      <c r="KS40" s="419" t="str">
        <f t="shared" si="283"/>
        <v/>
      </c>
      <c r="KT40" s="419" t="str">
        <f t="shared" si="284"/>
        <v/>
      </c>
      <c r="KU40" s="419" t="str">
        <f t="shared" si="285"/>
        <v/>
      </c>
      <c r="KV40" s="419" t="str">
        <f t="shared" si="286"/>
        <v/>
      </c>
      <c r="KW40" s="419" t="str">
        <f t="shared" si="287"/>
        <v/>
      </c>
      <c r="KX40" s="419" t="str">
        <f t="shared" si="288"/>
        <v/>
      </c>
      <c r="KY40" s="419" t="str">
        <f t="shared" si="289"/>
        <v/>
      </c>
      <c r="KZ40" s="419" t="str">
        <f t="shared" si="290"/>
        <v/>
      </c>
      <c r="LA40" s="419" t="str">
        <f t="shared" si="291"/>
        <v/>
      </c>
      <c r="LB40" s="419" t="str">
        <f t="shared" si="292"/>
        <v/>
      </c>
      <c r="LC40" s="419" t="str">
        <f t="shared" si="293"/>
        <v/>
      </c>
      <c r="LD40" s="419" t="str">
        <f t="shared" si="294"/>
        <v/>
      </c>
      <c r="LE40" s="419" t="str">
        <f t="shared" si="295"/>
        <v/>
      </c>
      <c r="LF40" s="419" t="str">
        <f t="shared" si="296"/>
        <v/>
      </c>
      <c r="LG40" s="419" t="str">
        <f t="shared" si="297"/>
        <v/>
      </c>
      <c r="LH40" s="419" t="str">
        <f t="shared" si="298"/>
        <v/>
      </c>
      <c r="LI40" s="419" t="str">
        <f t="shared" si="299"/>
        <v/>
      </c>
      <c r="LJ40" s="419" t="str">
        <f t="shared" si="300"/>
        <v/>
      </c>
      <c r="LK40" s="419" t="str">
        <f t="shared" si="301"/>
        <v/>
      </c>
      <c r="LL40" s="419" t="str">
        <f t="shared" si="302"/>
        <v/>
      </c>
      <c r="LM40" s="419" t="str">
        <f t="shared" si="303"/>
        <v/>
      </c>
      <c r="LN40" s="419" t="str">
        <f t="shared" si="304"/>
        <v/>
      </c>
      <c r="LO40" s="419" t="str">
        <f t="shared" si="305"/>
        <v/>
      </c>
      <c r="LP40" s="419" t="str">
        <f t="shared" si="306"/>
        <v/>
      </c>
      <c r="LQ40" s="420" t="str">
        <f t="shared" si="307"/>
        <v/>
      </c>
      <c r="LR40" s="420" t="str">
        <f t="shared" si="308"/>
        <v/>
      </c>
      <c r="LS40" s="420" t="str">
        <f t="shared" si="309"/>
        <v/>
      </c>
      <c r="LT40" s="420" t="str">
        <f t="shared" si="310"/>
        <v/>
      </c>
      <c r="LU40" s="420" t="str">
        <f t="shared" si="311"/>
        <v/>
      </c>
      <c r="LV40" s="383" t="str">
        <f t="shared" si="312"/>
        <v/>
      </c>
      <c r="LW40" s="383" t="str">
        <f t="shared" si="313"/>
        <v/>
      </c>
      <c r="LX40" s="383" t="str">
        <f t="shared" si="314"/>
        <v/>
      </c>
      <c r="LY40" s="383" t="str">
        <f t="shared" si="315"/>
        <v/>
      </c>
      <c r="LZ40" s="383" t="str">
        <f t="shared" si="316"/>
        <v/>
      </c>
      <c r="MA40" s="383" t="str">
        <f t="shared" si="317"/>
        <v/>
      </c>
      <c r="MB40" s="383" t="str">
        <f t="shared" si="318"/>
        <v/>
      </c>
      <c r="MC40" s="383" t="str">
        <f t="shared" si="319"/>
        <v/>
      </c>
      <c r="MD40" s="383" t="str">
        <f t="shared" si="320"/>
        <v/>
      </c>
      <c r="ME40" s="383" t="str">
        <f t="shared" si="321"/>
        <v/>
      </c>
      <c r="MF40" s="383" t="str">
        <f t="shared" si="322"/>
        <v/>
      </c>
      <c r="MG40" s="383" t="str">
        <f t="shared" si="323"/>
        <v/>
      </c>
      <c r="MH40" s="383" t="str">
        <f t="shared" si="324"/>
        <v/>
      </c>
      <c r="MI40" s="383" t="str">
        <f t="shared" si="325"/>
        <v/>
      </c>
      <c r="MJ40" s="383" t="str">
        <f t="shared" si="326"/>
        <v/>
      </c>
      <c r="MK40" s="383" t="str">
        <f t="shared" si="327"/>
        <v/>
      </c>
      <c r="ML40" s="383" t="str">
        <f t="shared" si="328"/>
        <v/>
      </c>
      <c r="MM40" s="383" t="str">
        <f t="shared" si="329"/>
        <v/>
      </c>
      <c r="MN40" s="383" t="str">
        <f t="shared" si="330"/>
        <v/>
      </c>
      <c r="MO40" s="383" t="str">
        <f t="shared" si="331"/>
        <v/>
      </c>
      <c r="MP40" s="405">
        <f t="shared" si="338"/>
        <v>0</v>
      </c>
      <c r="MQ40" s="405">
        <f t="shared" si="339"/>
        <v>0</v>
      </c>
      <c r="MR40" s="405">
        <f t="shared" si="340"/>
        <v>0</v>
      </c>
      <c r="MS40" s="405">
        <f t="shared" si="341"/>
        <v>0</v>
      </c>
      <c r="MT40" s="405">
        <f t="shared" si="342"/>
        <v>0</v>
      </c>
      <c r="MU40" s="405">
        <f t="shared" si="343"/>
        <v>0</v>
      </c>
      <c r="MV40" s="405">
        <f t="shared" si="344"/>
        <v>0</v>
      </c>
      <c r="MW40" s="405">
        <f t="shared" si="345"/>
        <v>0</v>
      </c>
      <c r="MX40" s="405">
        <f t="shared" si="346"/>
        <v>0</v>
      </c>
      <c r="MY40" s="405">
        <f t="shared" si="347"/>
        <v>0</v>
      </c>
      <c r="MZ40" s="405">
        <f t="shared" si="332"/>
        <v>0</v>
      </c>
      <c r="NA40" s="405">
        <f t="shared" si="333"/>
        <v>0</v>
      </c>
      <c r="NB40" s="405">
        <f t="shared" si="334"/>
        <v>0</v>
      </c>
      <c r="NC40" s="405">
        <f t="shared" si="335"/>
        <v>0</v>
      </c>
      <c r="ND40" s="405">
        <f t="shared" si="336"/>
        <v>0</v>
      </c>
    </row>
    <row r="41" spans="1:369" ht="13.9" customHeight="1" x14ac:dyDescent="0.2">
      <c r="A41" s="414" t="str">
        <f t="shared" si="337"/>
        <v/>
      </c>
      <c r="B41" s="137"/>
      <c r="C41" s="112"/>
      <c r="D41" s="113"/>
      <c r="E41" s="114"/>
      <c r="F41" s="114"/>
      <c r="G41" s="114"/>
      <c r="H41" s="114"/>
      <c r="I41" s="114"/>
      <c r="J41" s="352"/>
      <c r="K41" s="115"/>
      <c r="L41" s="116">
        <f t="shared" si="0"/>
        <v>0</v>
      </c>
      <c r="M41" s="116">
        <f t="shared" si="1"/>
        <v>0</v>
      </c>
      <c r="N41" s="421"/>
      <c r="O41" s="421"/>
      <c r="P41" s="421"/>
      <c r="Q41" s="422"/>
      <c r="R41" s="423"/>
      <c r="S41" s="424"/>
      <c r="T41" s="1148"/>
      <c r="U41" s="1149"/>
      <c r="V41" s="1149"/>
      <c r="W41" s="1150"/>
      <c r="X41" s="383" t="str">
        <f t="shared" si="2"/>
        <v/>
      </c>
      <c r="Y41" s="383" t="str">
        <f t="shared" si="3"/>
        <v/>
      </c>
      <c r="Z41" s="383" t="str">
        <f t="shared" si="4"/>
        <v/>
      </c>
      <c r="AA41" s="383" t="str">
        <f t="shared" si="5"/>
        <v/>
      </c>
      <c r="AB41" s="383" t="str">
        <f t="shared" si="6"/>
        <v/>
      </c>
      <c r="AC41" s="383" t="str">
        <f t="shared" si="7"/>
        <v/>
      </c>
      <c r="AD41" s="383" t="str">
        <f t="shared" si="8"/>
        <v/>
      </c>
      <c r="AE41" s="383" t="str">
        <f t="shared" si="9"/>
        <v/>
      </c>
      <c r="AF41" s="383" t="str">
        <f t="shared" si="10"/>
        <v/>
      </c>
      <c r="AG41" s="383" t="str">
        <f t="shared" si="11"/>
        <v/>
      </c>
      <c r="AH41" s="383" t="str">
        <f t="shared" si="12"/>
        <v/>
      </c>
      <c r="AI41" s="383" t="str">
        <f t="shared" si="13"/>
        <v/>
      </c>
      <c r="AJ41" s="383" t="str">
        <f t="shared" si="14"/>
        <v/>
      </c>
      <c r="AK41" s="383" t="str">
        <f t="shared" si="15"/>
        <v/>
      </c>
      <c r="AL41" s="383" t="str">
        <f t="shared" si="16"/>
        <v/>
      </c>
      <c r="AM41" s="383" t="str">
        <f t="shared" si="17"/>
        <v/>
      </c>
      <c r="AN41" s="383" t="str">
        <f t="shared" si="18"/>
        <v/>
      </c>
      <c r="AO41" s="383" t="str">
        <f t="shared" si="19"/>
        <v/>
      </c>
      <c r="AP41" s="383" t="str">
        <f t="shared" si="20"/>
        <v/>
      </c>
      <c r="AQ41" s="383" t="str">
        <f t="shared" si="21"/>
        <v/>
      </c>
      <c r="AR41" s="383" t="str">
        <f t="shared" si="22"/>
        <v/>
      </c>
      <c r="AS41" s="383" t="str">
        <f t="shared" si="23"/>
        <v/>
      </c>
      <c r="AT41" s="383" t="str">
        <f t="shared" si="24"/>
        <v/>
      </c>
      <c r="AU41" s="383" t="str">
        <f t="shared" si="25"/>
        <v/>
      </c>
      <c r="AV41" s="383" t="str">
        <f t="shared" si="26"/>
        <v/>
      </c>
      <c r="AW41" s="383" t="str">
        <f t="shared" si="27"/>
        <v/>
      </c>
      <c r="AX41" s="383" t="str">
        <f t="shared" si="28"/>
        <v/>
      </c>
      <c r="AY41" s="383" t="str">
        <f t="shared" si="29"/>
        <v/>
      </c>
      <c r="AZ41" s="383" t="str">
        <f t="shared" si="30"/>
        <v/>
      </c>
      <c r="BA41" s="383" t="str">
        <f t="shared" si="31"/>
        <v/>
      </c>
      <c r="BB41" s="383" t="str">
        <f t="shared" si="32"/>
        <v/>
      </c>
      <c r="BC41" s="383" t="str">
        <f t="shared" si="33"/>
        <v/>
      </c>
      <c r="BD41" s="383" t="str">
        <f t="shared" si="34"/>
        <v/>
      </c>
      <c r="BE41" s="383" t="str">
        <f t="shared" si="35"/>
        <v/>
      </c>
      <c r="BF41" s="383" t="str">
        <f t="shared" si="36"/>
        <v/>
      </c>
      <c r="BG41" s="383" t="str">
        <f t="shared" si="37"/>
        <v/>
      </c>
      <c r="BH41" s="383" t="str">
        <f t="shared" si="38"/>
        <v/>
      </c>
      <c r="BI41" s="383" t="str">
        <f t="shared" si="39"/>
        <v/>
      </c>
      <c r="BJ41" s="383" t="str">
        <f t="shared" si="40"/>
        <v/>
      </c>
      <c r="BK41" s="383" t="str">
        <f t="shared" si="41"/>
        <v/>
      </c>
      <c r="BL41" s="383" t="str">
        <f t="shared" si="42"/>
        <v/>
      </c>
      <c r="BM41" s="383" t="str">
        <f t="shared" si="43"/>
        <v/>
      </c>
      <c r="BN41" s="383" t="str">
        <f t="shared" si="44"/>
        <v/>
      </c>
      <c r="BO41" s="383" t="str">
        <f t="shared" si="45"/>
        <v/>
      </c>
      <c r="BP41" s="383" t="str">
        <f t="shared" si="46"/>
        <v/>
      </c>
      <c r="BQ41" s="383" t="str">
        <f t="shared" si="47"/>
        <v/>
      </c>
      <c r="BR41" s="383" t="str">
        <f t="shared" si="48"/>
        <v/>
      </c>
      <c r="BS41" s="383" t="str">
        <f t="shared" si="49"/>
        <v/>
      </c>
      <c r="BT41" s="383" t="str">
        <f t="shared" si="50"/>
        <v/>
      </c>
      <c r="BU41" s="383" t="str">
        <f t="shared" si="51"/>
        <v/>
      </c>
      <c r="BV41" s="383" t="str">
        <f t="shared" si="52"/>
        <v/>
      </c>
      <c r="BW41" s="383" t="str">
        <f t="shared" si="53"/>
        <v/>
      </c>
      <c r="BX41" s="383" t="str">
        <f t="shared" si="54"/>
        <v/>
      </c>
      <c r="BY41" s="383" t="str">
        <f t="shared" si="55"/>
        <v/>
      </c>
      <c r="BZ41" s="383" t="str">
        <f t="shared" si="56"/>
        <v/>
      </c>
      <c r="CA41" s="383" t="str">
        <f t="shared" si="57"/>
        <v/>
      </c>
      <c r="CB41" s="383" t="str">
        <f t="shared" si="58"/>
        <v/>
      </c>
      <c r="CC41" s="383" t="str">
        <f t="shared" si="59"/>
        <v/>
      </c>
      <c r="CD41" s="383" t="str">
        <f t="shared" si="60"/>
        <v/>
      </c>
      <c r="CE41" s="383" t="str">
        <f t="shared" si="61"/>
        <v/>
      </c>
      <c r="CF41" s="383" t="str">
        <f t="shared" si="62"/>
        <v/>
      </c>
      <c r="CG41" s="383" t="str">
        <f t="shared" si="63"/>
        <v/>
      </c>
      <c r="CH41" s="383" t="str">
        <f t="shared" si="64"/>
        <v/>
      </c>
      <c r="CI41" s="383" t="str">
        <f t="shared" si="65"/>
        <v/>
      </c>
      <c r="CJ41" s="383" t="str">
        <f t="shared" si="66"/>
        <v/>
      </c>
      <c r="CK41" s="383" t="str">
        <f t="shared" si="67"/>
        <v/>
      </c>
      <c r="CL41" s="383" t="str">
        <f t="shared" si="68"/>
        <v/>
      </c>
      <c r="CM41" s="383" t="str">
        <f t="shared" si="69"/>
        <v/>
      </c>
      <c r="CN41" s="383" t="str">
        <f t="shared" si="70"/>
        <v/>
      </c>
      <c r="CO41" s="383" t="str">
        <f t="shared" si="71"/>
        <v/>
      </c>
      <c r="CP41" s="383" t="str">
        <f t="shared" si="72"/>
        <v/>
      </c>
      <c r="CQ41" s="383" t="str">
        <f t="shared" si="73"/>
        <v/>
      </c>
      <c r="CR41" s="383" t="str">
        <f t="shared" si="74"/>
        <v/>
      </c>
      <c r="CS41" s="383" t="str">
        <f t="shared" si="75"/>
        <v/>
      </c>
      <c r="CT41" s="383" t="str">
        <f t="shared" si="76"/>
        <v/>
      </c>
      <c r="CU41" s="383" t="str">
        <f t="shared" si="77"/>
        <v/>
      </c>
      <c r="CV41" s="383" t="str">
        <f t="shared" si="78"/>
        <v/>
      </c>
      <c r="CW41" s="383" t="str">
        <f t="shared" si="79"/>
        <v/>
      </c>
      <c r="CX41" s="383" t="str">
        <f t="shared" si="80"/>
        <v/>
      </c>
      <c r="CY41" s="383" t="str">
        <f t="shared" si="81"/>
        <v/>
      </c>
      <c r="CZ41" s="383" t="str">
        <f t="shared" si="82"/>
        <v/>
      </c>
      <c r="DA41" s="383" t="str">
        <f t="shared" si="83"/>
        <v/>
      </c>
      <c r="DB41" s="383" t="str">
        <f t="shared" si="84"/>
        <v/>
      </c>
      <c r="DC41" s="383" t="str">
        <f t="shared" si="85"/>
        <v/>
      </c>
      <c r="DD41" s="383" t="str">
        <f t="shared" si="86"/>
        <v/>
      </c>
      <c r="DE41" s="383" t="str">
        <f t="shared" si="87"/>
        <v/>
      </c>
      <c r="DF41" s="383" t="str">
        <f t="shared" si="88"/>
        <v/>
      </c>
      <c r="DG41" s="383" t="str">
        <f t="shared" si="89"/>
        <v/>
      </c>
      <c r="DH41" s="383" t="str">
        <f t="shared" si="90"/>
        <v/>
      </c>
      <c r="DI41" s="383" t="str">
        <f t="shared" si="91"/>
        <v/>
      </c>
      <c r="DJ41" s="383" t="str">
        <f t="shared" si="92"/>
        <v/>
      </c>
      <c r="DK41" s="383" t="str">
        <f t="shared" si="93"/>
        <v/>
      </c>
      <c r="DL41" s="383" t="str">
        <f t="shared" si="94"/>
        <v/>
      </c>
      <c r="DM41" s="383" t="str">
        <f t="shared" si="95"/>
        <v/>
      </c>
      <c r="DN41" s="383" t="str">
        <f t="shared" si="96"/>
        <v/>
      </c>
      <c r="DO41" s="383" t="str">
        <f t="shared" si="97"/>
        <v/>
      </c>
      <c r="DP41" s="383" t="str">
        <f t="shared" si="98"/>
        <v/>
      </c>
      <c r="DQ41" s="383" t="str">
        <f t="shared" si="99"/>
        <v/>
      </c>
      <c r="DR41" s="383" t="str">
        <f t="shared" si="100"/>
        <v/>
      </c>
      <c r="DS41" s="383" t="str">
        <f t="shared" si="101"/>
        <v/>
      </c>
      <c r="DT41" s="383" t="str">
        <f t="shared" si="102"/>
        <v/>
      </c>
      <c r="DU41" s="383" t="str">
        <f t="shared" si="103"/>
        <v/>
      </c>
      <c r="DV41" s="383" t="str">
        <f t="shared" si="104"/>
        <v/>
      </c>
      <c r="DW41" s="383" t="str">
        <f t="shared" si="105"/>
        <v/>
      </c>
      <c r="DX41" s="383" t="str">
        <f t="shared" si="106"/>
        <v/>
      </c>
      <c r="DY41" s="383" t="str">
        <f t="shared" si="107"/>
        <v/>
      </c>
      <c r="DZ41" s="383" t="str">
        <f t="shared" si="108"/>
        <v/>
      </c>
      <c r="EA41" s="383" t="str">
        <f t="shared" si="109"/>
        <v/>
      </c>
      <c r="EB41" s="383" t="str">
        <f t="shared" si="110"/>
        <v/>
      </c>
      <c r="EC41" s="383" t="str">
        <f t="shared" si="111"/>
        <v/>
      </c>
      <c r="ED41" s="383" t="str">
        <f t="shared" si="112"/>
        <v/>
      </c>
      <c r="EE41" s="383" t="str">
        <f t="shared" si="113"/>
        <v/>
      </c>
      <c r="EF41" s="383" t="str">
        <f t="shared" si="114"/>
        <v/>
      </c>
      <c r="EG41" s="383" t="str">
        <f t="shared" si="115"/>
        <v/>
      </c>
      <c r="EH41" s="383" t="str">
        <f t="shared" si="116"/>
        <v/>
      </c>
      <c r="EI41" s="383" t="str">
        <f t="shared" si="117"/>
        <v/>
      </c>
      <c r="EJ41" s="383" t="str">
        <f t="shared" si="118"/>
        <v/>
      </c>
      <c r="EK41" s="383" t="str">
        <f t="shared" si="119"/>
        <v/>
      </c>
      <c r="EL41" s="383" t="str">
        <f t="shared" si="120"/>
        <v/>
      </c>
      <c r="EM41" s="383" t="str">
        <f t="shared" si="121"/>
        <v/>
      </c>
      <c r="EN41" s="383" t="str">
        <f t="shared" si="122"/>
        <v/>
      </c>
      <c r="EO41" s="383" t="str">
        <f t="shared" si="123"/>
        <v/>
      </c>
      <c r="EP41" s="383" t="str">
        <f t="shared" si="124"/>
        <v/>
      </c>
      <c r="EQ41" s="383" t="str">
        <f t="shared" si="125"/>
        <v/>
      </c>
      <c r="ER41" s="383" t="str">
        <f t="shared" si="126"/>
        <v/>
      </c>
      <c r="ES41" s="383" t="str">
        <f t="shared" si="127"/>
        <v/>
      </c>
      <c r="ET41" s="383" t="str">
        <f t="shared" si="128"/>
        <v/>
      </c>
      <c r="EU41" s="383" t="str">
        <f t="shared" si="129"/>
        <v/>
      </c>
      <c r="EV41" s="383" t="str">
        <f t="shared" si="130"/>
        <v/>
      </c>
      <c r="EW41" s="383" t="str">
        <f t="shared" si="131"/>
        <v/>
      </c>
      <c r="EX41" s="383" t="str">
        <f t="shared" si="132"/>
        <v/>
      </c>
      <c r="EY41" s="383" t="str">
        <f t="shared" si="133"/>
        <v/>
      </c>
      <c r="EZ41" s="383" t="str">
        <f t="shared" si="134"/>
        <v/>
      </c>
      <c r="FA41" s="383" t="str">
        <f t="shared" si="135"/>
        <v/>
      </c>
      <c r="FB41" s="383" t="str">
        <f t="shared" si="136"/>
        <v/>
      </c>
      <c r="FC41" s="383" t="str">
        <f t="shared" si="137"/>
        <v/>
      </c>
      <c r="FD41" s="383" t="str">
        <f t="shared" si="138"/>
        <v/>
      </c>
      <c r="FE41" s="383" t="str">
        <f t="shared" si="139"/>
        <v/>
      </c>
      <c r="FF41" s="383" t="str">
        <f t="shared" si="140"/>
        <v/>
      </c>
      <c r="FG41" s="383" t="str">
        <f t="shared" si="141"/>
        <v/>
      </c>
      <c r="FH41" s="383" t="str">
        <f t="shared" si="142"/>
        <v/>
      </c>
      <c r="FI41" s="383" t="str">
        <f t="shared" si="143"/>
        <v/>
      </c>
      <c r="FJ41" s="383" t="str">
        <f t="shared" si="144"/>
        <v/>
      </c>
      <c r="FK41" s="383" t="str">
        <f t="shared" si="145"/>
        <v/>
      </c>
      <c r="FL41" s="383" t="str">
        <f t="shared" si="146"/>
        <v/>
      </c>
      <c r="FM41" s="383" t="str">
        <f t="shared" si="147"/>
        <v/>
      </c>
      <c r="FN41" s="383" t="str">
        <f t="shared" si="148"/>
        <v/>
      </c>
      <c r="FO41" s="383" t="str">
        <f t="shared" si="149"/>
        <v/>
      </c>
      <c r="FP41" s="383" t="str">
        <f t="shared" si="150"/>
        <v/>
      </c>
      <c r="FQ41" s="383" t="str">
        <f t="shared" si="151"/>
        <v/>
      </c>
      <c r="FR41" s="383" t="str">
        <f t="shared" si="152"/>
        <v/>
      </c>
      <c r="FS41" s="383" t="str">
        <f t="shared" si="153"/>
        <v/>
      </c>
      <c r="FT41" s="383" t="str">
        <f t="shared" si="154"/>
        <v/>
      </c>
      <c r="FU41" s="383" t="str">
        <f t="shared" si="155"/>
        <v/>
      </c>
      <c r="FV41" s="383" t="str">
        <f t="shared" si="156"/>
        <v/>
      </c>
      <c r="FW41" s="383" t="str">
        <f t="shared" si="157"/>
        <v/>
      </c>
      <c r="FX41" s="383" t="str">
        <f t="shared" si="158"/>
        <v/>
      </c>
      <c r="FY41" s="383" t="str">
        <f t="shared" si="159"/>
        <v/>
      </c>
      <c r="FZ41" s="383" t="str">
        <f t="shared" si="160"/>
        <v/>
      </c>
      <c r="GA41" s="383" t="str">
        <f t="shared" si="161"/>
        <v/>
      </c>
      <c r="GB41" s="383" t="str">
        <f t="shared" si="162"/>
        <v/>
      </c>
      <c r="GC41" s="383" t="str">
        <f t="shared" si="163"/>
        <v/>
      </c>
      <c r="GD41" s="383" t="str">
        <f t="shared" si="164"/>
        <v/>
      </c>
      <c r="GE41" s="383" t="str">
        <f t="shared" si="165"/>
        <v/>
      </c>
      <c r="GF41" s="383" t="str">
        <f t="shared" si="166"/>
        <v/>
      </c>
      <c r="GG41" s="383" t="str">
        <f t="shared" si="167"/>
        <v/>
      </c>
      <c r="GH41" s="383" t="str">
        <f t="shared" si="168"/>
        <v/>
      </c>
      <c r="GI41" s="383" t="str">
        <f t="shared" si="169"/>
        <v/>
      </c>
      <c r="GJ41" s="383" t="str">
        <f t="shared" si="170"/>
        <v/>
      </c>
      <c r="GK41" s="383" t="str">
        <f t="shared" si="171"/>
        <v/>
      </c>
      <c r="GL41" s="383" t="str">
        <f t="shared" si="172"/>
        <v/>
      </c>
      <c r="GM41" s="383" t="str">
        <f t="shared" si="173"/>
        <v/>
      </c>
      <c r="GN41" s="383" t="str">
        <f t="shared" si="174"/>
        <v/>
      </c>
      <c r="GO41" s="383" t="str">
        <f t="shared" si="175"/>
        <v/>
      </c>
      <c r="GP41" s="383" t="str">
        <f t="shared" si="176"/>
        <v/>
      </c>
      <c r="GQ41" s="383" t="str">
        <f t="shared" si="177"/>
        <v/>
      </c>
      <c r="GR41" s="383" t="str">
        <f t="shared" si="178"/>
        <v/>
      </c>
      <c r="GS41" s="383" t="str">
        <f t="shared" si="179"/>
        <v/>
      </c>
      <c r="GT41" s="383" t="str">
        <f t="shared" si="180"/>
        <v/>
      </c>
      <c r="GU41" s="383" t="str">
        <f t="shared" si="181"/>
        <v/>
      </c>
      <c r="GV41" s="383" t="str">
        <f t="shared" si="182"/>
        <v/>
      </c>
      <c r="GW41" s="383" t="str">
        <f t="shared" si="183"/>
        <v/>
      </c>
      <c r="GX41" s="383" t="str">
        <f t="shared" si="184"/>
        <v/>
      </c>
      <c r="GY41" s="383" t="str">
        <f t="shared" si="185"/>
        <v/>
      </c>
      <c r="GZ41" s="383" t="str">
        <f t="shared" si="186"/>
        <v/>
      </c>
      <c r="HA41" s="383" t="str">
        <f t="shared" si="187"/>
        <v/>
      </c>
      <c r="HB41" s="383" t="str">
        <f t="shared" si="188"/>
        <v/>
      </c>
      <c r="HC41" s="383" t="str">
        <f t="shared" si="189"/>
        <v/>
      </c>
      <c r="HD41" s="383" t="str">
        <f t="shared" si="190"/>
        <v/>
      </c>
      <c r="HE41" s="383" t="str">
        <f t="shared" si="191"/>
        <v/>
      </c>
      <c r="HF41" s="383" t="str">
        <f t="shared" si="192"/>
        <v/>
      </c>
      <c r="HG41" s="383" t="str">
        <f t="shared" si="193"/>
        <v/>
      </c>
      <c r="HH41" s="383" t="str">
        <f t="shared" si="194"/>
        <v/>
      </c>
      <c r="HI41" s="383" t="str">
        <f t="shared" si="195"/>
        <v/>
      </c>
      <c r="HJ41" s="383" t="str">
        <f t="shared" si="196"/>
        <v/>
      </c>
      <c r="HK41" s="383" t="str">
        <f t="shared" si="197"/>
        <v/>
      </c>
      <c r="HL41" s="383" t="str">
        <f t="shared" si="198"/>
        <v/>
      </c>
      <c r="HM41" s="383" t="str">
        <f t="shared" si="199"/>
        <v/>
      </c>
      <c r="HN41" s="383" t="str">
        <f t="shared" si="200"/>
        <v/>
      </c>
      <c r="HO41" s="383" t="str">
        <f t="shared" si="201"/>
        <v/>
      </c>
      <c r="HP41" s="383" t="str">
        <f t="shared" si="202"/>
        <v/>
      </c>
      <c r="HQ41" s="383" t="str">
        <f t="shared" si="203"/>
        <v/>
      </c>
      <c r="HR41" s="383" t="str">
        <f t="shared" si="204"/>
        <v/>
      </c>
      <c r="HS41" s="383" t="str">
        <f t="shared" si="205"/>
        <v/>
      </c>
      <c r="HT41" s="383" t="str">
        <f t="shared" si="206"/>
        <v/>
      </c>
      <c r="HU41" s="383" t="str">
        <f t="shared" si="207"/>
        <v/>
      </c>
      <c r="HV41" s="383" t="str">
        <f t="shared" si="208"/>
        <v/>
      </c>
      <c r="HW41" s="383" t="str">
        <f t="shared" si="209"/>
        <v/>
      </c>
      <c r="HX41" s="383" t="str">
        <f t="shared" si="210"/>
        <v/>
      </c>
      <c r="HY41" s="383" t="str">
        <f t="shared" si="211"/>
        <v/>
      </c>
      <c r="HZ41" s="419" t="str">
        <f t="shared" si="212"/>
        <v/>
      </c>
      <c r="IA41" s="419" t="str">
        <f t="shared" si="213"/>
        <v/>
      </c>
      <c r="IB41" s="419" t="str">
        <f t="shared" si="214"/>
        <v/>
      </c>
      <c r="IC41" s="419" t="str">
        <f t="shared" si="215"/>
        <v/>
      </c>
      <c r="ID41" s="419" t="str">
        <f t="shared" si="216"/>
        <v/>
      </c>
      <c r="IE41" s="419" t="str">
        <f t="shared" si="217"/>
        <v/>
      </c>
      <c r="IF41" s="419" t="str">
        <f t="shared" si="218"/>
        <v/>
      </c>
      <c r="IG41" s="419" t="str">
        <f t="shared" si="219"/>
        <v/>
      </c>
      <c r="IH41" s="419" t="str">
        <f t="shared" si="220"/>
        <v/>
      </c>
      <c r="II41" s="419" t="str">
        <f t="shared" si="221"/>
        <v/>
      </c>
      <c r="IJ41" s="419" t="str">
        <f t="shared" si="222"/>
        <v/>
      </c>
      <c r="IK41" s="419" t="str">
        <f t="shared" si="223"/>
        <v/>
      </c>
      <c r="IL41" s="419" t="str">
        <f t="shared" si="224"/>
        <v/>
      </c>
      <c r="IM41" s="419" t="str">
        <f t="shared" si="225"/>
        <v/>
      </c>
      <c r="IN41" s="419" t="str">
        <f t="shared" si="226"/>
        <v/>
      </c>
      <c r="IO41" s="419" t="str">
        <f t="shared" si="227"/>
        <v/>
      </c>
      <c r="IP41" s="419" t="str">
        <f t="shared" si="228"/>
        <v/>
      </c>
      <c r="IQ41" s="419" t="str">
        <f t="shared" si="229"/>
        <v/>
      </c>
      <c r="IR41" s="419" t="str">
        <f t="shared" si="230"/>
        <v/>
      </c>
      <c r="IS41" s="419" t="str">
        <f t="shared" si="231"/>
        <v/>
      </c>
      <c r="IT41" s="419" t="str">
        <f t="shared" si="232"/>
        <v/>
      </c>
      <c r="IU41" s="419" t="str">
        <f t="shared" si="233"/>
        <v/>
      </c>
      <c r="IV41" s="419" t="str">
        <f t="shared" si="234"/>
        <v/>
      </c>
      <c r="IW41" s="419" t="str">
        <f t="shared" si="235"/>
        <v/>
      </c>
      <c r="IX41" s="419" t="str">
        <f t="shared" si="236"/>
        <v/>
      </c>
      <c r="IY41" s="419" t="str">
        <f t="shared" si="237"/>
        <v/>
      </c>
      <c r="IZ41" s="419" t="str">
        <f t="shared" si="238"/>
        <v/>
      </c>
      <c r="JA41" s="419" t="str">
        <f t="shared" si="239"/>
        <v/>
      </c>
      <c r="JB41" s="419" t="str">
        <f t="shared" si="240"/>
        <v/>
      </c>
      <c r="JC41" s="419" t="str">
        <f t="shared" si="241"/>
        <v/>
      </c>
      <c r="JD41" s="419" t="str">
        <f t="shared" si="242"/>
        <v/>
      </c>
      <c r="JE41" s="419" t="str">
        <f t="shared" si="243"/>
        <v/>
      </c>
      <c r="JF41" s="419" t="str">
        <f t="shared" si="244"/>
        <v/>
      </c>
      <c r="JG41" s="419" t="str">
        <f t="shared" si="245"/>
        <v/>
      </c>
      <c r="JH41" s="419" t="str">
        <f t="shared" si="246"/>
        <v/>
      </c>
      <c r="JI41" s="419" t="str">
        <f t="shared" si="247"/>
        <v/>
      </c>
      <c r="JJ41" s="419" t="str">
        <f t="shared" si="248"/>
        <v/>
      </c>
      <c r="JK41" s="419" t="str">
        <f t="shared" si="249"/>
        <v/>
      </c>
      <c r="JL41" s="419" t="str">
        <f t="shared" si="250"/>
        <v/>
      </c>
      <c r="JM41" s="419" t="str">
        <f t="shared" si="251"/>
        <v/>
      </c>
      <c r="JN41" s="419" t="str">
        <f t="shared" si="252"/>
        <v/>
      </c>
      <c r="JO41" s="419" t="str">
        <f t="shared" si="253"/>
        <v/>
      </c>
      <c r="JP41" s="419" t="str">
        <f t="shared" si="254"/>
        <v/>
      </c>
      <c r="JQ41" s="419" t="str">
        <f t="shared" si="255"/>
        <v/>
      </c>
      <c r="JR41" s="419" t="str">
        <f t="shared" si="256"/>
        <v/>
      </c>
      <c r="JS41" s="419" t="str">
        <f t="shared" si="257"/>
        <v/>
      </c>
      <c r="JT41" s="419" t="str">
        <f t="shared" si="258"/>
        <v/>
      </c>
      <c r="JU41" s="419" t="str">
        <f t="shared" si="259"/>
        <v/>
      </c>
      <c r="JV41" s="419" t="str">
        <f t="shared" si="260"/>
        <v/>
      </c>
      <c r="JW41" s="419" t="str">
        <f t="shared" si="261"/>
        <v/>
      </c>
      <c r="JX41" s="419" t="str">
        <f t="shared" si="262"/>
        <v/>
      </c>
      <c r="JY41" s="419" t="str">
        <f t="shared" si="263"/>
        <v/>
      </c>
      <c r="JZ41" s="419" t="str">
        <f t="shared" si="264"/>
        <v/>
      </c>
      <c r="KA41" s="419" t="str">
        <f t="shared" si="265"/>
        <v/>
      </c>
      <c r="KB41" s="419" t="str">
        <f t="shared" si="266"/>
        <v/>
      </c>
      <c r="KC41" s="419" t="str">
        <f t="shared" si="267"/>
        <v/>
      </c>
      <c r="KD41" s="419" t="str">
        <f t="shared" si="268"/>
        <v/>
      </c>
      <c r="KE41" s="419" t="str">
        <f t="shared" si="269"/>
        <v/>
      </c>
      <c r="KF41" s="419" t="str">
        <f t="shared" si="270"/>
        <v/>
      </c>
      <c r="KG41" s="419" t="str">
        <f t="shared" si="271"/>
        <v/>
      </c>
      <c r="KH41" s="419" t="str">
        <f t="shared" si="272"/>
        <v/>
      </c>
      <c r="KI41" s="419" t="str">
        <f t="shared" si="273"/>
        <v/>
      </c>
      <c r="KJ41" s="419" t="str">
        <f t="shared" si="274"/>
        <v/>
      </c>
      <c r="KK41" s="419" t="str">
        <f t="shared" si="275"/>
        <v/>
      </c>
      <c r="KL41" s="419" t="str">
        <f t="shared" si="276"/>
        <v/>
      </c>
      <c r="KM41" s="419" t="str">
        <f t="shared" si="277"/>
        <v/>
      </c>
      <c r="KN41" s="419" t="str">
        <f t="shared" si="278"/>
        <v/>
      </c>
      <c r="KO41" s="419" t="str">
        <f t="shared" si="279"/>
        <v/>
      </c>
      <c r="KP41" s="419" t="str">
        <f t="shared" si="280"/>
        <v/>
      </c>
      <c r="KQ41" s="419" t="str">
        <f t="shared" si="281"/>
        <v/>
      </c>
      <c r="KR41" s="419" t="str">
        <f t="shared" si="282"/>
        <v/>
      </c>
      <c r="KS41" s="419" t="str">
        <f t="shared" si="283"/>
        <v/>
      </c>
      <c r="KT41" s="419" t="str">
        <f t="shared" si="284"/>
        <v/>
      </c>
      <c r="KU41" s="419" t="str">
        <f t="shared" si="285"/>
        <v/>
      </c>
      <c r="KV41" s="419" t="str">
        <f t="shared" si="286"/>
        <v/>
      </c>
      <c r="KW41" s="419" t="str">
        <f t="shared" si="287"/>
        <v/>
      </c>
      <c r="KX41" s="419" t="str">
        <f t="shared" si="288"/>
        <v/>
      </c>
      <c r="KY41" s="419" t="str">
        <f t="shared" si="289"/>
        <v/>
      </c>
      <c r="KZ41" s="419" t="str">
        <f t="shared" si="290"/>
        <v/>
      </c>
      <c r="LA41" s="419" t="str">
        <f t="shared" si="291"/>
        <v/>
      </c>
      <c r="LB41" s="419" t="str">
        <f t="shared" si="292"/>
        <v/>
      </c>
      <c r="LC41" s="419" t="str">
        <f t="shared" si="293"/>
        <v/>
      </c>
      <c r="LD41" s="419" t="str">
        <f t="shared" si="294"/>
        <v/>
      </c>
      <c r="LE41" s="419" t="str">
        <f t="shared" si="295"/>
        <v/>
      </c>
      <c r="LF41" s="419" t="str">
        <f t="shared" si="296"/>
        <v/>
      </c>
      <c r="LG41" s="419" t="str">
        <f t="shared" si="297"/>
        <v/>
      </c>
      <c r="LH41" s="419" t="str">
        <f t="shared" si="298"/>
        <v/>
      </c>
      <c r="LI41" s="419" t="str">
        <f t="shared" si="299"/>
        <v/>
      </c>
      <c r="LJ41" s="419" t="str">
        <f t="shared" si="300"/>
        <v/>
      </c>
      <c r="LK41" s="419" t="str">
        <f t="shared" si="301"/>
        <v/>
      </c>
      <c r="LL41" s="419" t="str">
        <f t="shared" si="302"/>
        <v/>
      </c>
      <c r="LM41" s="419" t="str">
        <f t="shared" si="303"/>
        <v/>
      </c>
      <c r="LN41" s="419" t="str">
        <f t="shared" si="304"/>
        <v/>
      </c>
      <c r="LO41" s="419" t="str">
        <f t="shared" si="305"/>
        <v/>
      </c>
      <c r="LP41" s="419" t="str">
        <f t="shared" si="306"/>
        <v/>
      </c>
      <c r="LQ41" s="420" t="str">
        <f t="shared" si="307"/>
        <v/>
      </c>
      <c r="LR41" s="420" t="str">
        <f t="shared" si="308"/>
        <v/>
      </c>
      <c r="LS41" s="420" t="str">
        <f t="shared" si="309"/>
        <v/>
      </c>
      <c r="LT41" s="420" t="str">
        <f t="shared" si="310"/>
        <v/>
      </c>
      <c r="LU41" s="420" t="str">
        <f t="shared" si="311"/>
        <v/>
      </c>
      <c r="LV41" s="383" t="str">
        <f t="shared" si="312"/>
        <v/>
      </c>
      <c r="LW41" s="383" t="str">
        <f t="shared" si="313"/>
        <v/>
      </c>
      <c r="LX41" s="383" t="str">
        <f t="shared" si="314"/>
        <v/>
      </c>
      <c r="LY41" s="383" t="str">
        <f t="shared" si="315"/>
        <v/>
      </c>
      <c r="LZ41" s="383" t="str">
        <f t="shared" si="316"/>
        <v/>
      </c>
      <c r="MA41" s="383" t="str">
        <f t="shared" si="317"/>
        <v/>
      </c>
      <c r="MB41" s="383" t="str">
        <f t="shared" si="318"/>
        <v/>
      </c>
      <c r="MC41" s="383" t="str">
        <f t="shared" si="319"/>
        <v/>
      </c>
      <c r="MD41" s="383" t="str">
        <f t="shared" si="320"/>
        <v/>
      </c>
      <c r="ME41" s="383" t="str">
        <f t="shared" si="321"/>
        <v/>
      </c>
      <c r="MF41" s="383" t="str">
        <f t="shared" si="322"/>
        <v/>
      </c>
      <c r="MG41" s="383" t="str">
        <f t="shared" si="323"/>
        <v/>
      </c>
      <c r="MH41" s="383" t="str">
        <f t="shared" si="324"/>
        <v/>
      </c>
      <c r="MI41" s="383" t="str">
        <f t="shared" si="325"/>
        <v/>
      </c>
      <c r="MJ41" s="383" t="str">
        <f t="shared" si="326"/>
        <v/>
      </c>
      <c r="MK41" s="383" t="str">
        <f t="shared" si="327"/>
        <v/>
      </c>
      <c r="ML41" s="383" t="str">
        <f t="shared" si="328"/>
        <v/>
      </c>
      <c r="MM41" s="383" t="str">
        <f t="shared" si="329"/>
        <v/>
      </c>
      <c r="MN41" s="383" t="str">
        <f t="shared" si="330"/>
        <v/>
      </c>
      <c r="MO41" s="383" t="str">
        <f t="shared" si="331"/>
        <v/>
      </c>
      <c r="MP41" s="405">
        <f t="shared" si="338"/>
        <v>0</v>
      </c>
      <c r="MQ41" s="405">
        <f t="shared" si="339"/>
        <v>0</v>
      </c>
      <c r="MR41" s="405">
        <f t="shared" si="340"/>
        <v>0</v>
      </c>
      <c r="MS41" s="405">
        <f t="shared" si="341"/>
        <v>0</v>
      </c>
      <c r="MT41" s="405">
        <f t="shared" si="342"/>
        <v>0</v>
      </c>
      <c r="MU41" s="405">
        <f t="shared" si="343"/>
        <v>0</v>
      </c>
      <c r="MV41" s="405">
        <f t="shared" si="344"/>
        <v>0</v>
      </c>
      <c r="MW41" s="405">
        <f t="shared" si="345"/>
        <v>0</v>
      </c>
      <c r="MX41" s="405">
        <f t="shared" si="346"/>
        <v>0</v>
      </c>
      <c r="MY41" s="405">
        <f t="shared" si="347"/>
        <v>0</v>
      </c>
      <c r="MZ41" s="405">
        <f t="shared" si="332"/>
        <v>0</v>
      </c>
      <c r="NA41" s="405">
        <f t="shared" si="333"/>
        <v>0</v>
      </c>
      <c r="NB41" s="405">
        <f t="shared" si="334"/>
        <v>0</v>
      </c>
      <c r="NC41" s="405">
        <f t="shared" si="335"/>
        <v>0</v>
      </c>
      <c r="ND41" s="405">
        <f t="shared" si="336"/>
        <v>0</v>
      </c>
    </row>
    <row r="42" spans="1:369" ht="13.9" customHeight="1" x14ac:dyDescent="0.2">
      <c r="A42" s="414" t="str">
        <f t="shared" si="337"/>
        <v/>
      </c>
      <c r="B42" s="137"/>
      <c r="C42" s="112"/>
      <c r="D42" s="113"/>
      <c r="E42" s="114"/>
      <c r="F42" s="114"/>
      <c r="G42" s="114"/>
      <c r="H42" s="114"/>
      <c r="I42" s="114"/>
      <c r="J42" s="352"/>
      <c r="K42" s="115"/>
      <c r="L42" s="116">
        <f t="shared" si="0"/>
        <v>0</v>
      </c>
      <c r="M42" s="116">
        <f t="shared" si="1"/>
        <v>0</v>
      </c>
      <c r="N42" s="421"/>
      <c r="O42" s="421"/>
      <c r="P42" s="421"/>
      <c r="Q42" s="422"/>
      <c r="R42" s="423"/>
      <c r="S42" s="424"/>
      <c r="T42" s="1148"/>
      <c r="U42" s="1149"/>
      <c r="V42" s="1149"/>
      <c r="W42" s="1150"/>
      <c r="X42" s="383" t="str">
        <f t="shared" si="2"/>
        <v/>
      </c>
      <c r="Y42" s="383" t="str">
        <f t="shared" si="3"/>
        <v/>
      </c>
      <c r="Z42" s="383" t="str">
        <f t="shared" si="4"/>
        <v/>
      </c>
      <c r="AA42" s="383" t="str">
        <f t="shared" si="5"/>
        <v/>
      </c>
      <c r="AB42" s="383" t="str">
        <f t="shared" si="6"/>
        <v/>
      </c>
      <c r="AC42" s="383" t="str">
        <f t="shared" si="7"/>
        <v/>
      </c>
      <c r="AD42" s="383" t="str">
        <f t="shared" si="8"/>
        <v/>
      </c>
      <c r="AE42" s="383" t="str">
        <f t="shared" si="9"/>
        <v/>
      </c>
      <c r="AF42" s="383" t="str">
        <f t="shared" si="10"/>
        <v/>
      </c>
      <c r="AG42" s="383" t="str">
        <f t="shared" si="11"/>
        <v/>
      </c>
      <c r="AH42" s="383" t="str">
        <f t="shared" si="12"/>
        <v/>
      </c>
      <c r="AI42" s="383" t="str">
        <f t="shared" si="13"/>
        <v/>
      </c>
      <c r="AJ42" s="383" t="str">
        <f t="shared" si="14"/>
        <v/>
      </c>
      <c r="AK42" s="383" t="str">
        <f t="shared" si="15"/>
        <v/>
      </c>
      <c r="AL42" s="383" t="str">
        <f t="shared" si="16"/>
        <v/>
      </c>
      <c r="AM42" s="383" t="str">
        <f t="shared" si="17"/>
        <v/>
      </c>
      <c r="AN42" s="383" t="str">
        <f t="shared" si="18"/>
        <v/>
      </c>
      <c r="AO42" s="383" t="str">
        <f t="shared" si="19"/>
        <v/>
      </c>
      <c r="AP42" s="383" t="str">
        <f t="shared" si="20"/>
        <v/>
      </c>
      <c r="AQ42" s="383" t="str">
        <f t="shared" si="21"/>
        <v/>
      </c>
      <c r="AR42" s="383" t="str">
        <f t="shared" si="22"/>
        <v/>
      </c>
      <c r="AS42" s="383" t="str">
        <f t="shared" si="23"/>
        <v/>
      </c>
      <c r="AT42" s="383" t="str">
        <f t="shared" si="24"/>
        <v/>
      </c>
      <c r="AU42" s="383" t="str">
        <f t="shared" si="25"/>
        <v/>
      </c>
      <c r="AV42" s="383" t="str">
        <f t="shared" si="26"/>
        <v/>
      </c>
      <c r="AW42" s="383" t="str">
        <f t="shared" si="27"/>
        <v/>
      </c>
      <c r="AX42" s="383" t="str">
        <f t="shared" si="28"/>
        <v/>
      </c>
      <c r="AY42" s="383" t="str">
        <f t="shared" si="29"/>
        <v/>
      </c>
      <c r="AZ42" s="383" t="str">
        <f t="shared" si="30"/>
        <v/>
      </c>
      <c r="BA42" s="383" t="str">
        <f t="shared" si="31"/>
        <v/>
      </c>
      <c r="BB42" s="383" t="str">
        <f t="shared" si="32"/>
        <v/>
      </c>
      <c r="BC42" s="383" t="str">
        <f t="shared" si="33"/>
        <v/>
      </c>
      <c r="BD42" s="383" t="str">
        <f t="shared" si="34"/>
        <v/>
      </c>
      <c r="BE42" s="383" t="str">
        <f t="shared" si="35"/>
        <v/>
      </c>
      <c r="BF42" s="383" t="str">
        <f t="shared" si="36"/>
        <v/>
      </c>
      <c r="BG42" s="383" t="str">
        <f t="shared" si="37"/>
        <v/>
      </c>
      <c r="BH42" s="383" t="str">
        <f t="shared" si="38"/>
        <v/>
      </c>
      <c r="BI42" s="383" t="str">
        <f t="shared" si="39"/>
        <v/>
      </c>
      <c r="BJ42" s="383" t="str">
        <f t="shared" si="40"/>
        <v/>
      </c>
      <c r="BK42" s="383" t="str">
        <f t="shared" si="41"/>
        <v/>
      </c>
      <c r="BL42" s="383" t="str">
        <f t="shared" si="42"/>
        <v/>
      </c>
      <c r="BM42" s="383" t="str">
        <f t="shared" si="43"/>
        <v/>
      </c>
      <c r="BN42" s="383" t="str">
        <f t="shared" si="44"/>
        <v/>
      </c>
      <c r="BO42" s="383" t="str">
        <f t="shared" si="45"/>
        <v/>
      </c>
      <c r="BP42" s="383" t="str">
        <f t="shared" si="46"/>
        <v/>
      </c>
      <c r="BQ42" s="383" t="str">
        <f t="shared" si="47"/>
        <v/>
      </c>
      <c r="BR42" s="383" t="str">
        <f t="shared" si="48"/>
        <v/>
      </c>
      <c r="BS42" s="383" t="str">
        <f t="shared" si="49"/>
        <v/>
      </c>
      <c r="BT42" s="383" t="str">
        <f t="shared" si="50"/>
        <v/>
      </c>
      <c r="BU42" s="383" t="str">
        <f t="shared" si="51"/>
        <v/>
      </c>
      <c r="BV42" s="383" t="str">
        <f t="shared" si="52"/>
        <v/>
      </c>
      <c r="BW42" s="383" t="str">
        <f t="shared" si="53"/>
        <v/>
      </c>
      <c r="BX42" s="383" t="str">
        <f t="shared" si="54"/>
        <v/>
      </c>
      <c r="BY42" s="383" t="str">
        <f t="shared" si="55"/>
        <v/>
      </c>
      <c r="BZ42" s="383" t="str">
        <f t="shared" si="56"/>
        <v/>
      </c>
      <c r="CA42" s="383" t="str">
        <f t="shared" si="57"/>
        <v/>
      </c>
      <c r="CB42" s="383" t="str">
        <f t="shared" si="58"/>
        <v/>
      </c>
      <c r="CC42" s="383" t="str">
        <f t="shared" si="59"/>
        <v/>
      </c>
      <c r="CD42" s="383" t="str">
        <f t="shared" si="60"/>
        <v/>
      </c>
      <c r="CE42" s="383" t="str">
        <f t="shared" si="61"/>
        <v/>
      </c>
      <c r="CF42" s="383" t="str">
        <f t="shared" si="62"/>
        <v/>
      </c>
      <c r="CG42" s="383" t="str">
        <f t="shared" si="63"/>
        <v/>
      </c>
      <c r="CH42" s="383" t="str">
        <f t="shared" si="64"/>
        <v/>
      </c>
      <c r="CI42" s="383" t="str">
        <f t="shared" si="65"/>
        <v/>
      </c>
      <c r="CJ42" s="383" t="str">
        <f t="shared" si="66"/>
        <v/>
      </c>
      <c r="CK42" s="383" t="str">
        <f t="shared" si="67"/>
        <v/>
      </c>
      <c r="CL42" s="383" t="str">
        <f t="shared" si="68"/>
        <v/>
      </c>
      <c r="CM42" s="383" t="str">
        <f t="shared" si="69"/>
        <v/>
      </c>
      <c r="CN42" s="383" t="str">
        <f t="shared" si="70"/>
        <v/>
      </c>
      <c r="CO42" s="383" t="str">
        <f t="shared" si="71"/>
        <v/>
      </c>
      <c r="CP42" s="383" t="str">
        <f t="shared" si="72"/>
        <v/>
      </c>
      <c r="CQ42" s="383" t="str">
        <f t="shared" si="73"/>
        <v/>
      </c>
      <c r="CR42" s="383" t="str">
        <f t="shared" si="74"/>
        <v/>
      </c>
      <c r="CS42" s="383" t="str">
        <f t="shared" si="75"/>
        <v/>
      </c>
      <c r="CT42" s="383" t="str">
        <f t="shared" si="76"/>
        <v/>
      </c>
      <c r="CU42" s="383" t="str">
        <f t="shared" si="77"/>
        <v/>
      </c>
      <c r="CV42" s="383" t="str">
        <f t="shared" si="78"/>
        <v/>
      </c>
      <c r="CW42" s="383" t="str">
        <f t="shared" si="79"/>
        <v/>
      </c>
      <c r="CX42" s="383" t="str">
        <f t="shared" si="80"/>
        <v/>
      </c>
      <c r="CY42" s="383" t="str">
        <f t="shared" si="81"/>
        <v/>
      </c>
      <c r="CZ42" s="383" t="str">
        <f t="shared" si="82"/>
        <v/>
      </c>
      <c r="DA42" s="383" t="str">
        <f t="shared" si="83"/>
        <v/>
      </c>
      <c r="DB42" s="383" t="str">
        <f t="shared" si="84"/>
        <v/>
      </c>
      <c r="DC42" s="383" t="str">
        <f t="shared" si="85"/>
        <v/>
      </c>
      <c r="DD42" s="383" t="str">
        <f t="shared" si="86"/>
        <v/>
      </c>
      <c r="DE42" s="383" t="str">
        <f t="shared" si="87"/>
        <v/>
      </c>
      <c r="DF42" s="383" t="str">
        <f t="shared" si="88"/>
        <v/>
      </c>
      <c r="DG42" s="383" t="str">
        <f t="shared" si="89"/>
        <v/>
      </c>
      <c r="DH42" s="383" t="str">
        <f t="shared" si="90"/>
        <v/>
      </c>
      <c r="DI42" s="383" t="str">
        <f t="shared" si="91"/>
        <v/>
      </c>
      <c r="DJ42" s="383" t="str">
        <f t="shared" si="92"/>
        <v/>
      </c>
      <c r="DK42" s="383" t="str">
        <f t="shared" si="93"/>
        <v/>
      </c>
      <c r="DL42" s="383" t="str">
        <f t="shared" si="94"/>
        <v/>
      </c>
      <c r="DM42" s="383" t="str">
        <f t="shared" si="95"/>
        <v/>
      </c>
      <c r="DN42" s="383" t="str">
        <f t="shared" si="96"/>
        <v/>
      </c>
      <c r="DO42" s="383" t="str">
        <f t="shared" si="97"/>
        <v/>
      </c>
      <c r="DP42" s="383" t="str">
        <f t="shared" si="98"/>
        <v/>
      </c>
      <c r="DQ42" s="383" t="str">
        <f t="shared" si="99"/>
        <v/>
      </c>
      <c r="DR42" s="383" t="str">
        <f t="shared" si="100"/>
        <v/>
      </c>
      <c r="DS42" s="383" t="str">
        <f t="shared" si="101"/>
        <v/>
      </c>
      <c r="DT42" s="383" t="str">
        <f t="shared" si="102"/>
        <v/>
      </c>
      <c r="DU42" s="383" t="str">
        <f t="shared" si="103"/>
        <v/>
      </c>
      <c r="DV42" s="383" t="str">
        <f t="shared" si="104"/>
        <v/>
      </c>
      <c r="DW42" s="383" t="str">
        <f t="shared" si="105"/>
        <v/>
      </c>
      <c r="DX42" s="383" t="str">
        <f t="shared" si="106"/>
        <v/>
      </c>
      <c r="DY42" s="383" t="str">
        <f t="shared" si="107"/>
        <v/>
      </c>
      <c r="DZ42" s="383" t="str">
        <f t="shared" si="108"/>
        <v/>
      </c>
      <c r="EA42" s="383" t="str">
        <f t="shared" si="109"/>
        <v/>
      </c>
      <c r="EB42" s="383" t="str">
        <f t="shared" si="110"/>
        <v/>
      </c>
      <c r="EC42" s="383" t="str">
        <f t="shared" si="111"/>
        <v/>
      </c>
      <c r="ED42" s="383" t="str">
        <f t="shared" si="112"/>
        <v/>
      </c>
      <c r="EE42" s="383" t="str">
        <f t="shared" si="113"/>
        <v/>
      </c>
      <c r="EF42" s="383" t="str">
        <f t="shared" si="114"/>
        <v/>
      </c>
      <c r="EG42" s="383" t="str">
        <f t="shared" si="115"/>
        <v/>
      </c>
      <c r="EH42" s="383" t="str">
        <f t="shared" si="116"/>
        <v/>
      </c>
      <c r="EI42" s="383" t="str">
        <f t="shared" si="117"/>
        <v/>
      </c>
      <c r="EJ42" s="383" t="str">
        <f t="shared" si="118"/>
        <v/>
      </c>
      <c r="EK42" s="383" t="str">
        <f t="shared" si="119"/>
        <v/>
      </c>
      <c r="EL42" s="383" t="str">
        <f t="shared" si="120"/>
        <v/>
      </c>
      <c r="EM42" s="383" t="str">
        <f t="shared" si="121"/>
        <v/>
      </c>
      <c r="EN42" s="383" t="str">
        <f t="shared" si="122"/>
        <v/>
      </c>
      <c r="EO42" s="383" t="str">
        <f t="shared" si="123"/>
        <v/>
      </c>
      <c r="EP42" s="383" t="str">
        <f t="shared" si="124"/>
        <v/>
      </c>
      <c r="EQ42" s="383" t="str">
        <f t="shared" si="125"/>
        <v/>
      </c>
      <c r="ER42" s="383" t="str">
        <f t="shared" si="126"/>
        <v/>
      </c>
      <c r="ES42" s="383" t="str">
        <f t="shared" si="127"/>
        <v/>
      </c>
      <c r="ET42" s="383" t="str">
        <f t="shared" si="128"/>
        <v/>
      </c>
      <c r="EU42" s="383" t="str">
        <f t="shared" si="129"/>
        <v/>
      </c>
      <c r="EV42" s="383" t="str">
        <f t="shared" si="130"/>
        <v/>
      </c>
      <c r="EW42" s="383" t="str">
        <f t="shared" si="131"/>
        <v/>
      </c>
      <c r="EX42" s="383" t="str">
        <f t="shared" si="132"/>
        <v/>
      </c>
      <c r="EY42" s="383" t="str">
        <f t="shared" si="133"/>
        <v/>
      </c>
      <c r="EZ42" s="383" t="str">
        <f t="shared" si="134"/>
        <v/>
      </c>
      <c r="FA42" s="383" t="str">
        <f t="shared" si="135"/>
        <v/>
      </c>
      <c r="FB42" s="383" t="str">
        <f t="shared" si="136"/>
        <v/>
      </c>
      <c r="FC42" s="383" t="str">
        <f t="shared" si="137"/>
        <v/>
      </c>
      <c r="FD42" s="383" t="str">
        <f t="shared" si="138"/>
        <v/>
      </c>
      <c r="FE42" s="383" t="str">
        <f t="shared" si="139"/>
        <v/>
      </c>
      <c r="FF42" s="383" t="str">
        <f t="shared" si="140"/>
        <v/>
      </c>
      <c r="FG42" s="383" t="str">
        <f t="shared" si="141"/>
        <v/>
      </c>
      <c r="FH42" s="383" t="str">
        <f t="shared" si="142"/>
        <v/>
      </c>
      <c r="FI42" s="383" t="str">
        <f t="shared" si="143"/>
        <v/>
      </c>
      <c r="FJ42" s="383" t="str">
        <f t="shared" si="144"/>
        <v/>
      </c>
      <c r="FK42" s="383" t="str">
        <f t="shared" si="145"/>
        <v/>
      </c>
      <c r="FL42" s="383" t="str">
        <f t="shared" si="146"/>
        <v/>
      </c>
      <c r="FM42" s="383" t="str">
        <f t="shared" si="147"/>
        <v/>
      </c>
      <c r="FN42" s="383" t="str">
        <f t="shared" si="148"/>
        <v/>
      </c>
      <c r="FO42" s="383" t="str">
        <f t="shared" si="149"/>
        <v/>
      </c>
      <c r="FP42" s="383" t="str">
        <f t="shared" si="150"/>
        <v/>
      </c>
      <c r="FQ42" s="383" t="str">
        <f t="shared" si="151"/>
        <v/>
      </c>
      <c r="FR42" s="383" t="str">
        <f t="shared" si="152"/>
        <v/>
      </c>
      <c r="FS42" s="383" t="str">
        <f t="shared" si="153"/>
        <v/>
      </c>
      <c r="FT42" s="383" t="str">
        <f t="shared" si="154"/>
        <v/>
      </c>
      <c r="FU42" s="383" t="str">
        <f t="shared" si="155"/>
        <v/>
      </c>
      <c r="FV42" s="383" t="str">
        <f t="shared" si="156"/>
        <v/>
      </c>
      <c r="FW42" s="383" t="str">
        <f t="shared" si="157"/>
        <v/>
      </c>
      <c r="FX42" s="383" t="str">
        <f t="shared" si="158"/>
        <v/>
      </c>
      <c r="FY42" s="383" t="str">
        <f t="shared" si="159"/>
        <v/>
      </c>
      <c r="FZ42" s="383" t="str">
        <f t="shared" si="160"/>
        <v/>
      </c>
      <c r="GA42" s="383" t="str">
        <f t="shared" si="161"/>
        <v/>
      </c>
      <c r="GB42" s="383" t="str">
        <f t="shared" si="162"/>
        <v/>
      </c>
      <c r="GC42" s="383" t="str">
        <f t="shared" si="163"/>
        <v/>
      </c>
      <c r="GD42" s="383" t="str">
        <f t="shared" si="164"/>
        <v/>
      </c>
      <c r="GE42" s="383" t="str">
        <f t="shared" si="165"/>
        <v/>
      </c>
      <c r="GF42" s="383" t="str">
        <f t="shared" si="166"/>
        <v/>
      </c>
      <c r="GG42" s="383" t="str">
        <f t="shared" si="167"/>
        <v/>
      </c>
      <c r="GH42" s="383" t="str">
        <f t="shared" si="168"/>
        <v/>
      </c>
      <c r="GI42" s="383" t="str">
        <f t="shared" si="169"/>
        <v/>
      </c>
      <c r="GJ42" s="383" t="str">
        <f t="shared" si="170"/>
        <v/>
      </c>
      <c r="GK42" s="383" t="str">
        <f t="shared" si="171"/>
        <v/>
      </c>
      <c r="GL42" s="383" t="str">
        <f t="shared" si="172"/>
        <v/>
      </c>
      <c r="GM42" s="383" t="str">
        <f t="shared" si="173"/>
        <v/>
      </c>
      <c r="GN42" s="383" t="str">
        <f t="shared" si="174"/>
        <v/>
      </c>
      <c r="GO42" s="383" t="str">
        <f t="shared" si="175"/>
        <v/>
      </c>
      <c r="GP42" s="383" t="str">
        <f t="shared" si="176"/>
        <v/>
      </c>
      <c r="GQ42" s="383" t="str">
        <f t="shared" si="177"/>
        <v/>
      </c>
      <c r="GR42" s="383" t="str">
        <f t="shared" si="178"/>
        <v/>
      </c>
      <c r="GS42" s="383" t="str">
        <f t="shared" si="179"/>
        <v/>
      </c>
      <c r="GT42" s="383" t="str">
        <f t="shared" si="180"/>
        <v/>
      </c>
      <c r="GU42" s="383" t="str">
        <f t="shared" si="181"/>
        <v/>
      </c>
      <c r="GV42" s="383" t="str">
        <f t="shared" si="182"/>
        <v/>
      </c>
      <c r="GW42" s="383" t="str">
        <f t="shared" si="183"/>
        <v/>
      </c>
      <c r="GX42" s="383" t="str">
        <f t="shared" si="184"/>
        <v/>
      </c>
      <c r="GY42" s="383" t="str">
        <f t="shared" si="185"/>
        <v/>
      </c>
      <c r="GZ42" s="383" t="str">
        <f t="shared" si="186"/>
        <v/>
      </c>
      <c r="HA42" s="383" t="str">
        <f t="shared" si="187"/>
        <v/>
      </c>
      <c r="HB42" s="383" t="str">
        <f t="shared" si="188"/>
        <v/>
      </c>
      <c r="HC42" s="383" t="str">
        <f t="shared" si="189"/>
        <v/>
      </c>
      <c r="HD42" s="383" t="str">
        <f t="shared" si="190"/>
        <v/>
      </c>
      <c r="HE42" s="383" t="str">
        <f t="shared" si="191"/>
        <v/>
      </c>
      <c r="HF42" s="383" t="str">
        <f t="shared" si="192"/>
        <v/>
      </c>
      <c r="HG42" s="383" t="str">
        <f t="shared" si="193"/>
        <v/>
      </c>
      <c r="HH42" s="383" t="str">
        <f t="shared" si="194"/>
        <v/>
      </c>
      <c r="HI42" s="383" t="str">
        <f t="shared" si="195"/>
        <v/>
      </c>
      <c r="HJ42" s="383" t="str">
        <f t="shared" si="196"/>
        <v/>
      </c>
      <c r="HK42" s="383" t="str">
        <f t="shared" si="197"/>
        <v/>
      </c>
      <c r="HL42" s="383" t="str">
        <f t="shared" si="198"/>
        <v/>
      </c>
      <c r="HM42" s="383" t="str">
        <f t="shared" si="199"/>
        <v/>
      </c>
      <c r="HN42" s="383" t="str">
        <f t="shared" si="200"/>
        <v/>
      </c>
      <c r="HO42" s="383" t="str">
        <f t="shared" si="201"/>
        <v/>
      </c>
      <c r="HP42" s="383" t="str">
        <f t="shared" si="202"/>
        <v/>
      </c>
      <c r="HQ42" s="383" t="str">
        <f t="shared" si="203"/>
        <v/>
      </c>
      <c r="HR42" s="383" t="str">
        <f t="shared" si="204"/>
        <v/>
      </c>
      <c r="HS42" s="383" t="str">
        <f t="shared" si="205"/>
        <v/>
      </c>
      <c r="HT42" s="383" t="str">
        <f t="shared" si="206"/>
        <v/>
      </c>
      <c r="HU42" s="383" t="str">
        <f t="shared" si="207"/>
        <v/>
      </c>
      <c r="HV42" s="383" t="str">
        <f t="shared" si="208"/>
        <v/>
      </c>
      <c r="HW42" s="383" t="str">
        <f t="shared" si="209"/>
        <v/>
      </c>
      <c r="HX42" s="383" t="str">
        <f t="shared" si="210"/>
        <v/>
      </c>
      <c r="HY42" s="383" t="str">
        <f t="shared" si="211"/>
        <v/>
      </c>
      <c r="HZ42" s="419" t="str">
        <f t="shared" si="212"/>
        <v/>
      </c>
      <c r="IA42" s="419" t="str">
        <f t="shared" si="213"/>
        <v/>
      </c>
      <c r="IB42" s="419" t="str">
        <f t="shared" si="214"/>
        <v/>
      </c>
      <c r="IC42" s="419" t="str">
        <f t="shared" si="215"/>
        <v/>
      </c>
      <c r="ID42" s="419" t="str">
        <f t="shared" si="216"/>
        <v/>
      </c>
      <c r="IE42" s="419" t="str">
        <f t="shared" si="217"/>
        <v/>
      </c>
      <c r="IF42" s="419" t="str">
        <f t="shared" si="218"/>
        <v/>
      </c>
      <c r="IG42" s="419" t="str">
        <f t="shared" si="219"/>
        <v/>
      </c>
      <c r="IH42" s="419" t="str">
        <f t="shared" si="220"/>
        <v/>
      </c>
      <c r="II42" s="419" t="str">
        <f t="shared" si="221"/>
        <v/>
      </c>
      <c r="IJ42" s="419" t="str">
        <f t="shared" si="222"/>
        <v/>
      </c>
      <c r="IK42" s="419" t="str">
        <f t="shared" si="223"/>
        <v/>
      </c>
      <c r="IL42" s="419" t="str">
        <f t="shared" si="224"/>
        <v/>
      </c>
      <c r="IM42" s="419" t="str">
        <f t="shared" si="225"/>
        <v/>
      </c>
      <c r="IN42" s="419" t="str">
        <f t="shared" si="226"/>
        <v/>
      </c>
      <c r="IO42" s="419" t="str">
        <f t="shared" si="227"/>
        <v/>
      </c>
      <c r="IP42" s="419" t="str">
        <f t="shared" si="228"/>
        <v/>
      </c>
      <c r="IQ42" s="419" t="str">
        <f t="shared" si="229"/>
        <v/>
      </c>
      <c r="IR42" s="419" t="str">
        <f t="shared" si="230"/>
        <v/>
      </c>
      <c r="IS42" s="419" t="str">
        <f t="shared" si="231"/>
        <v/>
      </c>
      <c r="IT42" s="419" t="str">
        <f t="shared" si="232"/>
        <v/>
      </c>
      <c r="IU42" s="419" t="str">
        <f t="shared" si="233"/>
        <v/>
      </c>
      <c r="IV42" s="419" t="str">
        <f t="shared" si="234"/>
        <v/>
      </c>
      <c r="IW42" s="419" t="str">
        <f t="shared" si="235"/>
        <v/>
      </c>
      <c r="IX42" s="419" t="str">
        <f t="shared" si="236"/>
        <v/>
      </c>
      <c r="IY42" s="419" t="str">
        <f t="shared" si="237"/>
        <v/>
      </c>
      <c r="IZ42" s="419" t="str">
        <f t="shared" si="238"/>
        <v/>
      </c>
      <c r="JA42" s="419" t="str">
        <f t="shared" si="239"/>
        <v/>
      </c>
      <c r="JB42" s="419" t="str">
        <f t="shared" si="240"/>
        <v/>
      </c>
      <c r="JC42" s="419" t="str">
        <f t="shared" si="241"/>
        <v/>
      </c>
      <c r="JD42" s="419" t="str">
        <f t="shared" si="242"/>
        <v/>
      </c>
      <c r="JE42" s="419" t="str">
        <f t="shared" si="243"/>
        <v/>
      </c>
      <c r="JF42" s="419" t="str">
        <f t="shared" si="244"/>
        <v/>
      </c>
      <c r="JG42" s="419" t="str">
        <f t="shared" si="245"/>
        <v/>
      </c>
      <c r="JH42" s="419" t="str">
        <f t="shared" si="246"/>
        <v/>
      </c>
      <c r="JI42" s="419" t="str">
        <f t="shared" si="247"/>
        <v/>
      </c>
      <c r="JJ42" s="419" t="str">
        <f t="shared" si="248"/>
        <v/>
      </c>
      <c r="JK42" s="419" t="str">
        <f t="shared" si="249"/>
        <v/>
      </c>
      <c r="JL42" s="419" t="str">
        <f t="shared" si="250"/>
        <v/>
      </c>
      <c r="JM42" s="419" t="str">
        <f t="shared" si="251"/>
        <v/>
      </c>
      <c r="JN42" s="419" t="str">
        <f t="shared" si="252"/>
        <v/>
      </c>
      <c r="JO42" s="419" t="str">
        <f t="shared" si="253"/>
        <v/>
      </c>
      <c r="JP42" s="419" t="str">
        <f t="shared" si="254"/>
        <v/>
      </c>
      <c r="JQ42" s="419" t="str">
        <f t="shared" si="255"/>
        <v/>
      </c>
      <c r="JR42" s="419" t="str">
        <f t="shared" si="256"/>
        <v/>
      </c>
      <c r="JS42" s="419" t="str">
        <f t="shared" si="257"/>
        <v/>
      </c>
      <c r="JT42" s="419" t="str">
        <f t="shared" si="258"/>
        <v/>
      </c>
      <c r="JU42" s="419" t="str">
        <f t="shared" si="259"/>
        <v/>
      </c>
      <c r="JV42" s="419" t="str">
        <f t="shared" si="260"/>
        <v/>
      </c>
      <c r="JW42" s="419" t="str">
        <f t="shared" si="261"/>
        <v/>
      </c>
      <c r="JX42" s="419" t="str">
        <f t="shared" si="262"/>
        <v/>
      </c>
      <c r="JY42" s="419" t="str">
        <f t="shared" si="263"/>
        <v/>
      </c>
      <c r="JZ42" s="419" t="str">
        <f t="shared" si="264"/>
        <v/>
      </c>
      <c r="KA42" s="419" t="str">
        <f t="shared" si="265"/>
        <v/>
      </c>
      <c r="KB42" s="419" t="str">
        <f t="shared" si="266"/>
        <v/>
      </c>
      <c r="KC42" s="419" t="str">
        <f t="shared" si="267"/>
        <v/>
      </c>
      <c r="KD42" s="419" t="str">
        <f t="shared" si="268"/>
        <v/>
      </c>
      <c r="KE42" s="419" t="str">
        <f t="shared" si="269"/>
        <v/>
      </c>
      <c r="KF42" s="419" t="str">
        <f t="shared" si="270"/>
        <v/>
      </c>
      <c r="KG42" s="419" t="str">
        <f t="shared" si="271"/>
        <v/>
      </c>
      <c r="KH42" s="419" t="str">
        <f t="shared" si="272"/>
        <v/>
      </c>
      <c r="KI42" s="419" t="str">
        <f t="shared" si="273"/>
        <v/>
      </c>
      <c r="KJ42" s="419" t="str">
        <f t="shared" si="274"/>
        <v/>
      </c>
      <c r="KK42" s="419" t="str">
        <f t="shared" si="275"/>
        <v/>
      </c>
      <c r="KL42" s="419" t="str">
        <f t="shared" si="276"/>
        <v/>
      </c>
      <c r="KM42" s="419" t="str">
        <f t="shared" si="277"/>
        <v/>
      </c>
      <c r="KN42" s="419" t="str">
        <f t="shared" si="278"/>
        <v/>
      </c>
      <c r="KO42" s="419" t="str">
        <f t="shared" si="279"/>
        <v/>
      </c>
      <c r="KP42" s="419" t="str">
        <f t="shared" si="280"/>
        <v/>
      </c>
      <c r="KQ42" s="419" t="str">
        <f t="shared" si="281"/>
        <v/>
      </c>
      <c r="KR42" s="419" t="str">
        <f t="shared" si="282"/>
        <v/>
      </c>
      <c r="KS42" s="419" t="str">
        <f t="shared" si="283"/>
        <v/>
      </c>
      <c r="KT42" s="419" t="str">
        <f t="shared" si="284"/>
        <v/>
      </c>
      <c r="KU42" s="419" t="str">
        <f t="shared" si="285"/>
        <v/>
      </c>
      <c r="KV42" s="419" t="str">
        <f t="shared" si="286"/>
        <v/>
      </c>
      <c r="KW42" s="419" t="str">
        <f t="shared" si="287"/>
        <v/>
      </c>
      <c r="KX42" s="419" t="str">
        <f t="shared" si="288"/>
        <v/>
      </c>
      <c r="KY42" s="419" t="str">
        <f t="shared" si="289"/>
        <v/>
      </c>
      <c r="KZ42" s="419" t="str">
        <f t="shared" si="290"/>
        <v/>
      </c>
      <c r="LA42" s="419" t="str">
        <f t="shared" si="291"/>
        <v/>
      </c>
      <c r="LB42" s="419" t="str">
        <f t="shared" si="292"/>
        <v/>
      </c>
      <c r="LC42" s="419" t="str">
        <f t="shared" si="293"/>
        <v/>
      </c>
      <c r="LD42" s="419" t="str">
        <f t="shared" si="294"/>
        <v/>
      </c>
      <c r="LE42" s="419" t="str">
        <f t="shared" si="295"/>
        <v/>
      </c>
      <c r="LF42" s="419" t="str">
        <f t="shared" si="296"/>
        <v/>
      </c>
      <c r="LG42" s="419" t="str">
        <f t="shared" si="297"/>
        <v/>
      </c>
      <c r="LH42" s="419" t="str">
        <f t="shared" si="298"/>
        <v/>
      </c>
      <c r="LI42" s="419" t="str">
        <f t="shared" si="299"/>
        <v/>
      </c>
      <c r="LJ42" s="419" t="str">
        <f t="shared" si="300"/>
        <v/>
      </c>
      <c r="LK42" s="419" t="str">
        <f t="shared" si="301"/>
        <v/>
      </c>
      <c r="LL42" s="419" t="str">
        <f t="shared" si="302"/>
        <v/>
      </c>
      <c r="LM42" s="419" t="str">
        <f t="shared" si="303"/>
        <v/>
      </c>
      <c r="LN42" s="419" t="str">
        <f t="shared" si="304"/>
        <v/>
      </c>
      <c r="LO42" s="419" t="str">
        <f t="shared" si="305"/>
        <v/>
      </c>
      <c r="LP42" s="419" t="str">
        <f t="shared" si="306"/>
        <v/>
      </c>
      <c r="LQ42" s="420" t="str">
        <f t="shared" si="307"/>
        <v/>
      </c>
      <c r="LR42" s="420" t="str">
        <f t="shared" si="308"/>
        <v/>
      </c>
      <c r="LS42" s="420" t="str">
        <f t="shared" si="309"/>
        <v/>
      </c>
      <c r="LT42" s="420" t="str">
        <f t="shared" si="310"/>
        <v/>
      </c>
      <c r="LU42" s="420" t="str">
        <f t="shared" si="311"/>
        <v/>
      </c>
      <c r="LV42" s="383" t="str">
        <f t="shared" si="312"/>
        <v/>
      </c>
      <c r="LW42" s="383" t="str">
        <f t="shared" si="313"/>
        <v/>
      </c>
      <c r="LX42" s="383" t="str">
        <f t="shared" si="314"/>
        <v/>
      </c>
      <c r="LY42" s="383" t="str">
        <f t="shared" si="315"/>
        <v/>
      </c>
      <c r="LZ42" s="383" t="str">
        <f t="shared" si="316"/>
        <v/>
      </c>
      <c r="MA42" s="383" t="str">
        <f t="shared" si="317"/>
        <v/>
      </c>
      <c r="MB42" s="383" t="str">
        <f t="shared" si="318"/>
        <v/>
      </c>
      <c r="MC42" s="383" t="str">
        <f t="shared" si="319"/>
        <v/>
      </c>
      <c r="MD42" s="383" t="str">
        <f t="shared" si="320"/>
        <v/>
      </c>
      <c r="ME42" s="383" t="str">
        <f t="shared" si="321"/>
        <v/>
      </c>
      <c r="MF42" s="383" t="str">
        <f t="shared" si="322"/>
        <v/>
      </c>
      <c r="MG42" s="383" t="str">
        <f t="shared" si="323"/>
        <v/>
      </c>
      <c r="MH42" s="383" t="str">
        <f t="shared" si="324"/>
        <v/>
      </c>
      <c r="MI42" s="383" t="str">
        <f t="shared" si="325"/>
        <v/>
      </c>
      <c r="MJ42" s="383" t="str">
        <f t="shared" si="326"/>
        <v/>
      </c>
      <c r="MK42" s="383" t="str">
        <f t="shared" si="327"/>
        <v/>
      </c>
      <c r="ML42" s="383" t="str">
        <f t="shared" si="328"/>
        <v/>
      </c>
      <c r="MM42" s="383" t="str">
        <f t="shared" si="329"/>
        <v/>
      </c>
      <c r="MN42" s="383" t="str">
        <f t="shared" si="330"/>
        <v/>
      </c>
      <c r="MO42" s="383" t="str">
        <f t="shared" si="331"/>
        <v/>
      </c>
      <c r="MP42" s="405">
        <f t="shared" si="338"/>
        <v>0</v>
      </c>
      <c r="MQ42" s="405">
        <f t="shared" si="339"/>
        <v>0</v>
      </c>
      <c r="MR42" s="405">
        <f t="shared" si="340"/>
        <v>0</v>
      </c>
      <c r="MS42" s="405">
        <f t="shared" si="341"/>
        <v>0</v>
      </c>
      <c r="MT42" s="405">
        <f t="shared" si="342"/>
        <v>0</v>
      </c>
      <c r="MU42" s="405">
        <f t="shared" si="343"/>
        <v>0</v>
      </c>
      <c r="MV42" s="405">
        <f t="shared" si="344"/>
        <v>0</v>
      </c>
      <c r="MW42" s="405">
        <f t="shared" si="345"/>
        <v>0</v>
      </c>
      <c r="MX42" s="405">
        <f t="shared" si="346"/>
        <v>0</v>
      </c>
      <c r="MY42" s="405">
        <f t="shared" si="347"/>
        <v>0</v>
      </c>
      <c r="MZ42" s="405">
        <f t="shared" si="332"/>
        <v>0</v>
      </c>
      <c r="NA42" s="405">
        <f t="shared" si="333"/>
        <v>0</v>
      </c>
      <c r="NB42" s="405">
        <f t="shared" si="334"/>
        <v>0</v>
      </c>
      <c r="NC42" s="405">
        <f t="shared" si="335"/>
        <v>0</v>
      </c>
      <c r="ND42" s="405">
        <f t="shared" si="336"/>
        <v>0</v>
      </c>
    </row>
    <row r="43" spans="1:369" ht="13.9" customHeight="1" x14ac:dyDescent="0.2">
      <c r="A43" s="414" t="str">
        <f t="shared" si="337"/>
        <v/>
      </c>
      <c r="B43" s="137"/>
      <c r="C43" s="112"/>
      <c r="D43" s="113"/>
      <c r="E43" s="114"/>
      <c r="F43" s="114"/>
      <c r="G43" s="114"/>
      <c r="H43" s="114"/>
      <c r="I43" s="114"/>
      <c r="J43" s="352"/>
      <c r="K43" s="115"/>
      <c r="L43" s="116">
        <f t="shared" si="0"/>
        <v>0</v>
      </c>
      <c r="M43" s="116">
        <f t="shared" si="1"/>
        <v>0</v>
      </c>
      <c r="N43" s="421"/>
      <c r="O43" s="421"/>
      <c r="P43" s="421"/>
      <c r="Q43" s="422"/>
      <c r="R43" s="423"/>
      <c r="S43" s="424"/>
      <c r="T43" s="1148"/>
      <c r="U43" s="1149"/>
      <c r="V43" s="1149"/>
      <c r="W43" s="1150"/>
      <c r="X43" s="383" t="str">
        <f t="shared" si="2"/>
        <v/>
      </c>
      <c r="Y43" s="383" t="str">
        <f t="shared" si="3"/>
        <v/>
      </c>
      <c r="Z43" s="383" t="str">
        <f t="shared" si="4"/>
        <v/>
      </c>
      <c r="AA43" s="383" t="str">
        <f t="shared" si="5"/>
        <v/>
      </c>
      <c r="AB43" s="383" t="str">
        <f t="shared" si="6"/>
        <v/>
      </c>
      <c r="AC43" s="383" t="str">
        <f t="shared" si="7"/>
        <v/>
      </c>
      <c r="AD43" s="383" t="str">
        <f t="shared" si="8"/>
        <v/>
      </c>
      <c r="AE43" s="383" t="str">
        <f t="shared" si="9"/>
        <v/>
      </c>
      <c r="AF43" s="383" t="str">
        <f t="shared" si="10"/>
        <v/>
      </c>
      <c r="AG43" s="383" t="str">
        <f t="shared" si="11"/>
        <v/>
      </c>
      <c r="AH43" s="383" t="str">
        <f t="shared" si="12"/>
        <v/>
      </c>
      <c r="AI43" s="383" t="str">
        <f t="shared" si="13"/>
        <v/>
      </c>
      <c r="AJ43" s="383" t="str">
        <f t="shared" si="14"/>
        <v/>
      </c>
      <c r="AK43" s="383" t="str">
        <f t="shared" si="15"/>
        <v/>
      </c>
      <c r="AL43" s="383" t="str">
        <f t="shared" si="16"/>
        <v/>
      </c>
      <c r="AM43" s="383" t="str">
        <f t="shared" si="17"/>
        <v/>
      </c>
      <c r="AN43" s="383" t="str">
        <f t="shared" si="18"/>
        <v/>
      </c>
      <c r="AO43" s="383" t="str">
        <f t="shared" si="19"/>
        <v/>
      </c>
      <c r="AP43" s="383" t="str">
        <f t="shared" si="20"/>
        <v/>
      </c>
      <c r="AQ43" s="383" t="str">
        <f t="shared" si="21"/>
        <v/>
      </c>
      <c r="AR43" s="383" t="str">
        <f t="shared" si="22"/>
        <v/>
      </c>
      <c r="AS43" s="383" t="str">
        <f t="shared" si="23"/>
        <v/>
      </c>
      <c r="AT43" s="383" t="str">
        <f t="shared" si="24"/>
        <v/>
      </c>
      <c r="AU43" s="383" t="str">
        <f t="shared" si="25"/>
        <v/>
      </c>
      <c r="AV43" s="383" t="str">
        <f t="shared" si="26"/>
        <v/>
      </c>
      <c r="AW43" s="383" t="str">
        <f t="shared" si="27"/>
        <v/>
      </c>
      <c r="AX43" s="383" t="str">
        <f t="shared" si="28"/>
        <v/>
      </c>
      <c r="AY43" s="383" t="str">
        <f t="shared" si="29"/>
        <v/>
      </c>
      <c r="AZ43" s="383" t="str">
        <f t="shared" si="30"/>
        <v/>
      </c>
      <c r="BA43" s="383" t="str">
        <f t="shared" si="31"/>
        <v/>
      </c>
      <c r="BB43" s="383" t="str">
        <f t="shared" si="32"/>
        <v/>
      </c>
      <c r="BC43" s="383" t="str">
        <f t="shared" si="33"/>
        <v/>
      </c>
      <c r="BD43" s="383" t="str">
        <f t="shared" si="34"/>
        <v/>
      </c>
      <c r="BE43" s="383" t="str">
        <f t="shared" si="35"/>
        <v/>
      </c>
      <c r="BF43" s="383" t="str">
        <f t="shared" si="36"/>
        <v/>
      </c>
      <c r="BG43" s="383" t="str">
        <f t="shared" si="37"/>
        <v/>
      </c>
      <c r="BH43" s="383" t="str">
        <f t="shared" si="38"/>
        <v/>
      </c>
      <c r="BI43" s="383" t="str">
        <f t="shared" si="39"/>
        <v/>
      </c>
      <c r="BJ43" s="383" t="str">
        <f t="shared" si="40"/>
        <v/>
      </c>
      <c r="BK43" s="383" t="str">
        <f t="shared" si="41"/>
        <v/>
      </c>
      <c r="BL43" s="383" t="str">
        <f t="shared" si="42"/>
        <v/>
      </c>
      <c r="BM43" s="383" t="str">
        <f t="shared" si="43"/>
        <v/>
      </c>
      <c r="BN43" s="383" t="str">
        <f t="shared" si="44"/>
        <v/>
      </c>
      <c r="BO43" s="383" t="str">
        <f t="shared" si="45"/>
        <v/>
      </c>
      <c r="BP43" s="383" t="str">
        <f t="shared" si="46"/>
        <v/>
      </c>
      <c r="BQ43" s="383" t="str">
        <f t="shared" si="47"/>
        <v/>
      </c>
      <c r="BR43" s="383" t="str">
        <f t="shared" si="48"/>
        <v/>
      </c>
      <c r="BS43" s="383" t="str">
        <f t="shared" si="49"/>
        <v/>
      </c>
      <c r="BT43" s="383" t="str">
        <f t="shared" si="50"/>
        <v/>
      </c>
      <c r="BU43" s="383" t="str">
        <f t="shared" si="51"/>
        <v/>
      </c>
      <c r="BV43" s="383" t="str">
        <f t="shared" si="52"/>
        <v/>
      </c>
      <c r="BW43" s="383" t="str">
        <f t="shared" si="53"/>
        <v/>
      </c>
      <c r="BX43" s="383" t="str">
        <f t="shared" si="54"/>
        <v/>
      </c>
      <c r="BY43" s="383" t="str">
        <f t="shared" si="55"/>
        <v/>
      </c>
      <c r="BZ43" s="383" t="str">
        <f t="shared" si="56"/>
        <v/>
      </c>
      <c r="CA43" s="383" t="str">
        <f t="shared" si="57"/>
        <v/>
      </c>
      <c r="CB43" s="383" t="str">
        <f t="shared" si="58"/>
        <v/>
      </c>
      <c r="CC43" s="383" t="str">
        <f t="shared" si="59"/>
        <v/>
      </c>
      <c r="CD43" s="383" t="str">
        <f t="shared" si="60"/>
        <v/>
      </c>
      <c r="CE43" s="383" t="str">
        <f t="shared" si="61"/>
        <v/>
      </c>
      <c r="CF43" s="383" t="str">
        <f t="shared" si="62"/>
        <v/>
      </c>
      <c r="CG43" s="383" t="str">
        <f t="shared" si="63"/>
        <v/>
      </c>
      <c r="CH43" s="383" t="str">
        <f t="shared" si="64"/>
        <v/>
      </c>
      <c r="CI43" s="383" t="str">
        <f t="shared" si="65"/>
        <v/>
      </c>
      <c r="CJ43" s="383" t="str">
        <f t="shared" si="66"/>
        <v/>
      </c>
      <c r="CK43" s="383" t="str">
        <f t="shared" si="67"/>
        <v/>
      </c>
      <c r="CL43" s="383" t="str">
        <f t="shared" si="68"/>
        <v/>
      </c>
      <c r="CM43" s="383" t="str">
        <f t="shared" si="69"/>
        <v/>
      </c>
      <c r="CN43" s="383" t="str">
        <f t="shared" si="70"/>
        <v/>
      </c>
      <c r="CO43" s="383" t="str">
        <f t="shared" si="71"/>
        <v/>
      </c>
      <c r="CP43" s="383" t="str">
        <f t="shared" si="72"/>
        <v/>
      </c>
      <c r="CQ43" s="383" t="str">
        <f t="shared" si="73"/>
        <v/>
      </c>
      <c r="CR43" s="383" t="str">
        <f t="shared" si="74"/>
        <v/>
      </c>
      <c r="CS43" s="383" t="str">
        <f t="shared" si="75"/>
        <v/>
      </c>
      <c r="CT43" s="383" t="str">
        <f t="shared" si="76"/>
        <v/>
      </c>
      <c r="CU43" s="383" t="str">
        <f t="shared" si="77"/>
        <v/>
      </c>
      <c r="CV43" s="383" t="str">
        <f t="shared" si="78"/>
        <v/>
      </c>
      <c r="CW43" s="383" t="str">
        <f t="shared" si="79"/>
        <v/>
      </c>
      <c r="CX43" s="383" t="str">
        <f t="shared" si="80"/>
        <v/>
      </c>
      <c r="CY43" s="383" t="str">
        <f t="shared" si="81"/>
        <v/>
      </c>
      <c r="CZ43" s="383" t="str">
        <f t="shared" si="82"/>
        <v/>
      </c>
      <c r="DA43" s="383" t="str">
        <f t="shared" si="83"/>
        <v/>
      </c>
      <c r="DB43" s="383" t="str">
        <f t="shared" si="84"/>
        <v/>
      </c>
      <c r="DC43" s="383" t="str">
        <f t="shared" si="85"/>
        <v/>
      </c>
      <c r="DD43" s="383" t="str">
        <f t="shared" si="86"/>
        <v/>
      </c>
      <c r="DE43" s="383" t="str">
        <f t="shared" si="87"/>
        <v/>
      </c>
      <c r="DF43" s="383" t="str">
        <f t="shared" si="88"/>
        <v/>
      </c>
      <c r="DG43" s="383" t="str">
        <f t="shared" si="89"/>
        <v/>
      </c>
      <c r="DH43" s="383" t="str">
        <f t="shared" si="90"/>
        <v/>
      </c>
      <c r="DI43" s="383" t="str">
        <f t="shared" si="91"/>
        <v/>
      </c>
      <c r="DJ43" s="383" t="str">
        <f t="shared" si="92"/>
        <v/>
      </c>
      <c r="DK43" s="383" t="str">
        <f t="shared" si="93"/>
        <v/>
      </c>
      <c r="DL43" s="383" t="str">
        <f t="shared" si="94"/>
        <v/>
      </c>
      <c r="DM43" s="383" t="str">
        <f t="shared" si="95"/>
        <v/>
      </c>
      <c r="DN43" s="383" t="str">
        <f t="shared" si="96"/>
        <v/>
      </c>
      <c r="DO43" s="383" t="str">
        <f t="shared" si="97"/>
        <v/>
      </c>
      <c r="DP43" s="383" t="str">
        <f t="shared" si="98"/>
        <v/>
      </c>
      <c r="DQ43" s="383" t="str">
        <f t="shared" si="99"/>
        <v/>
      </c>
      <c r="DR43" s="383" t="str">
        <f t="shared" si="100"/>
        <v/>
      </c>
      <c r="DS43" s="383" t="str">
        <f t="shared" si="101"/>
        <v/>
      </c>
      <c r="DT43" s="383" t="str">
        <f t="shared" si="102"/>
        <v/>
      </c>
      <c r="DU43" s="383" t="str">
        <f t="shared" si="103"/>
        <v/>
      </c>
      <c r="DV43" s="383" t="str">
        <f t="shared" si="104"/>
        <v/>
      </c>
      <c r="DW43" s="383" t="str">
        <f t="shared" si="105"/>
        <v/>
      </c>
      <c r="DX43" s="383" t="str">
        <f t="shared" si="106"/>
        <v/>
      </c>
      <c r="DY43" s="383" t="str">
        <f t="shared" si="107"/>
        <v/>
      </c>
      <c r="DZ43" s="383" t="str">
        <f t="shared" si="108"/>
        <v/>
      </c>
      <c r="EA43" s="383" t="str">
        <f t="shared" si="109"/>
        <v/>
      </c>
      <c r="EB43" s="383" t="str">
        <f t="shared" si="110"/>
        <v/>
      </c>
      <c r="EC43" s="383" t="str">
        <f t="shared" si="111"/>
        <v/>
      </c>
      <c r="ED43" s="383" t="str">
        <f t="shared" si="112"/>
        <v/>
      </c>
      <c r="EE43" s="383" t="str">
        <f t="shared" si="113"/>
        <v/>
      </c>
      <c r="EF43" s="383" t="str">
        <f t="shared" si="114"/>
        <v/>
      </c>
      <c r="EG43" s="383" t="str">
        <f t="shared" si="115"/>
        <v/>
      </c>
      <c r="EH43" s="383" t="str">
        <f t="shared" si="116"/>
        <v/>
      </c>
      <c r="EI43" s="383" t="str">
        <f t="shared" si="117"/>
        <v/>
      </c>
      <c r="EJ43" s="383" t="str">
        <f t="shared" si="118"/>
        <v/>
      </c>
      <c r="EK43" s="383" t="str">
        <f t="shared" si="119"/>
        <v/>
      </c>
      <c r="EL43" s="383" t="str">
        <f t="shared" si="120"/>
        <v/>
      </c>
      <c r="EM43" s="383" t="str">
        <f t="shared" si="121"/>
        <v/>
      </c>
      <c r="EN43" s="383" t="str">
        <f t="shared" si="122"/>
        <v/>
      </c>
      <c r="EO43" s="383" t="str">
        <f t="shared" si="123"/>
        <v/>
      </c>
      <c r="EP43" s="383" t="str">
        <f t="shared" si="124"/>
        <v/>
      </c>
      <c r="EQ43" s="383" t="str">
        <f t="shared" si="125"/>
        <v/>
      </c>
      <c r="ER43" s="383" t="str">
        <f t="shared" si="126"/>
        <v/>
      </c>
      <c r="ES43" s="383" t="str">
        <f t="shared" si="127"/>
        <v/>
      </c>
      <c r="ET43" s="383" t="str">
        <f t="shared" si="128"/>
        <v/>
      </c>
      <c r="EU43" s="383" t="str">
        <f t="shared" si="129"/>
        <v/>
      </c>
      <c r="EV43" s="383" t="str">
        <f t="shared" si="130"/>
        <v/>
      </c>
      <c r="EW43" s="383" t="str">
        <f t="shared" si="131"/>
        <v/>
      </c>
      <c r="EX43" s="383" t="str">
        <f t="shared" si="132"/>
        <v/>
      </c>
      <c r="EY43" s="383" t="str">
        <f t="shared" si="133"/>
        <v/>
      </c>
      <c r="EZ43" s="383" t="str">
        <f t="shared" si="134"/>
        <v/>
      </c>
      <c r="FA43" s="383" t="str">
        <f t="shared" si="135"/>
        <v/>
      </c>
      <c r="FB43" s="383" t="str">
        <f t="shared" si="136"/>
        <v/>
      </c>
      <c r="FC43" s="383" t="str">
        <f t="shared" si="137"/>
        <v/>
      </c>
      <c r="FD43" s="383" t="str">
        <f t="shared" si="138"/>
        <v/>
      </c>
      <c r="FE43" s="383" t="str">
        <f t="shared" si="139"/>
        <v/>
      </c>
      <c r="FF43" s="383" t="str">
        <f t="shared" si="140"/>
        <v/>
      </c>
      <c r="FG43" s="383" t="str">
        <f t="shared" si="141"/>
        <v/>
      </c>
      <c r="FH43" s="383" t="str">
        <f t="shared" si="142"/>
        <v/>
      </c>
      <c r="FI43" s="383" t="str">
        <f t="shared" si="143"/>
        <v/>
      </c>
      <c r="FJ43" s="383" t="str">
        <f t="shared" si="144"/>
        <v/>
      </c>
      <c r="FK43" s="383" t="str">
        <f t="shared" si="145"/>
        <v/>
      </c>
      <c r="FL43" s="383" t="str">
        <f t="shared" si="146"/>
        <v/>
      </c>
      <c r="FM43" s="383" t="str">
        <f t="shared" si="147"/>
        <v/>
      </c>
      <c r="FN43" s="383" t="str">
        <f t="shared" si="148"/>
        <v/>
      </c>
      <c r="FO43" s="383" t="str">
        <f t="shared" si="149"/>
        <v/>
      </c>
      <c r="FP43" s="383" t="str">
        <f t="shared" si="150"/>
        <v/>
      </c>
      <c r="FQ43" s="383" t="str">
        <f t="shared" si="151"/>
        <v/>
      </c>
      <c r="FR43" s="383" t="str">
        <f t="shared" si="152"/>
        <v/>
      </c>
      <c r="FS43" s="383" t="str">
        <f t="shared" si="153"/>
        <v/>
      </c>
      <c r="FT43" s="383" t="str">
        <f t="shared" si="154"/>
        <v/>
      </c>
      <c r="FU43" s="383" t="str">
        <f t="shared" si="155"/>
        <v/>
      </c>
      <c r="FV43" s="383" t="str">
        <f t="shared" si="156"/>
        <v/>
      </c>
      <c r="FW43" s="383" t="str">
        <f t="shared" si="157"/>
        <v/>
      </c>
      <c r="FX43" s="383" t="str">
        <f t="shared" si="158"/>
        <v/>
      </c>
      <c r="FY43" s="383" t="str">
        <f t="shared" si="159"/>
        <v/>
      </c>
      <c r="FZ43" s="383" t="str">
        <f t="shared" si="160"/>
        <v/>
      </c>
      <c r="GA43" s="383" t="str">
        <f t="shared" si="161"/>
        <v/>
      </c>
      <c r="GB43" s="383" t="str">
        <f t="shared" si="162"/>
        <v/>
      </c>
      <c r="GC43" s="383" t="str">
        <f t="shared" si="163"/>
        <v/>
      </c>
      <c r="GD43" s="383" t="str">
        <f t="shared" si="164"/>
        <v/>
      </c>
      <c r="GE43" s="383" t="str">
        <f t="shared" si="165"/>
        <v/>
      </c>
      <c r="GF43" s="383" t="str">
        <f t="shared" si="166"/>
        <v/>
      </c>
      <c r="GG43" s="383" t="str">
        <f t="shared" si="167"/>
        <v/>
      </c>
      <c r="GH43" s="383" t="str">
        <f t="shared" si="168"/>
        <v/>
      </c>
      <c r="GI43" s="383" t="str">
        <f t="shared" si="169"/>
        <v/>
      </c>
      <c r="GJ43" s="383" t="str">
        <f t="shared" si="170"/>
        <v/>
      </c>
      <c r="GK43" s="383" t="str">
        <f t="shared" si="171"/>
        <v/>
      </c>
      <c r="GL43" s="383" t="str">
        <f t="shared" si="172"/>
        <v/>
      </c>
      <c r="GM43" s="383" t="str">
        <f t="shared" si="173"/>
        <v/>
      </c>
      <c r="GN43" s="383" t="str">
        <f t="shared" si="174"/>
        <v/>
      </c>
      <c r="GO43" s="383" t="str">
        <f t="shared" si="175"/>
        <v/>
      </c>
      <c r="GP43" s="383" t="str">
        <f t="shared" si="176"/>
        <v/>
      </c>
      <c r="GQ43" s="383" t="str">
        <f t="shared" si="177"/>
        <v/>
      </c>
      <c r="GR43" s="383" t="str">
        <f t="shared" si="178"/>
        <v/>
      </c>
      <c r="GS43" s="383" t="str">
        <f t="shared" si="179"/>
        <v/>
      </c>
      <c r="GT43" s="383" t="str">
        <f t="shared" si="180"/>
        <v/>
      </c>
      <c r="GU43" s="383" t="str">
        <f t="shared" si="181"/>
        <v/>
      </c>
      <c r="GV43" s="383" t="str">
        <f t="shared" si="182"/>
        <v/>
      </c>
      <c r="GW43" s="383" t="str">
        <f t="shared" si="183"/>
        <v/>
      </c>
      <c r="GX43" s="383" t="str">
        <f t="shared" si="184"/>
        <v/>
      </c>
      <c r="GY43" s="383" t="str">
        <f t="shared" si="185"/>
        <v/>
      </c>
      <c r="GZ43" s="383" t="str">
        <f t="shared" si="186"/>
        <v/>
      </c>
      <c r="HA43" s="383" t="str">
        <f t="shared" si="187"/>
        <v/>
      </c>
      <c r="HB43" s="383" t="str">
        <f t="shared" si="188"/>
        <v/>
      </c>
      <c r="HC43" s="383" t="str">
        <f t="shared" si="189"/>
        <v/>
      </c>
      <c r="HD43" s="383" t="str">
        <f t="shared" si="190"/>
        <v/>
      </c>
      <c r="HE43" s="383" t="str">
        <f t="shared" si="191"/>
        <v/>
      </c>
      <c r="HF43" s="383" t="str">
        <f t="shared" si="192"/>
        <v/>
      </c>
      <c r="HG43" s="383" t="str">
        <f t="shared" si="193"/>
        <v/>
      </c>
      <c r="HH43" s="383" t="str">
        <f t="shared" si="194"/>
        <v/>
      </c>
      <c r="HI43" s="383" t="str">
        <f t="shared" si="195"/>
        <v/>
      </c>
      <c r="HJ43" s="383" t="str">
        <f t="shared" si="196"/>
        <v/>
      </c>
      <c r="HK43" s="383" t="str">
        <f t="shared" si="197"/>
        <v/>
      </c>
      <c r="HL43" s="383" t="str">
        <f t="shared" si="198"/>
        <v/>
      </c>
      <c r="HM43" s="383" t="str">
        <f t="shared" si="199"/>
        <v/>
      </c>
      <c r="HN43" s="383" t="str">
        <f t="shared" si="200"/>
        <v/>
      </c>
      <c r="HO43" s="383" t="str">
        <f t="shared" si="201"/>
        <v/>
      </c>
      <c r="HP43" s="383" t="str">
        <f t="shared" si="202"/>
        <v/>
      </c>
      <c r="HQ43" s="383" t="str">
        <f t="shared" si="203"/>
        <v/>
      </c>
      <c r="HR43" s="383" t="str">
        <f t="shared" si="204"/>
        <v/>
      </c>
      <c r="HS43" s="383" t="str">
        <f t="shared" si="205"/>
        <v/>
      </c>
      <c r="HT43" s="383" t="str">
        <f t="shared" si="206"/>
        <v/>
      </c>
      <c r="HU43" s="383" t="str">
        <f t="shared" si="207"/>
        <v/>
      </c>
      <c r="HV43" s="383" t="str">
        <f t="shared" si="208"/>
        <v/>
      </c>
      <c r="HW43" s="383" t="str">
        <f t="shared" si="209"/>
        <v/>
      </c>
      <c r="HX43" s="383" t="str">
        <f t="shared" si="210"/>
        <v/>
      </c>
      <c r="HY43" s="383" t="str">
        <f t="shared" si="211"/>
        <v/>
      </c>
      <c r="HZ43" s="419" t="str">
        <f t="shared" si="212"/>
        <v/>
      </c>
      <c r="IA43" s="419" t="str">
        <f t="shared" si="213"/>
        <v/>
      </c>
      <c r="IB43" s="419" t="str">
        <f t="shared" si="214"/>
        <v/>
      </c>
      <c r="IC43" s="419" t="str">
        <f t="shared" si="215"/>
        <v/>
      </c>
      <c r="ID43" s="419" t="str">
        <f t="shared" si="216"/>
        <v/>
      </c>
      <c r="IE43" s="419" t="str">
        <f t="shared" si="217"/>
        <v/>
      </c>
      <c r="IF43" s="419" t="str">
        <f t="shared" si="218"/>
        <v/>
      </c>
      <c r="IG43" s="419" t="str">
        <f t="shared" si="219"/>
        <v/>
      </c>
      <c r="IH43" s="419" t="str">
        <f t="shared" si="220"/>
        <v/>
      </c>
      <c r="II43" s="419" t="str">
        <f t="shared" si="221"/>
        <v/>
      </c>
      <c r="IJ43" s="419" t="str">
        <f t="shared" si="222"/>
        <v/>
      </c>
      <c r="IK43" s="419" t="str">
        <f t="shared" si="223"/>
        <v/>
      </c>
      <c r="IL43" s="419" t="str">
        <f t="shared" si="224"/>
        <v/>
      </c>
      <c r="IM43" s="419" t="str">
        <f t="shared" si="225"/>
        <v/>
      </c>
      <c r="IN43" s="419" t="str">
        <f t="shared" si="226"/>
        <v/>
      </c>
      <c r="IO43" s="419" t="str">
        <f t="shared" si="227"/>
        <v/>
      </c>
      <c r="IP43" s="419" t="str">
        <f t="shared" si="228"/>
        <v/>
      </c>
      <c r="IQ43" s="419" t="str">
        <f t="shared" si="229"/>
        <v/>
      </c>
      <c r="IR43" s="419" t="str">
        <f t="shared" si="230"/>
        <v/>
      </c>
      <c r="IS43" s="419" t="str">
        <f t="shared" si="231"/>
        <v/>
      </c>
      <c r="IT43" s="419" t="str">
        <f t="shared" si="232"/>
        <v/>
      </c>
      <c r="IU43" s="419" t="str">
        <f t="shared" si="233"/>
        <v/>
      </c>
      <c r="IV43" s="419" t="str">
        <f t="shared" si="234"/>
        <v/>
      </c>
      <c r="IW43" s="419" t="str">
        <f t="shared" si="235"/>
        <v/>
      </c>
      <c r="IX43" s="419" t="str">
        <f t="shared" si="236"/>
        <v/>
      </c>
      <c r="IY43" s="419" t="str">
        <f t="shared" si="237"/>
        <v/>
      </c>
      <c r="IZ43" s="419" t="str">
        <f t="shared" si="238"/>
        <v/>
      </c>
      <c r="JA43" s="419" t="str">
        <f t="shared" si="239"/>
        <v/>
      </c>
      <c r="JB43" s="419" t="str">
        <f t="shared" si="240"/>
        <v/>
      </c>
      <c r="JC43" s="419" t="str">
        <f t="shared" si="241"/>
        <v/>
      </c>
      <c r="JD43" s="419" t="str">
        <f t="shared" si="242"/>
        <v/>
      </c>
      <c r="JE43" s="419" t="str">
        <f t="shared" si="243"/>
        <v/>
      </c>
      <c r="JF43" s="419" t="str">
        <f t="shared" si="244"/>
        <v/>
      </c>
      <c r="JG43" s="419" t="str">
        <f t="shared" si="245"/>
        <v/>
      </c>
      <c r="JH43" s="419" t="str">
        <f t="shared" si="246"/>
        <v/>
      </c>
      <c r="JI43" s="419" t="str">
        <f t="shared" si="247"/>
        <v/>
      </c>
      <c r="JJ43" s="419" t="str">
        <f t="shared" si="248"/>
        <v/>
      </c>
      <c r="JK43" s="419" t="str">
        <f t="shared" si="249"/>
        <v/>
      </c>
      <c r="JL43" s="419" t="str">
        <f t="shared" si="250"/>
        <v/>
      </c>
      <c r="JM43" s="419" t="str">
        <f t="shared" si="251"/>
        <v/>
      </c>
      <c r="JN43" s="419" t="str">
        <f t="shared" si="252"/>
        <v/>
      </c>
      <c r="JO43" s="419" t="str">
        <f t="shared" si="253"/>
        <v/>
      </c>
      <c r="JP43" s="419" t="str">
        <f t="shared" si="254"/>
        <v/>
      </c>
      <c r="JQ43" s="419" t="str">
        <f t="shared" si="255"/>
        <v/>
      </c>
      <c r="JR43" s="419" t="str">
        <f t="shared" si="256"/>
        <v/>
      </c>
      <c r="JS43" s="419" t="str">
        <f t="shared" si="257"/>
        <v/>
      </c>
      <c r="JT43" s="419" t="str">
        <f t="shared" si="258"/>
        <v/>
      </c>
      <c r="JU43" s="419" t="str">
        <f t="shared" si="259"/>
        <v/>
      </c>
      <c r="JV43" s="419" t="str">
        <f t="shared" si="260"/>
        <v/>
      </c>
      <c r="JW43" s="419" t="str">
        <f t="shared" si="261"/>
        <v/>
      </c>
      <c r="JX43" s="419" t="str">
        <f t="shared" si="262"/>
        <v/>
      </c>
      <c r="JY43" s="419" t="str">
        <f t="shared" si="263"/>
        <v/>
      </c>
      <c r="JZ43" s="419" t="str">
        <f t="shared" si="264"/>
        <v/>
      </c>
      <c r="KA43" s="419" t="str">
        <f t="shared" si="265"/>
        <v/>
      </c>
      <c r="KB43" s="419" t="str">
        <f t="shared" si="266"/>
        <v/>
      </c>
      <c r="KC43" s="419" t="str">
        <f t="shared" si="267"/>
        <v/>
      </c>
      <c r="KD43" s="419" t="str">
        <f t="shared" si="268"/>
        <v/>
      </c>
      <c r="KE43" s="419" t="str">
        <f t="shared" si="269"/>
        <v/>
      </c>
      <c r="KF43" s="419" t="str">
        <f t="shared" si="270"/>
        <v/>
      </c>
      <c r="KG43" s="419" t="str">
        <f t="shared" si="271"/>
        <v/>
      </c>
      <c r="KH43" s="419" t="str">
        <f t="shared" si="272"/>
        <v/>
      </c>
      <c r="KI43" s="419" t="str">
        <f t="shared" si="273"/>
        <v/>
      </c>
      <c r="KJ43" s="419" t="str">
        <f t="shared" si="274"/>
        <v/>
      </c>
      <c r="KK43" s="419" t="str">
        <f t="shared" si="275"/>
        <v/>
      </c>
      <c r="KL43" s="419" t="str">
        <f t="shared" si="276"/>
        <v/>
      </c>
      <c r="KM43" s="419" t="str">
        <f t="shared" si="277"/>
        <v/>
      </c>
      <c r="KN43" s="419" t="str">
        <f t="shared" si="278"/>
        <v/>
      </c>
      <c r="KO43" s="419" t="str">
        <f t="shared" si="279"/>
        <v/>
      </c>
      <c r="KP43" s="419" t="str">
        <f t="shared" si="280"/>
        <v/>
      </c>
      <c r="KQ43" s="419" t="str">
        <f t="shared" si="281"/>
        <v/>
      </c>
      <c r="KR43" s="419" t="str">
        <f t="shared" si="282"/>
        <v/>
      </c>
      <c r="KS43" s="419" t="str">
        <f t="shared" si="283"/>
        <v/>
      </c>
      <c r="KT43" s="419" t="str">
        <f t="shared" si="284"/>
        <v/>
      </c>
      <c r="KU43" s="419" t="str">
        <f t="shared" si="285"/>
        <v/>
      </c>
      <c r="KV43" s="419" t="str">
        <f t="shared" si="286"/>
        <v/>
      </c>
      <c r="KW43" s="419" t="str">
        <f t="shared" si="287"/>
        <v/>
      </c>
      <c r="KX43" s="419" t="str">
        <f t="shared" si="288"/>
        <v/>
      </c>
      <c r="KY43" s="419" t="str">
        <f t="shared" si="289"/>
        <v/>
      </c>
      <c r="KZ43" s="419" t="str">
        <f t="shared" si="290"/>
        <v/>
      </c>
      <c r="LA43" s="419" t="str">
        <f t="shared" si="291"/>
        <v/>
      </c>
      <c r="LB43" s="419" t="str">
        <f t="shared" si="292"/>
        <v/>
      </c>
      <c r="LC43" s="419" t="str">
        <f t="shared" si="293"/>
        <v/>
      </c>
      <c r="LD43" s="419" t="str">
        <f t="shared" si="294"/>
        <v/>
      </c>
      <c r="LE43" s="419" t="str">
        <f t="shared" si="295"/>
        <v/>
      </c>
      <c r="LF43" s="419" t="str">
        <f t="shared" si="296"/>
        <v/>
      </c>
      <c r="LG43" s="419" t="str">
        <f t="shared" si="297"/>
        <v/>
      </c>
      <c r="LH43" s="419" t="str">
        <f t="shared" si="298"/>
        <v/>
      </c>
      <c r="LI43" s="419" t="str">
        <f t="shared" si="299"/>
        <v/>
      </c>
      <c r="LJ43" s="419" t="str">
        <f t="shared" si="300"/>
        <v/>
      </c>
      <c r="LK43" s="419" t="str">
        <f t="shared" si="301"/>
        <v/>
      </c>
      <c r="LL43" s="419" t="str">
        <f t="shared" si="302"/>
        <v/>
      </c>
      <c r="LM43" s="419" t="str">
        <f t="shared" si="303"/>
        <v/>
      </c>
      <c r="LN43" s="419" t="str">
        <f t="shared" si="304"/>
        <v/>
      </c>
      <c r="LO43" s="419" t="str">
        <f t="shared" si="305"/>
        <v/>
      </c>
      <c r="LP43" s="419" t="str">
        <f t="shared" si="306"/>
        <v/>
      </c>
      <c r="LQ43" s="420" t="str">
        <f t="shared" si="307"/>
        <v/>
      </c>
      <c r="LR43" s="420" t="str">
        <f t="shared" si="308"/>
        <v/>
      </c>
      <c r="LS43" s="420" t="str">
        <f t="shared" si="309"/>
        <v/>
      </c>
      <c r="LT43" s="420" t="str">
        <f t="shared" si="310"/>
        <v/>
      </c>
      <c r="LU43" s="420" t="str">
        <f t="shared" si="311"/>
        <v/>
      </c>
      <c r="LV43" s="383" t="str">
        <f t="shared" si="312"/>
        <v/>
      </c>
      <c r="LW43" s="383" t="str">
        <f t="shared" si="313"/>
        <v/>
      </c>
      <c r="LX43" s="383" t="str">
        <f t="shared" si="314"/>
        <v/>
      </c>
      <c r="LY43" s="383" t="str">
        <f t="shared" si="315"/>
        <v/>
      </c>
      <c r="LZ43" s="383" t="str">
        <f t="shared" si="316"/>
        <v/>
      </c>
      <c r="MA43" s="383" t="str">
        <f t="shared" si="317"/>
        <v/>
      </c>
      <c r="MB43" s="383" t="str">
        <f t="shared" si="318"/>
        <v/>
      </c>
      <c r="MC43" s="383" t="str">
        <f t="shared" si="319"/>
        <v/>
      </c>
      <c r="MD43" s="383" t="str">
        <f t="shared" si="320"/>
        <v/>
      </c>
      <c r="ME43" s="383" t="str">
        <f t="shared" si="321"/>
        <v/>
      </c>
      <c r="MF43" s="383" t="str">
        <f t="shared" si="322"/>
        <v/>
      </c>
      <c r="MG43" s="383" t="str">
        <f t="shared" si="323"/>
        <v/>
      </c>
      <c r="MH43" s="383" t="str">
        <f t="shared" si="324"/>
        <v/>
      </c>
      <c r="MI43" s="383" t="str">
        <f t="shared" si="325"/>
        <v/>
      </c>
      <c r="MJ43" s="383" t="str">
        <f t="shared" si="326"/>
        <v/>
      </c>
      <c r="MK43" s="383" t="str">
        <f t="shared" si="327"/>
        <v/>
      </c>
      <c r="ML43" s="383" t="str">
        <f t="shared" si="328"/>
        <v/>
      </c>
      <c r="MM43" s="383" t="str">
        <f t="shared" si="329"/>
        <v/>
      </c>
      <c r="MN43" s="383" t="str">
        <f t="shared" si="330"/>
        <v/>
      </c>
      <c r="MO43" s="383" t="str">
        <f t="shared" si="331"/>
        <v/>
      </c>
      <c r="MP43" s="405">
        <f t="shared" si="338"/>
        <v>0</v>
      </c>
      <c r="MQ43" s="405">
        <f t="shared" si="339"/>
        <v>0</v>
      </c>
      <c r="MR43" s="405">
        <f t="shared" si="340"/>
        <v>0</v>
      </c>
      <c r="MS43" s="405">
        <f t="shared" si="341"/>
        <v>0</v>
      </c>
      <c r="MT43" s="405">
        <f t="shared" si="342"/>
        <v>0</v>
      </c>
      <c r="MU43" s="405">
        <f t="shared" si="343"/>
        <v>0</v>
      </c>
      <c r="MV43" s="405">
        <f t="shared" si="344"/>
        <v>0</v>
      </c>
      <c r="MW43" s="405">
        <f t="shared" si="345"/>
        <v>0</v>
      </c>
      <c r="MX43" s="405">
        <f t="shared" si="346"/>
        <v>0</v>
      </c>
      <c r="MY43" s="405">
        <f t="shared" si="347"/>
        <v>0</v>
      </c>
      <c r="MZ43" s="405">
        <f t="shared" si="332"/>
        <v>0</v>
      </c>
      <c r="NA43" s="405">
        <f t="shared" si="333"/>
        <v>0</v>
      </c>
      <c r="NB43" s="405">
        <f t="shared" si="334"/>
        <v>0</v>
      </c>
      <c r="NC43" s="405">
        <f t="shared" si="335"/>
        <v>0</v>
      </c>
      <c r="ND43" s="405">
        <f t="shared" si="336"/>
        <v>0</v>
      </c>
    </row>
    <row r="44" spans="1:369" ht="13.9" customHeight="1" x14ac:dyDescent="0.2">
      <c r="A44" s="414" t="str">
        <f t="shared" si="337"/>
        <v/>
      </c>
      <c r="B44" s="137"/>
      <c r="C44" s="112"/>
      <c r="D44" s="113"/>
      <c r="E44" s="114"/>
      <c r="F44" s="114"/>
      <c r="G44" s="114"/>
      <c r="H44" s="114"/>
      <c r="I44" s="114"/>
      <c r="J44" s="352"/>
      <c r="K44" s="115"/>
      <c r="L44" s="116">
        <f t="shared" si="0"/>
        <v>0</v>
      </c>
      <c r="M44" s="116">
        <f t="shared" si="1"/>
        <v>0</v>
      </c>
      <c r="N44" s="421"/>
      <c r="O44" s="421"/>
      <c r="P44" s="421"/>
      <c r="Q44" s="422"/>
      <c r="R44" s="423"/>
      <c r="S44" s="424"/>
      <c r="T44" s="1148"/>
      <c r="U44" s="1149"/>
      <c r="V44" s="1149"/>
      <c r="W44" s="1150"/>
      <c r="X44" s="383" t="str">
        <f t="shared" si="2"/>
        <v/>
      </c>
      <c r="Y44" s="383" t="str">
        <f t="shared" si="3"/>
        <v/>
      </c>
      <c r="Z44" s="383" t="str">
        <f t="shared" si="4"/>
        <v/>
      </c>
      <c r="AA44" s="383" t="str">
        <f t="shared" si="5"/>
        <v/>
      </c>
      <c r="AB44" s="383" t="str">
        <f t="shared" si="6"/>
        <v/>
      </c>
      <c r="AC44" s="383" t="str">
        <f t="shared" si="7"/>
        <v/>
      </c>
      <c r="AD44" s="383" t="str">
        <f t="shared" si="8"/>
        <v/>
      </c>
      <c r="AE44" s="383" t="str">
        <f t="shared" si="9"/>
        <v/>
      </c>
      <c r="AF44" s="383" t="str">
        <f t="shared" si="10"/>
        <v/>
      </c>
      <c r="AG44" s="383" t="str">
        <f t="shared" si="11"/>
        <v/>
      </c>
      <c r="AH44" s="383" t="str">
        <f t="shared" si="12"/>
        <v/>
      </c>
      <c r="AI44" s="383" t="str">
        <f t="shared" si="13"/>
        <v/>
      </c>
      <c r="AJ44" s="383" t="str">
        <f t="shared" si="14"/>
        <v/>
      </c>
      <c r="AK44" s="383" t="str">
        <f t="shared" si="15"/>
        <v/>
      </c>
      <c r="AL44" s="383" t="str">
        <f t="shared" si="16"/>
        <v/>
      </c>
      <c r="AM44" s="383" t="str">
        <f t="shared" si="17"/>
        <v/>
      </c>
      <c r="AN44" s="383" t="str">
        <f t="shared" si="18"/>
        <v/>
      </c>
      <c r="AO44" s="383" t="str">
        <f t="shared" si="19"/>
        <v/>
      </c>
      <c r="AP44" s="383" t="str">
        <f t="shared" si="20"/>
        <v/>
      </c>
      <c r="AQ44" s="383" t="str">
        <f t="shared" si="21"/>
        <v/>
      </c>
      <c r="AR44" s="383" t="str">
        <f t="shared" si="22"/>
        <v/>
      </c>
      <c r="AS44" s="383" t="str">
        <f t="shared" si="23"/>
        <v/>
      </c>
      <c r="AT44" s="383" t="str">
        <f t="shared" si="24"/>
        <v/>
      </c>
      <c r="AU44" s="383" t="str">
        <f t="shared" si="25"/>
        <v/>
      </c>
      <c r="AV44" s="383" t="str">
        <f t="shared" si="26"/>
        <v/>
      </c>
      <c r="AW44" s="383" t="str">
        <f t="shared" si="27"/>
        <v/>
      </c>
      <c r="AX44" s="383" t="str">
        <f t="shared" si="28"/>
        <v/>
      </c>
      <c r="AY44" s="383" t="str">
        <f t="shared" si="29"/>
        <v/>
      </c>
      <c r="AZ44" s="383" t="str">
        <f t="shared" si="30"/>
        <v/>
      </c>
      <c r="BA44" s="383" t="str">
        <f t="shared" si="31"/>
        <v/>
      </c>
      <c r="BB44" s="383" t="str">
        <f t="shared" si="32"/>
        <v/>
      </c>
      <c r="BC44" s="383" t="str">
        <f t="shared" si="33"/>
        <v/>
      </c>
      <c r="BD44" s="383" t="str">
        <f t="shared" si="34"/>
        <v/>
      </c>
      <c r="BE44" s="383" t="str">
        <f t="shared" si="35"/>
        <v/>
      </c>
      <c r="BF44" s="383" t="str">
        <f t="shared" si="36"/>
        <v/>
      </c>
      <c r="BG44" s="383" t="str">
        <f t="shared" si="37"/>
        <v/>
      </c>
      <c r="BH44" s="383" t="str">
        <f t="shared" si="38"/>
        <v/>
      </c>
      <c r="BI44" s="383" t="str">
        <f t="shared" si="39"/>
        <v/>
      </c>
      <c r="BJ44" s="383" t="str">
        <f t="shared" si="40"/>
        <v/>
      </c>
      <c r="BK44" s="383" t="str">
        <f t="shared" si="41"/>
        <v/>
      </c>
      <c r="BL44" s="383" t="str">
        <f t="shared" si="42"/>
        <v/>
      </c>
      <c r="BM44" s="383" t="str">
        <f t="shared" si="43"/>
        <v/>
      </c>
      <c r="BN44" s="383" t="str">
        <f t="shared" si="44"/>
        <v/>
      </c>
      <c r="BO44" s="383" t="str">
        <f t="shared" si="45"/>
        <v/>
      </c>
      <c r="BP44" s="383" t="str">
        <f t="shared" si="46"/>
        <v/>
      </c>
      <c r="BQ44" s="383" t="str">
        <f t="shared" si="47"/>
        <v/>
      </c>
      <c r="BR44" s="383" t="str">
        <f t="shared" si="48"/>
        <v/>
      </c>
      <c r="BS44" s="383" t="str">
        <f t="shared" si="49"/>
        <v/>
      </c>
      <c r="BT44" s="383" t="str">
        <f t="shared" si="50"/>
        <v/>
      </c>
      <c r="BU44" s="383" t="str">
        <f t="shared" si="51"/>
        <v/>
      </c>
      <c r="BV44" s="383" t="str">
        <f t="shared" si="52"/>
        <v/>
      </c>
      <c r="BW44" s="383" t="str">
        <f t="shared" si="53"/>
        <v/>
      </c>
      <c r="BX44" s="383" t="str">
        <f t="shared" si="54"/>
        <v/>
      </c>
      <c r="BY44" s="383" t="str">
        <f t="shared" si="55"/>
        <v/>
      </c>
      <c r="BZ44" s="383" t="str">
        <f t="shared" si="56"/>
        <v/>
      </c>
      <c r="CA44" s="383" t="str">
        <f t="shared" si="57"/>
        <v/>
      </c>
      <c r="CB44" s="383" t="str">
        <f t="shared" si="58"/>
        <v/>
      </c>
      <c r="CC44" s="383" t="str">
        <f t="shared" si="59"/>
        <v/>
      </c>
      <c r="CD44" s="383" t="str">
        <f t="shared" si="60"/>
        <v/>
      </c>
      <c r="CE44" s="383" t="str">
        <f t="shared" si="61"/>
        <v/>
      </c>
      <c r="CF44" s="383" t="str">
        <f t="shared" si="62"/>
        <v/>
      </c>
      <c r="CG44" s="383" t="str">
        <f t="shared" si="63"/>
        <v/>
      </c>
      <c r="CH44" s="383" t="str">
        <f t="shared" si="64"/>
        <v/>
      </c>
      <c r="CI44" s="383" t="str">
        <f t="shared" si="65"/>
        <v/>
      </c>
      <c r="CJ44" s="383" t="str">
        <f t="shared" si="66"/>
        <v/>
      </c>
      <c r="CK44" s="383" t="str">
        <f t="shared" si="67"/>
        <v/>
      </c>
      <c r="CL44" s="383" t="str">
        <f t="shared" si="68"/>
        <v/>
      </c>
      <c r="CM44" s="383" t="str">
        <f t="shared" si="69"/>
        <v/>
      </c>
      <c r="CN44" s="383" t="str">
        <f t="shared" si="70"/>
        <v/>
      </c>
      <c r="CO44" s="383" t="str">
        <f t="shared" si="71"/>
        <v/>
      </c>
      <c r="CP44" s="383" t="str">
        <f t="shared" si="72"/>
        <v/>
      </c>
      <c r="CQ44" s="383" t="str">
        <f t="shared" si="73"/>
        <v/>
      </c>
      <c r="CR44" s="383" t="str">
        <f t="shared" si="74"/>
        <v/>
      </c>
      <c r="CS44" s="383" t="str">
        <f t="shared" si="75"/>
        <v/>
      </c>
      <c r="CT44" s="383" t="str">
        <f t="shared" si="76"/>
        <v/>
      </c>
      <c r="CU44" s="383" t="str">
        <f t="shared" si="77"/>
        <v/>
      </c>
      <c r="CV44" s="383" t="str">
        <f t="shared" si="78"/>
        <v/>
      </c>
      <c r="CW44" s="383" t="str">
        <f t="shared" si="79"/>
        <v/>
      </c>
      <c r="CX44" s="383" t="str">
        <f t="shared" si="80"/>
        <v/>
      </c>
      <c r="CY44" s="383" t="str">
        <f t="shared" si="81"/>
        <v/>
      </c>
      <c r="CZ44" s="383" t="str">
        <f t="shared" si="82"/>
        <v/>
      </c>
      <c r="DA44" s="383" t="str">
        <f t="shared" si="83"/>
        <v/>
      </c>
      <c r="DB44" s="383" t="str">
        <f t="shared" si="84"/>
        <v/>
      </c>
      <c r="DC44" s="383" t="str">
        <f t="shared" si="85"/>
        <v/>
      </c>
      <c r="DD44" s="383" t="str">
        <f t="shared" si="86"/>
        <v/>
      </c>
      <c r="DE44" s="383" t="str">
        <f t="shared" si="87"/>
        <v/>
      </c>
      <c r="DF44" s="383" t="str">
        <f t="shared" si="88"/>
        <v/>
      </c>
      <c r="DG44" s="383" t="str">
        <f t="shared" si="89"/>
        <v/>
      </c>
      <c r="DH44" s="383" t="str">
        <f t="shared" si="90"/>
        <v/>
      </c>
      <c r="DI44" s="383" t="str">
        <f t="shared" si="91"/>
        <v/>
      </c>
      <c r="DJ44" s="383" t="str">
        <f t="shared" si="92"/>
        <v/>
      </c>
      <c r="DK44" s="383" t="str">
        <f t="shared" si="93"/>
        <v/>
      </c>
      <c r="DL44" s="383" t="str">
        <f t="shared" si="94"/>
        <v/>
      </c>
      <c r="DM44" s="383" t="str">
        <f t="shared" si="95"/>
        <v/>
      </c>
      <c r="DN44" s="383" t="str">
        <f t="shared" si="96"/>
        <v/>
      </c>
      <c r="DO44" s="383" t="str">
        <f t="shared" si="97"/>
        <v/>
      </c>
      <c r="DP44" s="383" t="str">
        <f t="shared" si="98"/>
        <v/>
      </c>
      <c r="DQ44" s="383" t="str">
        <f t="shared" si="99"/>
        <v/>
      </c>
      <c r="DR44" s="383" t="str">
        <f t="shared" si="100"/>
        <v/>
      </c>
      <c r="DS44" s="383" t="str">
        <f t="shared" si="101"/>
        <v/>
      </c>
      <c r="DT44" s="383" t="str">
        <f t="shared" si="102"/>
        <v/>
      </c>
      <c r="DU44" s="383" t="str">
        <f t="shared" si="103"/>
        <v/>
      </c>
      <c r="DV44" s="383" t="str">
        <f t="shared" si="104"/>
        <v/>
      </c>
      <c r="DW44" s="383" t="str">
        <f t="shared" si="105"/>
        <v/>
      </c>
      <c r="DX44" s="383" t="str">
        <f t="shared" si="106"/>
        <v/>
      </c>
      <c r="DY44" s="383" t="str">
        <f t="shared" si="107"/>
        <v/>
      </c>
      <c r="DZ44" s="383" t="str">
        <f t="shared" si="108"/>
        <v/>
      </c>
      <c r="EA44" s="383" t="str">
        <f t="shared" si="109"/>
        <v/>
      </c>
      <c r="EB44" s="383" t="str">
        <f t="shared" si="110"/>
        <v/>
      </c>
      <c r="EC44" s="383" t="str">
        <f t="shared" si="111"/>
        <v/>
      </c>
      <c r="ED44" s="383" t="str">
        <f t="shared" si="112"/>
        <v/>
      </c>
      <c r="EE44" s="383" t="str">
        <f t="shared" si="113"/>
        <v/>
      </c>
      <c r="EF44" s="383" t="str">
        <f t="shared" si="114"/>
        <v/>
      </c>
      <c r="EG44" s="383" t="str">
        <f t="shared" si="115"/>
        <v/>
      </c>
      <c r="EH44" s="383" t="str">
        <f t="shared" si="116"/>
        <v/>
      </c>
      <c r="EI44" s="383" t="str">
        <f t="shared" si="117"/>
        <v/>
      </c>
      <c r="EJ44" s="383" t="str">
        <f t="shared" si="118"/>
        <v/>
      </c>
      <c r="EK44" s="383" t="str">
        <f t="shared" si="119"/>
        <v/>
      </c>
      <c r="EL44" s="383" t="str">
        <f t="shared" si="120"/>
        <v/>
      </c>
      <c r="EM44" s="383" t="str">
        <f t="shared" si="121"/>
        <v/>
      </c>
      <c r="EN44" s="383" t="str">
        <f t="shared" si="122"/>
        <v/>
      </c>
      <c r="EO44" s="383" t="str">
        <f t="shared" si="123"/>
        <v/>
      </c>
      <c r="EP44" s="383" t="str">
        <f t="shared" si="124"/>
        <v/>
      </c>
      <c r="EQ44" s="383" t="str">
        <f t="shared" si="125"/>
        <v/>
      </c>
      <c r="ER44" s="383" t="str">
        <f t="shared" si="126"/>
        <v/>
      </c>
      <c r="ES44" s="383" t="str">
        <f t="shared" si="127"/>
        <v/>
      </c>
      <c r="ET44" s="383" t="str">
        <f t="shared" si="128"/>
        <v/>
      </c>
      <c r="EU44" s="383" t="str">
        <f t="shared" si="129"/>
        <v/>
      </c>
      <c r="EV44" s="383" t="str">
        <f t="shared" si="130"/>
        <v/>
      </c>
      <c r="EW44" s="383" t="str">
        <f t="shared" si="131"/>
        <v/>
      </c>
      <c r="EX44" s="383" t="str">
        <f t="shared" si="132"/>
        <v/>
      </c>
      <c r="EY44" s="383" t="str">
        <f t="shared" si="133"/>
        <v/>
      </c>
      <c r="EZ44" s="383" t="str">
        <f t="shared" si="134"/>
        <v/>
      </c>
      <c r="FA44" s="383" t="str">
        <f t="shared" si="135"/>
        <v/>
      </c>
      <c r="FB44" s="383" t="str">
        <f t="shared" si="136"/>
        <v/>
      </c>
      <c r="FC44" s="383" t="str">
        <f t="shared" si="137"/>
        <v/>
      </c>
      <c r="FD44" s="383" t="str">
        <f t="shared" si="138"/>
        <v/>
      </c>
      <c r="FE44" s="383" t="str">
        <f t="shared" si="139"/>
        <v/>
      </c>
      <c r="FF44" s="383" t="str">
        <f t="shared" si="140"/>
        <v/>
      </c>
      <c r="FG44" s="383" t="str">
        <f t="shared" si="141"/>
        <v/>
      </c>
      <c r="FH44" s="383" t="str">
        <f t="shared" si="142"/>
        <v/>
      </c>
      <c r="FI44" s="383" t="str">
        <f t="shared" si="143"/>
        <v/>
      </c>
      <c r="FJ44" s="383" t="str">
        <f t="shared" si="144"/>
        <v/>
      </c>
      <c r="FK44" s="383" t="str">
        <f t="shared" si="145"/>
        <v/>
      </c>
      <c r="FL44" s="383" t="str">
        <f t="shared" si="146"/>
        <v/>
      </c>
      <c r="FM44" s="383" t="str">
        <f t="shared" si="147"/>
        <v/>
      </c>
      <c r="FN44" s="383" t="str">
        <f t="shared" si="148"/>
        <v/>
      </c>
      <c r="FO44" s="383" t="str">
        <f t="shared" si="149"/>
        <v/>
      </c>
      <c r="FP44" s="383" t="str">
        <f t="shared" si="150"/>
        <v/>
      </c>
      <c r="FQ44" s="383" t="str">
        <f t="shared" si="151"/>
        <v/>
      </c>
      <c r="FR44" s="383" t="str">
        <f t="shared" si="152"/>
        <v/>
      </c>
      <c r="FS44" s="383" t="str">
        <f t="shared" si="153"/>
        <v/>
      </c>
      <c r="FT44" s="383" t="str">
        <f t="shared" si="154"/>
        <v/>
      </c>
      <c r="FU44" s="383" t="str">
        <f t="shared" si="155"/>
        <v/>
      </c>
      <c r="FV44" s="383" t="str">
        <f t="shared" si="156"/>
        <v/>
      </c>
      <c r="FW44" s="383" t="str">
        <f t="shared" si="157"/>
        <v/>
      </c>
      <c r="FX44" s="383" t="str">
        <f t="shared" si="158"/>
        <v/>
      </c>
      <c r="FY44" s="383" t="str">
        <f t="shared" si="159"/>
        <v/>
      </c>
      <c r="FZ44" s="383" t="str">
        <f t="shared" si="160"/>
        <v/>
      </c>
      <c r="GA44" s="383" t="str">
        <f t="shared" si="161"/>
        <v/>
      </c>
      <c r="GB44" s="383" t="str">
        <f t="shared" si="162"/>
        <v/>
      </c>
      <c r="GC44" s="383" t="str">
        <f t="shared" si="163"/>
        <v/>
      </c>
      <c r="GD44" s="383" t="str">
        <f t="shared" si="164"/>
        <v/>
      </c>
      <c r="GE44" s="383" t="str">
        <f t="shared" si="165"/>
        <v/>
      </c>
      <c r="GF44" s="383" t="str">
        <f t="shared" si="166"/>
        <v/>
      </c>
      <c r="GG44" s="383" t="str">
        <f t="shared" si="167"/>
        <v/>
      </c>
      <c r="GH44" s="383" t="str">
        <f t="shared" si="168"/>
        <v/>
      </c>
      <c r="GI44" s="383" t="str">
        <f t="shared" si="169"/>
        <v/>
      </c>
      <c r="GJ44" s="383" t="str">
        <f t="shared" si="170"/>
        <v/>
      </c>
      <c r="GK44" s="383" t="str">
        <f t="shared" si="171"/>
        <v/>
      </c>
      <c r="GL44" s="383" t="str">
        <f t="shared" si="172"/>
        <v/>
      </c>
      <c r="GM44" s="383" t="str">
        <f t="shared" si="173"/>
        <v/>
      </c>
      <c r="GN44" s="383" t="str">
        <f t="shared" si="174"/>
        <v/>
      </c>
      <c r="GO44" s="383" t="str">
        <f t="shared" si="175"/>
        <v/>
      </c>
      <c r="GP44" s="383" t="str">
        <f t="shared" si="176"/>
        <v/>
      </c>
      <c r="GQ44" s="383" t="str">
        <f t="shared" si="177"/>
        <v/>
      </c>
      <c r="GR44" s="383" t="str">
        <f t="shared" si="178"/>
        <v/>
      </c>
      <c r="GS44" s="383" t="str">
        <f t="shared" si="179"/>
        <v/>
      </c>
      <c r="GT44" s="383" t="str">
        <f t="shared" si="180"/>
        <v/>
      </c>
      <c r="GU44" s="383" t="str">
        <f t="shared" si="181"/>
        <v/>
      </c>
      <c r="GV44" s="383" t="str">
        <f t="shared" si="182"/>
        <v/>
      </c>
      <c r="GW44" s="383" t="str">
        <f t="shared" si="183"/>
        <v/>
      </c>
      <c r="GX44" s="383" t="str">
        <f t="shared" si="184"/>
        <v/>
      </c>
      <c r="GY44" s="383" t="str">
        <f t="shared" si="185"/>
        <v/>
      </c>
      <c r="GZ44" s="383" t="str">
        <f t="shared" si="186"/>
        <v/>
      </c>
      <c r="HA44" s="383" t="str">
        <f t="shared" si="187"/>
        <v/>
      </c>
      <c r="HB44" s="383" t="str">
        <f t="shared" si="188"/>
        <v/>
      </c>
      <c r="HC44" s="383" t="str">
        <f t="shared" si="189"/>
        <v/>
      </c>
      <c r="HD44" s="383" t="str">
        <f t="shared" si="190"/>
        <v/>
      </c>
      <c r="HE44" s="383" t="str">
        <f t="shared" si="191"/>
        <v/>
      </c>
      <c r="HF44" s="383" t="str">
        <f t="shared" si="192"/>
        <v/>
      </c>
      <c r="HG44" s="383" t="str">
        <f t="shared" si="193"/>
        <v/>
      </c>
      <c r="HH44" s="383" t="str">
        <f t="shared" si="194"/>
        <v/>
      </c>
      <c r="HI44" s="383" t="str">
        <f t="shared" si="195"/>
        <v/>
      </c>
      <c r="HJ44" s="383" t="str">
        <f t="shared" si="196"/>
        <v/>
      </c>
      <c r="HK44" s="383" t="str">
        <f t="shared" si="197"/>
        <v/>
      </c>
      <c r="HL44" s="383" t="str">
        <f t="shared" si="198"/>
        <v/>
      </c>
      <c r="HM44" s="383" t="str">
        <f t="shared" si="199"/>
        <v/>
      </c>
      <c r="HN44" s="383" t="str">
        <f t="shared" si="200"/>
        <v/>
      </c>
      <c r="HO44" s="383" t="str">
        <f t="shared" si="201"/>
        <v/>
      </c>
      <c r="HP44" s="383" t="str">
        <f t="shared" si="202"/>
        <v/>
      </c>
      <c r="HQ44" s="383" t="str">
        <f t="shared" si="203"/>
        <v/>
      </c>
      <c r="HR44" s="383" t="str">
        <f t="shared" si="204"/>
        <v/>
      </c>
      <c r="HS44" s="383" t="str">
        <f t="shared" si="205"/>
        <v/>
      </c>
      <c r="HT44" s="383" t="str">
        <f t="shared" si="206"/>
        <v/>
      </c>
      <c r="HU44" s="383" t="str">
        <f t="shared" si="207"/>
        <v/>
      </c>
      <c r="HV44" s="383" t="str">
        <f t="shared" si="208"/>
        <v/>
      </c>
      <c r="HW44" s="383" t="str">
        <f t="shared" si="209"/>
        <v/>
      </c>
      <c r="HX44" s="383" t="str">
        <f t="shared" si="210"/>
        <v/>
      </c>
      <c r="HY44" s="383" t="str">
        <f t="shared" si="211"/>
        <v/>
      </c>
      <c r="HZ44" s="419" t="str">
        <f t="shared" si="212"/>
        <v/>
      </c>
      <c r="IA44" s="419" t="str">
        <f t="shared" si="213"/>
        <v/>
      </c>
      <c r="IB44" s="419" t="str">
        <f t="shared" si="214"/>
        <v/>
      </c>
      <c r="IC44" s="419" t="str">
        <f t="shared" si="215"/>
        <v/>
      </c>
      <c r="ID44" s="419" t="str">
        <f t="shared" si="216"/>
        <v/>
      </c>
      <c r="IE44" s="419" t="str">
        <f t="shared" si="217"/>
        <v/>
      </c>
      <c r="IF44" s="419" t="str">
        <f t="shared" si="218"/>
        <v/>
      </c>
      <c r="IG44" s="419" t="str">
        <f t="shared" si="219"/>
        <v/>
      </c>
      <c r="IH44" s="419" t="str">
        <f t="shared" si="220"/>
        <v/>
      </c>
      <c r="II44" s="419" t="str">
        <f t="shared" si="221"/>
        <v/>
      </c>
      <c r="IJ44" s="419" t="str">
        <f t="shared" si="222"/>
        <v/>
      </c>
      <c r="IK44" s="419" t="str">
        <f t="shared" si="223"/>
        <v/>
      </c>
      <c r="IL44" s="419" t="str">
        <f t="shared" si="224"/>
        <v/>
      </c>
      <c r="IM44" s="419" t="str">
        <f t="shared" si="225"/>
        <v/>
      </c>
      <c r="IN44" s="419" t="str">
        <f t="shared" si="226"/>
        <v/>
      </c>
      <c r="IO44" s="419" t="str">
        <f t="shared" si="227"/>
        <v/>
      </c>
      <c r="IP44" s="419" t="str">
        <f t="shared" si="228"/>
        <v/>
      </c>
      <c r="IQ44" s="419" t="str">
        <f t="shared" si="229"/>
        <v/>
      </c>
      <c r="IR44" s="419" t="str">
        <f t="shared" si="230"/>
        <v/>
      </c>
      <c r="IS44" s="419" t="str">
        <f t="shared" si="231"/>
        <v/>
      </c>
      <c r="IT44" s="419" t="str">
        <f t="shared" si="232"/>
        <v/>
      </c>
      <c r="IU44" s="419" t="str">
        <f t="shared" si="233"/>
        <v/>
      </c>
      <c r="IV44" s="419" t="str">
        <f t="shared" si="234"/>
        <v/>
      </c>
      <c r="IW44" s="419" t="str">
        <f t="shared" si="235"/>
        <v/>
      </c>
      <c r="IX44" s="419" t="str">
        <f t="shared" si="236"/>
        <v/>
      </c>
      <c r="IY44" s="419" t="str">
        <f t="shared" si="237"/>
        <v/>
      </c>
      <c r="IZ44" s="419" t="str">
        <f t="shared" si="238"/>
        <v/>
      </c>
      <c r="JA44" s="419" t="str">
        <f t="shared" si="239"/>
        <v/>
      </c>
      <c r="JB44" s="419" t="str">
        <f t="shared" si="240"/>
        <v/>
      </c>
      <c r="JC44" s="419" t="str">
        <f t="shared" si="241"/>
        <v/>
      </c>
      <c r="JD44" s="419" t="str">
        <f t="shared" si="242"/>
        <v/>
      </c>
      <c r="JE44" s="419" t="str">
        <f t="shared" si="243"/>
        <v/>
      </c>
      <c r="JF44" s="419" t="str">
        <f t="shared" si="244"/>
        <v/>
      </c>
      <c r="JG44" s="419" t="str">
        <f t="shared" si="245"/>
        <v/>
      </c>
      <c r="JH44" s="419" t="str">
        <f t="shared" si="246"/>
        <v/>
      </c>
      <c r="JI44" s="419" t="str">
        <f t="shared" si="247"/>
        <v/>
      </c>
      <c r="JJ44" s="419" t="str">
        <f t="shared" si="248"/>
        <v/>
      </c>
      <c r="JK44" s="419" t="str">
        <f t="shared" si="249"/>
        <v/>
      </c>
      <c r="JL44" s="419" t="str">
        <f t="shared" si="250"/>
        <v/>
      </c>
      <c r="JM44" s="419" t="str">
        <f t="shared" si="251"/>
        <v/>
      </c>
      <c r="JN44" s="419" t="str">
        <f t="shared" si="252"/>
        <v/>
      </c>
      <c r="JO44" s="419" t="str">
        <f t="shared" si="253"/>
        <v/>
      </c>
      <c r="JP44" s="419" t="str">
        <f t="shared" si="254"/>
        <v/>
      </c>
      <c r="JQ44" s="419" t="str">
        <f t="shared" si="255"/>
        <v/>
      </c>
      <c r="JR44" s="419" t="str">
        <f t="shared" si="256"/>
        <v/>
      </c>
      <c r="JS44" s="419" t="str">
        <f t="shared" si="257"/>
        <v/>
      </c>
      <c r="JT44" s="419" t="str">
        <f t="shared" si="258"/>
        <v/>
      </c>
      <c r="JU44" s="419" t="str">
        <f t="shared" si="259"/>
        <v/>
      </c>
      <c r="JV44" s="419" t="str">
        <f t="shared" si="260"/>
        <v/>
      </c>
      <c r="JW44" s="419" t="str">
        <f t="shared" si="261"/>
        <v/>
      </c>
      <c r="JX44" s="419" t="str">
        <f t="shared" si="262"/>
        <v/>
      </c>
      <c r="JY44" s="419" t="str">
        <f t="shared" si="263"/>
        <v/>
      </c>
      <c r="JZ44" s="419" t="str">
        <f t="shared" si="264"/>
        <v/>
      </c>
      <c r="KA44" s="419" t="str">
        <f t="shared" si="265"/>
        <v/>
      </c>
      <c r="KB44" s="419" t="str">
        <f t="shared" si="266"/>
        <v/>
      </c>
      <c r="KC44" s="419" t="str">
        <f t="shared" si="267"/>
        <v/>
      </c>
      <c r="KD44" s="419" t="str">
        <f t="shared" si="268"/>
        <v/>
      </c>
      <c r="KE44" s="419" t="str">
        <f t="shared" si="269"/>
        <v/>
      </c>
      <c r="KF44" s="419" t="str">
        <f t="shared" si="270"/>
        <v/>
      </c>
      <c r="KG44" s="419" t="str">
        <f t="shared" si="271"/>
        <v/>
      </c>
      <c r="KH44" s="419" t="str">
        <f t="shared" si="272"/>
        <v/>
      </c>
      <c r="KI44" s="419" t="str">
        <f t="shared" si="273"/>
        <v/>
      </c>
      <c r="KJ44" s="419" t="str">
        <f t="shared" si="274"/>
        <v/>
      </c>
      <c r="KK44" s="419" t="str">
        <f t="shared" si="275"/>
        <v/>
      </c>
      <c r="KL44" s="419" t="str">
        <f t="shared" si="276"/>
        <v/>
      </c>
      <c r="KM44" s="419" t="str">
        <f t="shared" si="277"/>
        <v/>
      </c>
      <c r="KN44" s="419" t="str">
        <f t="shared" si="278"/>
        <v/>
      </c>
      <c r="KO44" s="419" t="str">
        <f t="shared" si="279"/>
        <v/>
      </c>
      <c r="KP44" s="419" t="str">
        <f t="shared" si="280"/>
        <v/>
      </c>
      <c r="KQ44" s="419" t="str">
        <f t="shared" si="281"/>
        <v/>
      </c>
      <c r="KR44" s="419" t="str">
        <f t="shared" si="282"/>
        <v/>
      </c>
      <c r="KS44" s="419" t="str">
        <f t="shared" si="283"/>
        <v/>
      </c>
      <c r="KT44" s="419" t="str">
        <f t="shared" si="284"/>
        <v/>
      </c>
      <c r="KU44" s="419" t="str">
        <f t="shared" si="285"/>
        <v/>
      </c>
      <c r="KV44" s="419" t="str">
        <f t="shared" si="286"/>
        <v/>
      </c>
      <c r="KW44" s="419" t="str">
        <f t="shared" si="287"/>
        <v/>
      </c>
      <c r="KX44" s="419" t="str">
        <f t="shared" si="288"/>
        <v/>
      </c>
      <c r="KY44" s="419" t="str">
        <f t="shared" si="289"/>
        <v/>
      </c>
      <c r="KZ44" s="419" t="str">
        <f t="shared" si="290"/>
        <v/>
      </c>
      <c r="LA44" s="419" t="str">
        <f t="shared" si="291"/>
        <v/>
      </c>
      <c r="LB44" s="419" t="str">
        <f t="shared" si="292"/>
        <v/>
      </c>
      <c r="LC44" s="419" t="str">
        <f t="shared" si="293"/>
        <v/>
      </c>
      <c r="LD44" s="419" t="str">
        <f t="shared" si="294"/>
        <v/>
      </c>
      <c r="LE44" s="419" t="str">
        <f t="shared" si="295"/>
        <v/>
      </c>
      <c r="LF44" s="419" t="str">
        <f t="shared" si="296"/>
        <v/>
      </c>
      <c r="LG44" s="419" t="str">
        <f t="shared" si="297"/>
        <v/>
      </c>
      <c r="LH44" s="419" t="str">
        <f t="shared" si="298"/>
        <v/>
      </c>
      <c r="LI44" s="419" t="str">
        <f t="shared" si="299"/>
        <v/>
      </c>
      <c r="LJ44" s="419" t="str">
        <f t="shared" si="300"/>
        <v/>
      </c>
      <c r="LK44" s="419" t="str">
        <f t="shared" si="301"/>
        <v/>
      </c>
      <c r="LL44" s="419" t="str">
        <f t="shared" si="302"/>
        <v/>
      </c>
      <c r="LM44" s="419" t="str">
        <f t="shared" si="303"/>
        <v/>
      </c>
      <c r="LN44" s="419" t="str">
        <f t="shared" si="304"/>
        <v/>
      </c>
      <c r="LO44" s="419" t="str">
        <f t="shared" si="305"/>
        <v/>
      </c>
      <c r="LP44" s="419" t="str">
        <f t="shared" si="306"/>
        <v/>
      </c>
      <c r="LQ44" s="420" t="str">
        <f t="shared" si="307"/>
        <v/>
      </c>
      <c r="LR44" s="420" t="str">
        <f t="shared" si="308"/>
        <v/>
      </c>
      <c r="LS44" s="420" t="str">
        <f t="shared" si="309"/>
        <v/>
      </c>
      <c r="LT44" s="420" t="str">
        <f t="shared" si="310"/>
        <v/>
      </c>
      <c r="LU44" s="420" t="str">
        <f t="shared" si="311"/>
        <v/>
      </c>
      <c r="LV44" s="383" t="str">
        <f t="shared" si="312"/>
        <v/>
      </c>
      <c r="LW44" s="383" t="str">
        <f t="shared" si="313"/>
        <v/>
      </c>
      <c r="LX44" s="383" t="str">
        <f t="shared" si="314"/>
        <v/>
      </c>
      <c r="LY44" s="383" t="str">
        <f t="shared" si="315"/>
        <v/>
      </c>
      <c r="LZ44" s="383" t="str">
        <f t="shared" si="316"/>
        <v/>
      </c>
      <c r="MA44" s="383" t="str">
        <f t="shared" si="317"/>
        <v/>
      </c>
      <c r="MB44" s="383" t="str">
        <f t="shared" si="318"/>
        <v/>
      </c>
      <c r="MC44" s="383" t="str">
        <f t="shared" si="319"/>
        <v/>
      </c>
      <c r="MD44" s="383" t="str">
        <f t="shared" si="320"/>
        <v/>
      </c>
      <c r="ME44" s="383" t="str">
        <f t="shared" si="321"/>
        <v/>
      </c>
      <c r="MF44" s="383" t="str">
        <f t="shared" si="322"/>
        <v/>
      </c>
      <c r="MG44" s="383" t="str">
        <f t="shared" si="323"/>
        <v/>
      </c>
      <c r="MH44" s="383" t="str">
        <f t="shared" si="324"/>
        <v/>
      </c>
      <c r="MI44" s="383" t="str">
        <f t="shared" si="325"/>
        <v/>
      </c>
      <c r="MJ44" s="383" t="str">
        <f t="shared" si="326"/>
        <v/>
      </c>
      <c r="MK44" s="383" t="str">
        <f t="shared" si="327"/>
        <v/>
      </c>
      <c r="ML44" s="383" t="str">
        <f t="shared" si="328"/>
        <v/>
      </c>
      <c r="MM44" s="383" t="str">
        <f t="shared" si="329"/>
        <v/>
      </c>
      <c r="MN44" s="383" t="str">
        <f t="shared" si="330"/>
        <v/>
      </c>
      <c r="MO44" s="383" t="str">
        <f t="shared" si="331"/>
        <v/>
      </c>
      <c r="MP44" s="405">
        <f t="shared" si="338"/>
        <v>0</v>
      </c>
      <c r="MQ44" s="405">
        <f t="shared" si="339"/>
        <v>0</v>
      </c>
      <c r="MR44" s="405">
        <f t="shared" si="340"/>
        <v>0</v>
      </c>
      <c r="MS44" s="405">
        <f t="shared" si="341"/>
        <v>0</v>
      </c>
      <c r="MT44" s="405">
        <f t="shared" si="342"/>
        <v>0</v>
      </c>
      <c r="MU44" s="405">
        <f t="shared" si="343"/>
        <v>0</v>
      </c>
      <c r="MV44" s="405">
        <f t="shared" si="344"/>
        <v>0</v>
      </c>
      <c r="MW44" s="405">
        <f t="shared" si="345"/>
        <v>0</v>
      </c>
      <c r="MX44" s="405">
        <f t="shared" si="346"/>
        <v>0</v>
      </c>
      <c r="MY44" s="405">
        <f t="shared" si="347"/>
        <v>0</v>
      </c>
      <c r="MZ44" s="405">
        <f t="shared" si="332"/>
        <v>0</v>
      </c>
      <c r="NA44" s="405">
        <f t="shared" si="333"/>
        <v>0</v>
      </c>
      <c r="NB44" s="405">
        <f t="shared" si="334"/>
        <v>0</v>
      </c>
      <c r="NC44" s="405">
        <f t="shared" si="335"/>
        <v>0</v>
      </c>
      <c r="ND44" s="405">
        <f t="shared" si="336"/>
        <v>0</v>
      </c>
    </row>
    <row r="45" spans="1:369" ht="13.9" customHeight="1" x14ac:dyDescent="0.2">
      <c r="A45" s="414" t="str">
        <f t="shared" si="337"/>
        <v/>
      </c>
      <c r="B45" s="137"/>
      <c r="C45" s="112"/>
      <c r="D45" s="113"/>
      <c r="E45" s="114"/>
      <c r="F45" s="114"/>
      <c r="G45" s="114"/>
      <c r="H45" s="114"/>
      <c r="I45" s="114"/>
      <c r="J45" s="352"/>
      <c r="K45" s="115"/>
      <c r="L45" s="116">
        <f t="shared" si="0"/>
        <v>0</v>
      </c>
      <c r="M45" s="116">
        <f t="shared" si="1"/>
        <v>0</v>
      </c>
      <c r="N45" s="421"/>
      <c r="O45" s="421"/>
      <c r="P45" s="421"/>
      <c r="Q45" s="422"/>
      <c r="R45" s="423"/>
      <c r="S45" s="424"/>
      <c r="T45" s="1148"/>
      <c r="U45" s="1149"/>
      <c r="V45" s="1149"/>
      <c r="W45" s="1150"/>
      <c r="X45" s="383" t="str">
        <f t="shared" si="2"/>
        <v/>
      </c>
      <c r="Y45" s="383" t="str">
        <f t="shared" si="3"/>
        <v/>
      </c>
      <c r="Z45" s="383" t="str">
        <f t="shared" si="4"/>
        <v/>
      </c>
      <c r="AA45" s="383" t="str">
        <f t="shared" si="5"/>
        <v/>
      </c>
      <c r="AB45" s="383" t="str">
        <f t="shared" si="6"/>
        <v/>
      </c>
      <c r="AC45" s="383" t="str">
        <f t="shared" si="7"/>
        <v/>
      </c>
      <c r="AD45" s="383" t="str">
        <f t="shared" si="8"/>
        <v/>
      </c>
      <c r="AE45" s="383" t="str">
        <f t="shared" si="9"/>
        <v/>
      </c>
      <c r="AF45" s="383" t="str">
        <f t="shared" si="10"/>
        <v/>
      </c>
      <c r="AG45" s="383" t="str">
        <f t="shared" si="11"/>
        <v/>
      </c>
      <c r="AH45" s="383" t="str">
        <f t="shared" si="12"/>
        <v/>
      </c>
      <c r="AI45" s="383" t="str">
        <f t="shared" si="13"/>
        <v/>
      </c>
      <c r="AJ45" s="383" t="str">
        <f t="shared" si="14"/>
        <v/>
      </c>
      <c r="AK45" s="383" t="str">
        <f t="shared" si="15"/>
        <v/>
      </c>
      <c r="AL45" s="383" t="str">
        <f t="shared" si="16"/>
        <v/>
      </c>
      <c r="AM45" s="383" t="str">
        <f t="shared" si="17"/>
        <v/>
      </c>
      <c r="AN45" s="383" t="str">
        <f t="shared" si="18"/>
        <v/>
      </c>
      <c r="AO45" s="383" t="str">
        <f t="shared" si="19"/>
        <v/>
      </c>
      <c r="AP45" s="383" t="str">
        <f t="shared" si="20"/>
        <v/>
      </c>
      <c r="AQ45" s="383" t="str">
        <f t="shared" si="21"/>
        <v/>
      </c>
      <c r="AR45" s="383" t="str">
        <f t="shared" si="22"/>
        <v/>
      </c>
      <c r="AS45" s="383" t="str">
        <f t="shared" si="23"/>
        <v/>
      </c>
      <c r="AT45" s="383" t="str">
        <f t="shared" si="24"/>
        <v/>
      </c>
      <c r="AU45" s="383" t="str">
        <f t="shared" si="25"/>
        <v/>
      </c>
      <c r="AV45" s="383" t="str">
        <f t="shared" si="26"/>
        <v/>
      </c>
      <c r="AW45" s="383" t="str">
        <f t="shared" si="27"/>
        <v/>
      </c>
      <c r="AX45" s="383" t="str">
        <f t="shared" si="28"/>
        <v/>
      </c>
      <c r="AY45" s="383" t="str">
        <f t="shared" si="29"/>
        <v/>
      </c>
      <c r="AZ45" s="383" t="str">
        <f t="shared" si="30"/>
        <v/>
      </c>
      <c r="BA45" s="383" t="str">
        <f t="shared" si="31"/>
        <v/>
      </c>
      <c r="BB45" s="383" t="str">
        <f t="shared" si="32"/>
        <v/>
      </c>
      <c r="BC45" s="383" t="str">
        <f t="shared" si="33"/>
        <v/>
      </c>
      <c r="BD45" s="383" t="str">
        <f t="shared" si="34"/>
        <v/>
      </c>
      <c r="BE45" s="383" t="str">
        <f t="shared" si="35"/>
        <v/>
      </c>
      <c r="BF45" s="383" t="str">
        <f t="shared" si="36"/>
        <v/>
      </c>
      <c r="BG45" s="383" t="str">
        <f t="shared" si="37"/>
        <v/>
      </c>
      <c r="BH45" s="383" t="str">
        <f t="shared" si="38"/>
        <v/>
      </c>
      <c r="BI45" s="383" t="str">
        <f t="shared" si="39"/>
        <v/>
      </c>
      <c r="BJ45" s="383" t="str">
        <f t="shared" si="40"/>
        <v/>
      </c>
      <c r="BK45" s="383" t="str">
        <f t="shared" si="41"/>
        <v/>
      </c>
      <c r="BL45" s="383" t="str">
        <f t="shared" si="42"/>
        <v/>
      </c>
      <c r="BM45" s="383" t="str">
        <f t="shared" si="43"/>
        <v/>
      </c>
      <c r="BN45" s="383" t="str">
        <f t="shared" si="44"/>
        <v/>
      </c>
      <c r="BO45" s="383" t="str">
        <f t="shared" si="45"/>
        <v/>
      </c>
      <c r="BP45" s="383" t="str">
        <f t="shared" si="46"/>
        <v/>
      </c>
      <c r="BQ45" s="383" t="str">
        <f t="shared" si="47"/>
        <v/>
      </c>
      <c r="BR45" s="383" t="str">
        <f t="shared" si="48"/>
        <v/>
      </c>
      <c r="BS45" s="383" t="str">
        <f t="shared" si="49"/>
        <v/>
      </c>
      <c r="BT45" s="383" t="str">
        <f t="shared" si="50"/>
        <v/>
      </c>
      <c r="BU45" s="383" t="str">
        <f t="shared" si="51"/>
        <v/>
      </c>
      <c r="BV45" s="383" t="str">
        <f t="shared" si="52"/>
        <v/>
      </c>
      <c r="BW45" s="383" t="str">
        <f t="shared" si="53"/>
        <v/>
      </c>
      <c r="BX45" s="383" t="str">
        <f t="shared" si="54"/>
        <v/>
      </c>
      <c r="BY45" s="383" t="str">
        <f t="shared" si="55"/>
        <v/>
      </c>
      <c r="BZ45" s="383" t="str">
        <f t="shared" si="56"/>
        <v/>
      </c>
      <c r="CA45" s="383" t="str">
        <f t="shared" si="57"/>
        <v/>
      </c>
      <c r="CB45" s="383" t="str">
        <f t="shared" si="58"/>
        <v/>
      </c>
      <c r="CC45" s="383" t="str">
        <f t="shared" si="59"/>
        <v/>
      </c>
      <c r="CD45" s="383" t="str">
        <f t="shared" si="60"/>
        <v/>
      </c>
      <c r="CE45" s="383" t="str">
        <f t="shared" si="61"/>
        <v/>
      </c>
      <c r="CF45" s="383" t="str">
        <f t="shared" si="62"/>
        <v/>
      </c>
      <c r="CG45" s="383" t="str">
        <f t="shared" si="63"/>
        <v/>
      </c>
      <c r="CH45" s="383" t="str">
        <f t="shared" si="64"/>
        <v/>
      </c>
      <c r="CI45" s="383" t="str">
        <f t="shared" si="65"/>
        <v/>
      </c>
      <c r="CJ45" s="383" t="str">
        <f t="shared" si="66"/>
        <v/>
      </c>
      <c r="CK45" s="383" t="str">
        <f t="shared" si="67"/>
        <v/>
      </c>
      <c r="CL45" s="383" t="str">
        <f t="shared" si="68"/>
        <v/>
      </c>
      <c r="CM45" s="383" t="str">
        <f t="shared" si="69"/>
        <v/>
      </c>
      <c r="CN45" s="383" t="str">
        <f t="shared" si="70"/>
        <v/>
      </c>
      <c r="CO45" s="383" t="str">
        <f t="shared" si="71"/>
        <v/>
      </c>
      <c r="CP45" s="383" t="str">
        <f t="shared" si="72"/>
        <v/>
      </c>
      <c r="CQ45" s="383" t="str">
        <f t="shared" si="73"/>
        <v/>
      </c>
      <c r="CR45" s="383" t="str">
        <f t="shared" si="74"/>
        <v/>
      </c>
      <c r="CS45" s="383" t="str">
        <f t="shared" si="75"/>
        <v/>
      </c>
      <c r="CT45" s="383" t="str">
        <f t="shared" si="76"/>
        <v/>
      </c>
      <c r="CU45" s="383" t="str">
        <f t="shared" si="77"/>
        <v/>
      </c>
      <c r="CV45" s="383" t="str">
        <f t="shared" si="78"/>
        <v/>
      </c>
      <c r="CW45" s="383" t="str">
        <f t="shared" si="79"/>
        <v/>
      </c>
      <c r="CX45" s="383" t="str">
        <f t="shared" si="80"/>
        <v/>
      </c>
      <c r="CY45" s="383" t="str">
        <f t="shared" si="81"/>
        <v/>
      </c>
      <c r="CZ45" s="383" t="str">
        <f t="shared" si="82"/>
        <v/>
      </c>
      <c r="DA45" s="383" t="str">
        <f t="shared" si="83"/>
        <v/>
      </c>
      <c r="DB45" s="383" t="str">
        <f t="shared" si="84"/>
        <v/>
      </c>
      <c r="DC45" s="383" t="str">
        <f t="shared" si="85"/>
        <v/>
      </c>
      <c r="DD45" s="383" t="str">
        <f t="shared" si="86"/>
        <v/>
      </c>
      <c r="DE45" s="383" t="str">
        <f t="shared" si="87"/>
        <v/>
      </c>
      <c r="DF45" s="383" t="str">
        <f t="shared" si="88"/>
        <v/>
      </c>
      <c r="DG45" s="383" t="str">
        <f t="shared" si="89"/>
        <v/>
      </c>
      <c r="DH45" s="383" t="str">
        <f t="shared" si="90"/>
        <v/>
      </c>
      <c r="DI45" s="383" t="str">
        <f t="shared" si="91"/>
        <v/>
      </c>
      <c r="DJ45" s="383" t="str">
        <f t="shared" si="92"/>
        <v/>
      </c>
      <c r="DK45" s="383" t="str">
        <f t="shared" si="93"/>
        <v/>
      </c>
      <c r="DL45" s="383" t="str">
        <f t="shared" si="94"/>
        <v/>
      </c>
      <c r="DM45" s="383" t="str">
        <f t="shared" si="95"/>
        <v/>
      </c>
      <c r="DN45" s="383" t="str">
        <f t="shared" si="96"/>
        <v/>
      </c>
      <c r="DO45" s="383" t="str">
        <f t="shared" si="97"/>
        <v/>
      </c>
      <c r="DP45" s="383" t="str">
        <f t="shared" si="98"/>
        <v/>
      </c>
      <c r="DQ45" s="383" t="str">
        <f t="shared" si="99"/>
        <v/>
      </c>
      <c r="DR45" s="383" t="str">
        <f t="shared" si="100"/>
        <v/>
      </c>
      <c r="DS45" s="383" t="str">
        <f t="shared" si="101"/>
        <v/>
      </c>
      <c r="DT45" s="383" t="str">
        <f t="shared" si="102"/>
        <v/>
      </c>
      <c r="DU45" s="383" t="str">
        <f t="shared" si="103"/>
        <v/>
      </c>
      <c r="DV45" s="383" t="str">
        <f t="shared" si="104"/>
        <v/>
      </c>
      <c r="DW45" s="383" t="str">
        <f t="shared" si="105"/>
        <v/>
      </c>
      <c r="DX45" s="383" t="str">
        <f t="shared" si="106"/>
        <v/>
      </c>
      <c r="DY45" s="383" t="str">
        <f t="shared" si="107"/>
        <v/>
      </c>
      <c r="DZ45" s="383" t="str">
        <f t="shared" si="108"/>
        <v/>
      </c>
      <c r="EA45" s="383" t="str">
        <f t="shared" si="109"/>
        <v/>
      </c>
      <c r="EB45" s="383" t="str">
        <f t="shared" si="110"/>
        <v/>
      </c>
      <c r="EC45" s="383" t="str">
        <f t="shared" si="111"/>
        <v/>
      </c>
      <c r="ED45" s="383" t="str">
        <f t="shared" si="112"/>
        <v/>
      </c>
      <c r="EE45" s="383" t="str">
        <f t="shared" si="113"/>
        <v/>
      </c>
      <c r="EF45" s="383" t="str">
        <f t="shared" si="114"/>
        <v/>
      </c>
      <c r="EG45" s="383" t="str">
        <f t="shared" si="115"/>
        <v/>
      </c>
      <c r="EH45" s="383" t="str">
        <f t="shared" si="116"/>
        <v/>
      </c>
      <c r="EI45" s="383" t="str">
        <f t="shared" si="117"/>
        <v/>
      </c>
      <c r="EJ45" s="383" t="str">
        <f t="shared" si="118"/>
        <v/>
      </c>
      <c r="EK45" s="383" t="str">
        <f t="shared" si="119"/>
        <v/>
      </c>
      <c r="EL45" s="383" t="str">
        <f t="shared" si="120"/>
        <v/>
      </c>
      <c r="EM45" s="383" t="str">
        <f t="shared" si="121"/>
        <v/>
      </c>
      <c r="EN45" s="383" t="str">
        <f t="shared" si="122"/>
        <v/>
      </c>
      <c r="EO45" s="383" t="str">
        <f t="shared" si="123"/>
        <v/>
      </c>
      <c r="EP45" s="383" t="str">
        <f t="shared" si="124"/>
        <v/>
      </c>
      <c r="EQ45" s="383" t="str">
        <f t="shared" si="125"/>
        <v/>
      </c>
      <c r="ER45" s="383" t="str">
        <f t="shared" si="126"/>
        <v/>
      </c>
      <c r="ES45" s="383" t="str">
        <f t="shared" si="127"/>
        <v/>
      </c>
      <c r="ET45" s="383" t="str">
        <f t="shared" si="128"/>
        <v/>
      </c>
      <c r="EU45" s="383" t="str">
        <f t="shared" si="129"/>
        <v/>
      </c>
      <c r="EV45" s="383" t="str">
        <f t="shared" si="130"/>
        <v/>
      </c>
      <c r="EW45" s="383" t="str">
        <f t="shared" si="131"/>
        <v/>
      </c>
      <c r="EX45" s="383" t="str">
        <f t="shared" si="132"/>
        <v/>
      </c>
      <c r="EY45" s="383" t="str">
        <f t="shared" si="133"/>
        <v/>
      </c>
      <c r="EZ45" s="383" t="str">
        <f t="shared" si="134"/>
        <v/>
      </c>
      <c r="FA45" s="383" t="str">
        <f t="shared" si="135"/>
        <v/>
      </c>
      <c r="FB45" s="383" t="str">
        <f t="shared" si="136"/>
        <v/>
      </c>
      <c r="FC45" s="383" t="str">
        <f t="shared" si="137"/>
        <v/>
      </c>
      <c r="FD45" s="383" t="str">
        <f t="shared" si="138"/>
        <v/>
      </c>
      <c r="FE45" s="383" t="str">
        <f t="shared" si="139"/>
        <v/>
      </c>
      <c r="FF45" s="383" t="str">
        <f t="shared" si="140"/>
        <v/>
      </c>
      <c r="FG45" s="383" t="str">
        <f t="shared" si="141"/>
        <v/>
      </c>
      <c r="FH45" s="383" t="str">
        <f t="shared" si="142"/>
        <v/>
      </c>
      <c r="FI45" s="383" t="str">
        <f t="shared" si="143"/>
        <v/>
      </c>
      <c r="FJ45" s="383" t="str">
        <f t="shared" si="144"/>
        <v/>
      </c>
      <c r="FK45" s="383" t="str">
        <f t="shared" si="145"/>
        <v/>
      </c>
      <c r="FL45" s="383" t="str">
        <f t="shared" si="146"/>
        <v/>
      </c>
      <c r="FM45" s="383" t="str">
        <f t="shared" si="147"/>
        <v/>
      </c>
      <c r="FN45" s="383" t="str">
        <f t="shared" si="148"/>
        <v/>
      </c>
      <c r="FO45" s="383" t="str">
        <f t="shared" si="149"/>
        <v/>
      </c>
      <c r="FP45" s="383" t="str">
        <f t="shared" si="150"/>
        <v/>
      </c>
      <c r="FQ45" s="383" t="str">
        <f t="shared" si="151"/>
        <v/>
      </c>
      <c r="FR45" s="383" t="str">
        <f t="shared" si="152"/>
        <v/>
      </c>
      <c r="FS45" s="383" t="str">
        <f t="shared" si="153"/>
        <v/>
      </c>
      <c r="FT45" s="383" t="str">
        <f t="shared" si="154"/>
        <v/>
      </c>
      <c r="FU45" s="383" t="str">
        <f t="shared" si="155"/>
        <v/>
      </c>
      <c r="FV45" s="383" t="str">
        <f t="shared" si="156"/>
        <v/>
      </c>
      <c r="FW45" s="383" t="str">
        <f t="shared" si="157"/>
        <v/>
      </c>
      <c r="FX45" s="383" t="str">
        <f t="shared" si="158"/>
        <v/>
      </c>
      <c r="FY45" s="383" t="str">
        <f t="shared" si="159"/>
        <v/>
      </c>
      <c r="FZ45" s="383" t="str">
        <f t="shared" si="160"/>
        <v/>
      </c>
      <c r="GA45" s="383" t="str">
        <f t="shared" si="161"/>
        <v/>
      </c>
      <c r="GB45" s="383" t="str">
        <f t="shared" si="162"/>
        <v/>
      </c>
      <c r="GC45" s="383" t="str">
        <f t="shared" si="163"/>
        <v/>
      </c>
      <c r="GD45" s="383" t="str">
        <f t="shared" si="164"/>
        <v/>
      </c>
      <c r="GE45" s="383" t="str">
        <f t="shared" si="165"/>
        <v/>
      </c>
      <c r="GF45" s="383" t="str">
        <f t="shared" si="166"/>
        <v/>
      </c>
      <c r="GG45" s="383" t="str">
        <f t="shared" si="167"/>
        <v/>
      </c>
      <c r="GH45" s="383" t="str">
        <f t="shared" si="168"/>
        <v/>
      </c>
      <c r="GI45" s="383" t="str">
        <f t="shared" si="169"/>
        <v/>
      </c>
      <c r="GJ45" s="383" t="str">
        <f t="shared" si="170"/>
        <v/>
      </c>
      <c r="GK45" s="383" t="str">
        <f t="shared" si="171"/>
        <v/>
      </c>
      <c r="GL45" s="383" t="str">
        <f t="shared" si="172"/>
        <v/>
      </c>
      <c r="GM45" s="383" t="str">
        <f t="shared" si="173"/>
        <v/>
      </c>
      <c r="GN45" s="383" t="str">
        <f t="shared" si="174"/>
        <v/>
      </c>
      <c r="GO45" s="383" t="str">
        <f t="shared" si="175"/>
        <v/>
      </c>
      <c r="GP45" s="383" t="str">
        <f t="shared" si="176"/>
        <v/>
      </c>
      <c r="GQ45" s="383" t="str">
        <f t="shared" si="177"/>
        <v/>
      </c>
      <c r="GR45" s="383" t="str">
        <f t="shared" si="178"/>
        <v/>
      </c>
      <c r="GS45" s="383" t="str">
        <f t="shared" si="179"/>
        <v/>
      </c>
      <c r="GT45" s="383" t="str">
        <f t="shared" si="180"/>
        <v/>
      </c>
      <c r="GU45" s="383" t="str">
        <f t="shared" si="181"/>
        <v/>
      </c>
      <c r="GV45" s="383" t="str">
        <f t="shared" si="182"/>
        <v/>
      </c>
      <c r="GW45" s="383" t="str">
        <f t="shared" si="183"/>
        <v/>
      </c>
      <c r="GX45" s="383" t="str">
        <f t="shared" si="184"/>
        <v/>
      </c>
      <c r="GY45" s="383" t="str">
        <f t="shared" si="185"/>
        <v/>
      </c>
      <c r="GZ45" s="383" t="str">
        <f t="shared" si="186"/>
        <v/>
      </c>
      <c r="HA45" s="383" t="str">
        <f t="shared" si="187"/>
        <v/>
      </c>
      <c r="HB45" s="383" t="str">
        <f t="shared" si="188"/>
        <v/>
      </c>
      <c r="HC45" s="383" t="str">
        <f t="shared" si="189"/>
        <v/>
      </c>
      <c r="HD45" s="383" t="str">
        <f t="shared" si="190"/>
        <v/>
      </c>
      <c r="HE45" s="383" t="str">
        <f t="shared" si="191"/>
        <v/>
      </c>
      <c r="HF45" s="383" t="str">
        <f t="shared" si="192"/>
        <v/>
      </c>
      <c r="HG45" s="383" t="str">
        <f t="shared" si="193"/>
        <v/>
      </c>
      <c r="HH45" s="383" t="str">
        <f t="shared" si="194"/>
        <v/>
      </c>
      <c r="HI45" s="383" t="str">
        <f t="shared" si="195"/>
        <v/>
      </c>
      <c r="HJ45" s="383" t="str">
        <f t="shared" si="196"/>
        <v/>
      </c>
      <c r="HK45" s="383" t="str">
        <f t="shared" si="197"/>
        <v/>
      </c>
      <c r="HL45" s="383" t="str">
        <f t="shared" si="198"/>
        <v/>
      </c>
      <c r="HM45" s="383" t="str">
        <f t="shared" si="199"/>
        <v/>
      </c>
      <c r="HN45" s="383" t="str">
        <f t="shared" si="200"/>
        <v/>
      </c>
      <c r="HO45" s="383" t="str">
        <f t="shared" si="201"/>
        <v/>
      </c>
      <c r="HP45" s="383" t="str">
        <f t="shared" si="202"/>
        <v/>
      </c>
      <c r="HQ45" s="383" t="str">
        <f t="shared" si="203"/>
        <v/>
      </c>
      <c r="HR45" s="383" t="str">
        <f t="shared" si="204"/>
        <v/>
      </c>
      <c r="HS45" s="383" t="str">
        <f t="shared" si="205"/>
        <v/>
      </c>
      <c r="HT45" s="383" t="str">
        <f t="shared" si="206"/>
        <v/>
      </c>
      <c r="HU45" s="383" t="str">
        <f t="shared" si="207"/>
        <v/>
      </c>
      <c r="HV45" s="383" t="str">
        <f t="shared" si="208"/>
        <v/>
      </c>
      <c r="HW45" s="383" t="str">
        <f t="shared" si="209"/>
        <v/>
      </c>
      <c r="HX45" s="383" t="str">
        <f t="shared" si="210"/>
        <v/>
      </c>
      <c r="HY45" s="383" t="str">
        <f t="shared" si="211"/>
        <v/>
      </c>
      <c r="HZ45" s="419" t="str">
        <f t="shared" si="212"/>
        <v/>
      </c>
      <c r="IA45" s="419" t="str">
        <f t="shared" si="213"/>
        <v/>
      </c>
      <c r="IB45" s="419" t="str">
        <f t="shared" si="214"/>
        <v/>
      </c>
      <c r="IC45" s="419" t="str">
        <f t="shared" si="215"/>
        <v/>
      </c>
      <c r="ID45" s="419" t="str">
        <f t="shared" si="216"/>
        <v/>
      </c>
      <c r="IE45" s="419" t="str">
        <f t="shared" si="217"/>
        <v/>
      </c>
      <c r="IF45" s="419" t="str">
        <f t="shared" si="218"/>
        <v/>
      </c>
      <c r="IG45" s="419" t="str">
        <f t="shared" si="219"/>
        <v/>
      </c>
      <c r="IH45" s="419" t="str">
        <f t="shared" si="220"/>
        <v/>
      </c>
      <c r="II45" s="419" t="str">
        <f t="shared" si="221"/>
        <v/>
      </c>
      <c r="IJ45" s="419" t="str">
        <f t="shared" si="222"/>
        <v/>
      </c>
      <c r="IK45" s="419" t="str">
        <f t="shared" si="223"/>
        <v/>
      </c>
      <c r="IL45" s="419" t="str">
        <f t="shared" si="224"/>
        <v/>
      </c>
      <c r="IM45" s="419" t="str">
        <f t="shared" si="225"/>
        <v/>
      </c>
      <c r="IN45" s="419" t="str">
        <f t="shared" si="226"/>
        <v/>
      </c>
      <c r="IO45" s="419" t="str">
        <f t="shared" si="227"/>
        <v/>
      </c>
      <c r="IP45" s="419" t="str">
        <f t="shared" si="228"/>
        <v/>
      </c>
      <c r="IQ45" s="419" t="str">
        <f t="shared" si="229"/>
        <v/>
      </c>
      <c r="IR45" s="419" t="str">
        <f t="shared" si="230"/>
        <v/>
      </c>
      <c r="IS45" s="419" t="str">
        <f t="shared" si="231"/>
        <v/>
      </c>
      <c r="IT45" s="419" t="str">
        <f t="shared" si="232"/>
        <v/>
      </c>
      <c r="IU45" s="419" t="str">
        <f t="shared" si="233"/>
        <v/>
      </c>
      <c r="IV45" s="419" t="str">
        <f t="shared" si="234"/>
        <v/>
      </c>
      <c r="IW45" s="419" t="str">
        <f t="shared" si="235"/>
        <v/>
      </c>
      <c r="IX45" s="419" t="str">
        <f t="shared" si="236"/>
        <v/>
      </c>
      <c r="IY45" s="419" t="str">
        <f t="shared" si="237"/>
        <v/>
      </c>
      <c r="IZ45" s="419" t="str">
        <f t="shared" si="238"/>
        <v/>
      </c>
      <c r="JA45" s="419" t="str">
        <f t="shared" si="239"/>
        <v/>
      </c>
      <c r="JB45" s="419" t="str">
        <f t="shared" si="240"/>
        <v/>
      </c>
      <c r="JC45" s="419" t="str">
        <f t="shared" si="241"/>
        <v/>
      </c>
      <c r="JD45" s="419" t="str">
        <f t="shared" si="242"/>
        <v/>
      </c>
      <c r="JE45" s="419" t="str">
        <f t="shared" si="243"/>
        <v/>
      </c>
      <c r="JF45" s="419" t="str">
        <f t="shared" si="244"/>
        <v/>
      </c>
      <c r="JG45" s="419" t="str">
        <f t="shared" si="245"/>
        <v/>
      </c>
      <c r="JH45" s="419" t="str">
        <f t="shared" si="246"/>
        <v/>
      </c>
      <c r="JI45" s="419" t="str">
        <f t="shared" si="247"/>
        <v/>
      </c>
      <c r="JJ45" s="419" t="str">
        <f t="shared" si="248"/>
        <v/>
      </c>
      <c r="JK45" s="419" t="str">
        <f t="shared" si="249"/>
        <v/>
      </c>
      <c r="JL45" s="419" t="str">
        <f t="shared" si="250"/>
        <v/>
      </c>
      <c r="JM45" s="419" t="str">
        <f t="shared" si="251"/>
        <v/>
      </c>
      <c r="JN45" s="419" t="str">
        <f t="shared" si="252"/>
        <v/>
      </c>
      <c r="JO45" s="419" t="str">
        <f t="shared" si="253"/>
        <v/>
      </c>
      <c r="JP45" s="419" t="str">
        <f t="shared" si="254"/>
        <v/>
      </c>
      <c r="JQ45" s="419" t="str">
        <f t="shared" si="255"/>
        <v/>
      </c>
      <c r="JR45" s="419" t="str">
        <f t="shared" si="256"/>
        <v/>
      </c>
      <c r="JS45" s="419" t="str">
        <f t="shared" si="257"/>
        <v/>
      </c>
      <c r="JT45" s="419" t="str">
        <f t="shared" si="258"/>
        <v/>
      </c>
      <c r="JU45" s="419" t="str">
        <f t="shared" si="259"/>
        <v/>
      </c>
      <c r="JV45" s="419" t="str">
        <f t="shared" si="260"/>
        <v/>
      </c>
      <c r="JW45" s="419" t="str">
        <f t="shared" si="261"/>
        <v/>
      </c>
      <c r="JX45" s="419" t="str">
        <f t="shared" si="262"/>
        <v/>
      </c>
      <c r="JY45" s="419" t="str">
        <f t="shared" si="263"/>
        <v/>
      </c>
      <c r="JZ45" s="419" t="str">
        <f t="shared" si="264"/>
        <v/>
      </c>
      <c r="KA45" s="419" t="str">
        <f t="shared" si="265"/>
        <v/>
      </c>
      <c r="KB45" s="419" t="str">
        <f t="shared" si="266"/>
        <v/>
      </c>
      <c r="KC45" s="419" t="str">
        <f t="shared" si="267"/>
        <v/>
      </c>
      <c r="KD45" s="419" t="str">
        <f t="shared" si="268"/>
        <v/>
      </c>
      <c r="KE45" s="419" t="str">
        <f t="shared" si="269"/>
        <v/>
      </c>
      <c r="KF45" s="419" t="str">
        <f t="shared" si="270"/>
        <v/>
      </c>
      <c r="KG45" s="419" t="str">
        <f t="shared" si="271"/>
        <v/>
      </c>
      <c r="KH45" s="419" t="str">
        <f t="shared" si="272"/>
        <v/>
      </c>
      <c r="KI45" s="419" t="str">
        <f t="shared" si="273"/>
        <v/>
      </c>
      <c r="KJ45" s="419" t="str">
        <f t="shared" si="274"/>
        <v/>
      </c>
      <c r="KK45" s="419" t="str">
        <f t="shared" si="275"/>
        <v/>
      </c>
      <c r="KL45" s="419" t="str">
        <f t="shared" si="276"/>
        <v/>
      </c>
      <c r="KM45" s="419" t="str">
        <f t="shared" si="277"/>
        <v/>
      </c>
      <c r="KN45" s="419" t="str">
        <f t="shared" si="278"/>
        <v/>
      </c>
      <c r="KO45" s="419" t="str">
        <f t="shared" si="279"/>
        <v/>
      </c>
      <c r="KP45" s="419" t="str">
        <f t="shared" si="280"/>
        <v/>
      </c>
      <c r="KQ45" s="419" t="str">
        <f t="shared" si="281"/>
        <v/>
      </c>
      <c r="KR45" s="419" t="str">
        <f t="shared" si="282"/>
        <v/>
      </c>
      <c r="KS45" s="419" t="str">
        <f t="shared" si="283"/>
        <v/>
      </c>
      <c r="KT45" s="419" t="str">
        <f t="shared" si="284"/>
        <v/>
      </c>
      <c r="KU45" s="419" t="str">
        <f t="shared" si="285"/>
        <v/>
      </c>
      <c r="KV45" s="419" t="str">
        <f t="shared" si="286"/>
        <v/>
      </c>
      <c r="KW45" s="419" t="str">
        <f t="shared" si="287"/>
        <v/>
      </c>
      <c r="KX45" s="419" t="str">
        <f t="shared" si="288"/>
        <v/>
      </c>
      <c r="KY45" s="419" t="str">
        <f t="shared" si="289"/>
        <v/>
      </c>
      <c r="KZ45" s="419" t="str">
        <f t="shared" si="290"/>
        <v/>
      </c>
      <c r="LA45" s="419" t="str">
        <f t="shared" si="291"/>
        <v/>
      </c>
      <c r="LB45" s="419" t="str">
        <f t="shared" si="292"/>
        <v/>
      </c>
      <c r="LC45" s="419" t="str">
        <f t="shared" si="293"/>
        <v/>
      </c>
      <c r="LD45" s="419" t="str">
        <f t="shared" si="294"/>
        <v/>
      </c>
      <c r="LE45" s="419" t="str">
        <f t="shared" si="295"/>
        <v/>
      </c>
      <c r="LF45" s="419" t="str">
        <f t="shared" si="296"/>
        <v/>
      </c>
      <c r="LG45" s="419" t="str">
        <f t="shared" si="297"/>
        <v/>
      </c>
      <c r="LH45" s="419" t="str">
        <f t="shared" si="298"/>
        <v/>
      </c>
      <c r="LI45" s="419" t="str">
        <f t="shared" si="299"/>
        <v/>
      </c>
      <c r="LJ45" s="419" t="str">
        <f t="shared" si="300"/>
        <v/>
      </c>
      <c r="LK45" s="419" t="str">
        <f t="shared" si="301"/>
        <v/>
      </c>
      <c r="LL45" s="419" t="str">
        <f t="shared" si="302"/>
        <v/>
      </c>
      <c r="LM45" s="419" t="str">
        <f t="shared" si="303"/>
        <v/>
      </c>
      <c r="LN45" s="419" t="str">
        <f t="shared" si="304"/>
        <v/>
      </c>
      <c r="LO45" s="419" t="str">
        <f t="shared" si="305"/>
        <v/>
      </c>
      <c r="LP45" s="419" t="str">
        <f t="shared" si="306"/>
        <v/>
      </c>
      <c r="LQ45" s="420" t="str">
        <f t="shared" si="307"/>
        <v/>
      </c>
      <c r="LR45" s="420" t="str">
        <f t="shared" si="308"/>
        <v/>
      </c>
      <c r="LS45" s="420" t="str">
        <f t="shared" si="309"/>
        <v/>
      </c>
      <c r="LT45" s="420" t="str">
        <f t="shared" si="310"/>
        <v/>
      </c>
      <c r="LU45" s="420" t="str">
        <f t="shared" si="311"/>
        <v/>
      </c>
      <c r="LV45" s="383" t="str">
        <f t="shared" si="312"/>
        <v/>
      </c>
      <c r="LW45" s="383" t="str">
        <f t="shared" si="313"/>
        <v/>
      </c>
      <c r="LX45" s="383" t="str">
        <f t="shared" si="314"/>
        <v/>
      </c>
      <c r="LY45" s="383" t="str">
        <f t="shared" si="315"/>
        <v/>
      </c>
      <c r="LZ45" s="383" t="str">
        <f t="shared" si="316"/>
        <v/>
      </c>
      <c r="MA45" s="383" t="str">
        <f t="shared" si="317"/>
        <v/>
      </c>
      <c r="MB45" s="383" t="str">
        <f t="shared" si="318"/>
        <v/>
      </c>
      <c r="MC45" s="383" t="str">
        <f t="shared" si="319"/>
        <v/>
      </c>
      <c r="MD45" s="383" t="str">
        <f t="shared" si="320"/>
        <v/>
      </c>
      <c r="ME45" s="383" t="str">
        <f t="shared" si="321"/>
        <v/>
      </c>
      <c r="MF45" s="383" t="str">
        <f t="shared" si="322"/>
        <v/>
      </c>
      <c r="MG45" s="383" t="str">
        <f t="shared" si="323"/>
        <v/>
      </c>
      <c r="MH45" s="383" t="str">
        <f t="shared" si="324"/>
        <v/>
      </c>
      <c r="MI45" s="383" t="str">
        <f t="shared" si="325"/>
        <v/>
      </c>
      <c r="MJ45" s="383" t="str">
        <f t="shared" si="326"/>
        <v/>
      </c>
      <c r="MK45" s="383" t="str">
        <f t="shared" si="327"/>
        <v/>
      </c>
      <c r="ML45" s="383" t="str">
        <f t="shared" si="328"/>
        <v/>
      </c>
      <c r="MM45" s="383" t="str">
        <f t="shared" si="329"/>
        <v/>
      </c>
      <c r="MN45" s="383" t="str">
        <f t="shared" si="330"/>
        <v/>
      </c>
      <c r="MO45" s="383" t="str">
        <f t="shared" si="331"/>
        <v/>
      </c>
      <c r="MP45" s="405">
        <f t="shared" si="338"/>
        <v>0</v>
      </c>
      <c r="MQ45" s="405">
        <f t="shared" si="339"/>
        <v>0</v>
      </c>
      <c r="MR45" s="405">
        <f t="shared" si="340"/>
        <v>0</v>
      </c>
      <c r="MS45" s="405">
        <f t="shared" si="341"/>
        <v>0</v>
      </c>
      <c r="MT45" s="405">
        <f t="shared" si="342"/>
        <v>0</v>
      </c>
      <c r="MU45" s="405">
        <f t="shared" si="343"/>
        <v>0</v>
      </c>
      <c r="MV45" s="405">
        <f t="shared" si="344"/>
        <v>0</v>
      </c>
      <c r="MW45" s="405">
        <f t="shared" si="345"/>
        <v>0</v>
      </c>
      <c r="MX45" s="405">
        <f t="shared" si="346"/>
        <v>0</v>
      </c>
      <c r="MY45" s="405">
        <f t="shared" si="347"/>
        <v>0</v>
      </c>
      <c r="MZ45" s="405">
        <f t="shared" si="332"/>
        <v>0</v>
      </c>
      <c r="NA45" s="405">
        <f t="shared" si="333"/>
        <v>0</v>
      </c>
      <c r="NB45" s="405">
        <f t="shared" si="334"/>
        <v>0</v>
      </c>
      <c r="NC45" s="405">
        <f t="shared" si="335"/>
        <v>0</v>
      </c>
      <c r="ND45" s="405">
        <f t="shared" si="336"/>
        <v>0</v>
      </c>
    </row>
    <row r="46" spans="1:369" ht="13.9" customHeight="1" x14ac:dyDescent="0.2">
      <c r="A46" s="414" t="str">
        <f t="shared" si="337"/>
        <v/>
      </c>
      <c r="B46" s="137"/>
      <c r="C46" s="112"/>
      <c r="D46" s="113"/>
      <c r="E46" s="114"/>
      <c r="F46" s="114"/>
      <c r="G46" s="114"/>
      <c r="H46" s="114"/>
      <c r="I46" s="114"/>
      <c r="J46" s="352"/>
      <c r="K46" s="115"/>
      <c r="L46" s="116">
        <f t="shared" si="0"/>
        <v>0</v>
      </c>
      <c r="M46" s="116">
        <f t="shared" si="1"/>
        <v>0</v>
      </c>
      <c r="N46" s="421"/>
      <c r="O46" s="421"/>
      <c r="P46" s="421"/>
      <c r="Q46" s="422"/>
      <c r="R46" s="423"/>
      <c r="S46" s="424"/>
      <c r="T46" s="1148"/>
      <c r="U46" s="1149"/>
      <c r="V46" s="1149"/>
      <c r="W46" s="1150"/>
      <c r="X46" s="383" t="str">
        <f t="shared" si="2"/>
        <v/>
      </c>
      <c r="Y46" s="383" t="str">
        <f t="shared" si="3"/>
        <v/>
      </c>
      <c r="Z46" s="383" t="str">
        <f t="shared" si="4"/>
        <v/>
      </c>
      <c r="AA46" s="383" t="str">
        <f t="shared" si="5"/>
        <v/>
      </c>
      <c r="AB46" s="383" t="str">
        <f t="shared" si="6"/>
        <v/>
      </c>
      <c r="AC46" s="383" t="str">
        <f t="shared" si="7"/>
        <v/>
      </c>
      <c r="AD46" s="383" t="str">
        <f t="shared" si="8"/>
        <v/>
      </c>
      <c r="AE46" s="383" t="str">
        <f t="shared" si="9"/>
        <v/>
      </c>
      <c r="AF46" s="383" t="str">
        <f t="shared" si="10"/>
        <v/>
      </c>
      <c r="AG46" s="383" t="str">
        <f t="shared" si="11"/>
        <v/>
      </c>
      <c r="AH46" s="383" t="str">
        <f t="shared" si="12"/>
        <v/>
      </c>
      <c r="AI46" s="383" t="str">
        <f t="shared" si="13"/>
        <v/>
      </c>
      <c r="AJ46" s="383" t="str">
        <f t="shared" si="14"/>
        <v/>
      </c>
      <c r="AK46" s="383" t="str">
        <f t="shared" si="15"/>
        <v/>
      </c>
      <c r="AL46" s="383" t="str">
        <f t="shared" si="16"/>
        <v/>
      </c>
      <c r="AM46" s="383" t="str">
        <f t="shared" si="17"/>
        <v/>
      </c>
      <c r="AN46" s="383" t="str">
        <f t="shared" si="18"/>
        <v/>
      </c>
      <c r="AO46" s="383" t="str">
        <f t="shared" si="19"/>
        <v/>
      </c>
      <c r="AP46" s="383" t="str">
        <f t="shared" si="20"/>
        <v/>
      </c>
      <c r="AQ46" s="383" t="str">
        <f t="shared" si="21"/>
        <v/>
      </c>
      <c r="AR46" s="383" t="str">
        <f t="shared" si="22"/>
        <v/>
      </c>
      <c r="AS46" s="383" t="str">
        <f t="shared" si="23"/>
        <v/>
      </c>
      <c r="AT46" s="383" t="str">
        <f t="shared" si="24"/>
        <v/>
      </c>
      <c r="AU46" s="383" t="str">
        <f t="shared" si="25"/>
        <v/>
      </c>
      <c r="AV46" s="383" t="str">
        <f t="shared" si="26"/>
        <v/>
      </c>
      <c r="AW46" s="383" t="str">
        <f t="shared" si="27"/>
        <v/>
      </c>
      <c r="AX46" s="383" t="str">
        <f t="shared" si="28"/>
        <v/>
      </c>
      <c r="AY46" s="383" t="str">
        <f t="shared" si="29"/>
        <v/>
      </c>
      <c r="AZ46" s="383" t="str">
        <f t="shared" si="30"/>
        <v/>
      </c>
      <c r="BA46" s="383" t="str">
        <f t="shared" si="31"/>
        <v/>
      </c>
      <c r="BB46" s="383" t="str">
        <f t="shared" si="32"/>
        <v/>
      </c>
      <c r="BC46" s="383" t="str">
        <f t="shared" si="33"/>
        <v/>
      </c>
      <c r="BD46" s="383" t="str">
        <f t="shared" si="34"/>
        <v/>
      </c>
      <c r="BE46" s="383" t="str">
        <f t="shared" si="35"/>
        <v/>
      </c>
      <c r="BF46" s="383" t="str">
        <f t="shared" si="36"/>
        <v/>
      </c>
      <c r="BG46" s="383" t="str">
        <f t="shared" si="37"/>
        <v/>
      </c>
      <c r="BH46" s="383" t="str">
        <f t="shared" si="38"/>
        <v/>
      </c>
      <c r="BI46" s="383" t="str">
        <f t="shared" si="39"/>
        <v/>
      </c>
      <c r="BJ46" s="383" t="str">
        <f t="shared" si="40"/>
        <v/>
      </c>
      <c r="BK46" s="383" t="str">
        <f t="shared" si="41"/>
        <v/>
      </c>
      <c r="BL46" s="383" t="str">
        <f t="shared" si="42"/>
        <v/>
      </c>
      <c r="BM46" s="383" t="str">
        <f t="shared" si="43"/>
        <v/>
      </c>
      <c r="BN46" s="383" t="str">
        <f t="shared" si="44"/>
        <v/>
      </c>
      <c r="BO46" s="383" t="str">
        <f t="shared" si="45"/>
        <v/>
      </c>
      <c r="BP46" s="383" t="str">
        <f t="shared" si="46"/>
        <v/>
      </c>
      <c r="BQ46" s="383" t="str">
        <f t="shared" si="47"/>
        <v/>
      </c>
      <c r="BR46" s="383" t="str">
        <f t="shared" si="48"/>
        <v/>
      </c>
      <c r="BS46" s="383" t="str">
        <f t="shared" si="49"/>
        <v/>
      </c>
      <c r="BT46" s="383" t="str">
        <f t="shared" si="50"/>
        <v/>
      </c>
      <c r="BU46" s="383" t="str">
        <f t="shared" si="51"/>
        <v/>
      </c>
      <c r="BV46" s="383" t="str">
        <f t="shared" si="52"/>
        <v/>
      </c>
      <c r="BW46" s="383" t="str">
        <f t="shared" si="53"/>
        <v/>
      </c>
      <c r="BX46" s="383" t="str">
        <f t="shared" si="54"/>
        <v/>
      </c>
      <c r="BY46" s="383" t="str">
        <f t="shared" si="55"/>
        <v/>
      </c>
      <c r="BZ46" s="383" t="str">
        <f t="shared" si="56"/>
        <v/>
      </c>
      <c r="CA46" s="383" t="str">
        <f t="shared" si="57"/>
        <v/>
      </c>
      <c r="CB46" s="383" t="str">
        <f t="shared" si="58"/>
        <v/>
      </c>
      <c r="CC46" s="383" t="str">
        <f t="shared" si="59"/>
        <v/>
      </c>
      <c r="CD46" s="383" t="str">
        <f t="shared" si="60"/>
        <v/>
      </c>
      <c r="CE46" s="383" t="str">
        <f t="shared" si="61"/>
        <v/>
      </c>
      <c r="CF46" s="383" t="str">
        <f t="shared" si="62"/>
        <v/>
      </c>
      <c r="CG46" s="383" t="str">
        <f t="shared" si="63"/>
        <v/>
      </c>
      <c r="CH46" s="383" t="str">
        <f t="shared" si="64"/>
        <v/>
      </c>
      <c r="CI46" s="383" t="str">
        <f t="shared" si="65"/>
        <v/>
      </c>
      <c r="CJ46" s="383" t="str">
        <f t="shared" si="66"/>
        <v/>
      </c>
      <c r="CK46" s="383" t="str">
        <f t="shared" si="67"/>
        <v/>
      </c>
      <c r="CL46" s="383" t="str">
        <f t="shared" si="68"/>
        <v/>
      </c>
      <c r="CM46" s="383" t="str">
        <f t="shared" si="69"/>
        <v/>
      </c>
      <c r="CN46" s="383" t="str">
        <f t="shared" si="70"/>
        <v/>
      </c>
      <c r="CO46" s="383" t="str">
        <f t="shared" si="71"/>
        <v/>
      </c>
      <c r="CP46" s="383" t="str">
        <f t="shared" si="72"/>
        <v/>
      </c>
      <c r="CQ46" s="383" t="str">
        <f t="shared" si="73"/>
        <v/>
      </c>
      <c r="CR46" s="383" t="str">
        <f t="shared" si="74"/>
        <v/>
      </c>
      <c r="CS46" s="383" t="str">
        <f t="shared" si="75"/>
        <v/>
      </c>
      <c r="CT46" s="383" t="str">
        <f t="shared" si="76"/>
        <v/>
      </c>
      <c r="CU46" s="383" t="str">
        <f t="shared" si="77"/>
        <v/>
      </c>
      <c r="CV46" s="383" t="str">
        <f t="shared" si="78"/>
        <v/>
      </c>
      <c r="CW46" s="383" t="str">
        <f t="shared" si="79"/>
        <v/>
      </c>
      <c r="CX46" s="383" t="str">
        <f t="shared" si="80"/>
        <v/>
      </c>
      <c r="CY46" s="383" t="str">
        <f t="shared" si="81"/>
        <v/>
      </c>
      <c r="CZ46" s="383" t="str">
        <f t="shared" si="82"/>
        <v/>
      </c>
      <c r="DA46" s="383" t="str">
        <f t="shared" si="83"/>
        <v/>
      </c>
      <c r="DB46" s="383" t="str">
        <f t="shared" si="84"/>
        <v/>
      </c>
      <c r="DC46" s="383" t="str">
        <f t="shared" si="85"/>
        <v/>
      </c>
      <c r="DD46" s="383" t="str">
        <f t="shared" si="86"/>
        <v/>
      </c>
      <c r="DE46" s="383" t="str">
        <f t="shared" si="87"/>
        <v/>
      </c>
      <c r="DF46" s="383" t="str">
        <f t="shared" si="88"/>
        <v/>
      </c>
      <c r="DG46" s="383" t="str">
        <f t="shared" si="89"/>
        <v/>
      </c>
      <c r="DH46" s="383" t="str">
        <f t="shared" si="90"/>
        <v/>
      </c>
      <c r="DI46" s="383" t="str">
        <f t="shared" si="91"/>
        <v/>
      </c>
      <c r="DJ46" s="383" t="str">
        <f t="shared" si="92"/>
        <v/>
      </c>
      <c r="DK46" s="383" t="str">
        <f t="shared" si="93"/>
        <v/>
      </c>
      <c r="DL46" s="383" t="str">
        <f t="shared" si="94"/>
        <v/>
      </c>
      <c r="DM46" s="383" t="str">
        <f t="shared" si="95"/>
        <v/>
      </c>
      <c r="DN46" s="383" t="str">
        <f t="shared" si="96"/>
        <v/>
      </c>
      <c r="DO46" s="383" t="str">
        <f t="shared" si="97"/>
        <v/>
      </c>
      <c r="DP46" s="383" t="str">
        <f t="shared" si="98"/>
        <v/>
      </c>
      <c r="DQ46" s="383" t="str">
        <f t="shared" si="99"/>
        <v/>
      </c>
      <c r="DR46" s="383" t="str">
        <f t="shared" si="100"/>
        <v/>
      </c>
      <c r="DS46" s="383" t="str">
        <f t="shared" si="101"/>
        <v/>
      </c>
      <c r="DT46" s="383" t="str">
        <f t="shared" si="102"/>
        <v/>
      </c>
      <c r="DU46" s="383" t="str">
        <f t="shared" si="103"/>
        <v/>
      </c>
      <c r="DV46" s="383" t="str">
        <f t="shared" si="104"/>
        <v/>
      </c>
      <c r="DW46" s="383" t="str">
        <f t="shared" si="105"/>
        <v/>
      </c>
      <c r="DX46" s="383" t="str">
        <f t="shared" si="106"/>
        <v/>
      </c>
      <c r="DY46" s="383" t="str">
        <f t="shared" si="107"/>
        <v/>
      </c>
      <c r="DZ46" s="383" t="str">
        <f t="shared" si="108"/>
        <v/>
      </c>
      <c r="EA46" s="383" t="str">
        <f t="shared" si="109"/>
        <v/>
      </c>
      <c r="EB46" s="383" t="str">
        <f t="shared" si="110"/>
        <v/>
      </c>
      <c r="EC46" s="383" t="str">
        <f t="shared" si="111"/>
        <v/>
      </c>
      <c r="ED46" s="383" t="str">
        <f t="shared" si="112"/>
        <v/>
      </c>
      <c r="EE46" s="383" t="str">
        <f t="shared" si="113"/>
        <v/>
      </c>
      <c r="EF46" s="383" t="str">
        <f t="shared" si="114"/>
        <v/>
      </c>
      <c r="EG46" s="383" t="str">
        <f t="shared" si="115"/>
        <v/>
      </c>
      <c r="EH46" s="383" t="str">
        <f t="shared" si="116"/>
        <v/>
      </c>
      <c r="EI46" s="383" t="str">
        <f t="shared" si="117"/>
        <v/>
      </c>
      <c r="EJ46" s="383" t="str">
        <f t="shared" si="118"/>
        <v/>
      </c>
      <c r="EK46" s="383" t="str">
        <f t="shared" si="119"/>
        <v/>
      </c>
      <c r="EL46" s="383" t="str">
        <f t="shared" si="120"/>
        <v/>
      </c>
      <c r="EM46" s="383" t="str">
        <f t="shared" si="121"/>
        <v/>
      </c>
      <c r="EN46" s="383" t="str">
        <f t="shared" si="122"/>
        <v/>
      </c>
      <c r="EO46" s="383" t="str">
        <f t="shared" si="123"/>
        <v/>
      </c>
      <c r="EP46" s="383" t="str">
        <f t="shared" si="124"/>
        <v/>
      </c>
      <c r="EQ46" s="383" t="str">
        <f t="shared" si="125"/>
        <v/>
      </c>
      <c r="ER46" s="383" t="str">
        <f t="shared" si="126"/>
        <v/>
      </c>
      <c r="ES46" s="383" t="str">
        <f t="shared" si="127"/>
        <v/>
      </c>
      <c r="ET46" s="383" t="str">
        <f t="shared" si="128"/>
        <v/>
      </c>
      <c r="EU46" s="383" t="str">
        <f t="shared" si="129"/>
        <v/>
      </c>
      <c r="EV46" s="383" t="str">
        <f t="shared" si="130"/>
        <v/>
      </c>
      <c r="EW46" s="383" t="str">
        <f t="shared" si="131"/>
        <v/>
      </c>
      <c r="EX46" s="383" t="str">
        <f t="shared" si="132"/>
        <v/>
      </c>
      <c r="EY46" s="383" t="str">
        <f t="shared" si="133"/>
        <v/>
      </c>
      <c r="EZ46" s="383" t="str">
        <f t="shared" si="134"/>
        <v/>
      </c>
      <c r="FA46" s="383" t="str">
        <f t="shared" si="135"/>
        <v/>
      </c>
      <c r="FB46" s="383" t="str">
        <f t="shared" si="136"/>
        <v/>
      </c>
      <c r="FC46" s="383" t="str">
        <f t="shared" si="137"/>
        <v/>
      </c>
      <c r="FD46" s="383" t="str">
        <f t="shared" si="138"/>
        <v/>
      </c>
      <c r="FE46" s="383" t="str">
        <f t="shared" si="139"/>
        <v/>
      </c>
      <c r="FF46" s="383" t="str">
        <f t="shared" si="140"/>
        <v/>
      </c>
      <c r="FG46" s="383" t="str">
        <f t="shared" si="141"/>
        <v/>
      </c>
      <c r="FH46" s="383" t="str">
        <f t="shared" si="142"/>
        <v/>
      </c>
      <c r="FI46" s="383" t="str">
        <f t="shared" si="143"/>
        <v/>
      </c>
      <c r="FJ46" s="383" t="str">
        <f t="shared" si="144"/>
        <v/>
      </c>
      <c r="FK46" s="383" t="str">
        <f t="shared" si="145"/>
        <v/>
      </c>
      <c r="FL46" s="383" t="str">
        <f t="shared" si="146"/>
        <v/>
      </c>
      <c r="FM46" s="383" t="str">
        <f t="shared" si="147"/>
        <v/>
      </c>
      <c r="FN46" s="383" t="str">
        <f t="shared" si="148"/>
        <v/>
      </c>
      <c r="FO46" s="383" t="str">
        <f t="shared" si="149"/>
        <v/>
      </c>
      <c r="FP46" s="383" t="str">
        <f t="shared" si="150"/>
        <v/>
      </c>
      <c r="FQ46" s="383" t="str">
        <f t="shared" si="151"/>
        <v/>
      </c>
      <c r="FR46" s="383" t="str">
        <f t="shared" si="152"/>
        <v/>
      </c>
      <c r="FS46" s="383" t="str">
        <f t="shared" si="153"/>
        <v/>
      </c>
      <c r="FT46" s="383" t="str">
        <f t="shared" si="154"/>
        <v/>
      </c>
      <c r="FU46" s="383" t="str">
        <f t="shared" si="155"/>
        <v/>
      </c>
      <c r="FV46" s="383" t="str">
        <f t="shared" si="156"/>
        <v/>
      </c>
      <c r="FW46" s="383" t="str">
        <f t="shared" si="157"/>
        <v/>
      </c>
      <c r="FX46" s="383" t="str">
        <f t="shared" si="158"/>
        <v/>
      </c>
      <c r="FY46" s="383" t="str">
        <f t="shared" si="159"/>
        <v/>
      </c>
      <c r="FZ46" s="383" t="str">
        <f t="shared" si="160"/>
        <v/>
      </c>
      <c r="GA46" s="383" t="str">
        <f t="shared" si="161"/>
        <v/>
      </c>
      <c r="GB46" s="383" t="str">
        <f t="shared" si="162"/>
        <v/>
      </c>
      <c r="GC46" s="383" t="str">
        <f t="shared" si="163"/>
        <v/>
      </c>
      <c r="GD46" s="383" t="str">
        <f t="shared" si="164"/>
        <v/>
      </c>
      <c r="GE46" s="383" t="str">
        <f t="shared" si="165"/>
        <v/>
      </c>
      <c r="GF46" s="383" t="str">
        <f t="shared" si="166"/>
        <v/>
      </c>
      <c r="GG46" s="383" t="str">
        <f t="shared" si="167"/>
        <v/>
      </c>
      <c r="GH46" s="383" t="str">
        <f t="shared" si="168"/>
        <v/>
      </c>
      <c r="GI46" s="383" t="str">
        <f t="shared" si="169"/>
        <v/>
      </c>
      <c r="GJ46" s="383" t="str">
        <f t="shared" si="170"/>
        <v/>
      </c>
      <c r="GK46" s="383" t="str">
        <f t="shared" si="171"/>
        <v/>
      </c>
      <c r="GL46" s="383" t="str">
        <f t="shared" si="172"/>
        <v/>
      </c>
      <c r="GM46" s="383" t="str">
        <f t="shared" si="173"/>
        <v/>
      </c>
      <c r="GN46" s="383" t="str">
        <f t="shared" si="174"/>
        <v/>
      </c>
      <c r="GO46" s="383" t="str">
        <f t="shared" si="175"/>
        <v/>
      </c>
      <c r="GP46" s="383" t="str">
        <f t="shared" si="176"/>
        <v/>
      </c>
      <c r="GQ46" s="383" t="str">
        <f t="shared" si="177"/>
        <v/>
      </c>
      <c r="GR46" s="383" t="str">
        <f t="shared" si="178"/>
        <v/>
      </c>
      <c r="GS46" s="383" t="str">
        <f t="shared" si="179"/>
        <v/>
      </c>
      <c r="GT46" s="383" t="str">
        <f t="shared" si="180"/>
        <v/>
      </c>
      <c r="GU46" s="383" t="str">
        <f t="shared" si="181"/>
        <v/>
      </c>
      <c r="GV46" s="383" t="str">
        <f t="shared" si="182"/>
        <v/>
      </c>
      <c r="GW46" s="383" t="str">
        <f t="shared" si="183"/>
        <v/>
      </c>
      <c r="GX46" s="383" t="str">
        <f t="shared" si="184"/>
        <v/>
      </c>
      <c r="GY46" s="383" t="str">
        <f t="shared" si="185"/>
        <v/>
      </c>
      <c r="GZ46" s="383" t="str">
        <f t="shared" si="186"/>
        <v/>
      </c>
      <c r="HA46" s="383" t="str">
        <f t="shared" si="187"/>
        <v/>
      </c>
      <c r="HB46" s="383" t="str">
        <f t="shared" si="188"/>
        <v/>
      </c>
      <c r="HC46" s="383" t="str">
        <f t="shared" si="189"/>
        <v/>
      </c>
      <c r="HD46" s="383" t="str">
        <f t="shared" si="190"/>
        <v/>
      </c>
      <c r="HE46" s="383" t="str">
        <f t="shared" si="191"/>
        <v/>
      </c>
      <c r="HF46" s="383" t="str">
        <f t="shared" si="192"/>
        <v/>
      </c>
      <c r="HG46" s="383" t="str">
        <f t="shared" si="193"/>
        <v/>
      </c>
      <c r="HH46" s="383" t="str">
        <f t="shared" si="194"/>
        <v/>
      </c>
      <c r="HI46" s="383" t="str">
        <f t="shared" si="195"/>
        <v/>
      </c>
      <c r="HJ46" s="383" t="str">
        <f t="shared" si="196"/>
        <v/>
      </c>
      <c r="HK46" s="383" t="str">
        <f t="shared" si="197"/>
        <v/>
      </c>
      <c r="HL46" s="383" t="str">
        <f t="shared" si="198"/>
        <v/>
      </c>
      <c r="HM46" s="383" t="str">
        <f t="shared" si="199"/>
        <v/>
      </c>
      <c r="HN46" s="383" t="str">
        <f t="shared" si="200"/>
        <v/>
      </c>
      <c r="HO46" s="383" t="str">
        <f t="shared" si="201"/>
        <v/>
      </c>
      <c r="HP46" s="383" t="str">
        <f t="shared" si="202"/>
        <v/>
      </c>
      <c r="HQ46" s="383" t="str">
        <f t="shared" si="203"/>
        <v/>
      </c>
      <c r="HR46" s="383" t="str">
        <f t="shared" si="204"/>
        <v/>
      </c>
      <c r="HS46" s="383" t="str">
        <f t="shared" si="205"/>
        <v/>
      </c>
      <c r="HT46" s="383" t="str">
        <f t="shared" si="206"/>
        <v/>
      </c>
      <c r="HU46" s="383" t="str">
        <f t="shared" si="207"/>
        <v/>
      </c>
      <c r="HV46" s="383" t="str">
        <f t="shared" si="208"/>
        <v/>
      </c>
      <c r="HW46" s="383" t="str">
        <f t="shared" si="209"/>
        <v/>
      </c>
      <c r="HX46" s="383" t="str">
        <f t="shared" si="210"/>
        <v/>
      </c>
      <c r="HY46" s="383" t="str">
        <f t="shared" si="211"/>
        <v/>
      </c>
      <c r="HZ46" s="419" t="str">
        <f t="shared" si="212"/>
        <v/>
      </c>
      <c r="IA46" s="419" t="str">
        <f t="shared" si="213"/>
        <v/>
      </c>
      <c r="IB46" s="419" t="str">
        <f t="shared" si="214"/>
        <v/>
      </c>
      <c r="IC46" s="419" t="str">
        <f t="shared" si="215"/>
        <v/>
      </c>
      <c r="ID46" s="419" t="str">
        <f t="shared" si="216"/>
        <v/>
      </c>
      <c r="IE46" s="419" t="str">
        <f t="shared" si="217"/>
        <v/>
      </c>
      <c r="IF46" s="419" t="str">
        <f t="shared" si="218"/>
        <v/>
      </c>
      <c r="IG46" s="419" t="str">
        <f t="shared" si="219"/>
        <v/>
      </c>
      <c r="IH46" s="419" t="str">
        <f t="shared" si="220"/>
        <v/>
      </c>
      <c r="II46" s="419" t="str">
        <f t="shared" si="221"/>
        <v/>
      </c>
      <c r="IJ46" s="419" t="str">
        <f t="shared" si="222"/>
        <v/>
      </c>
      <c r="IK46" s="419" t="str">
        <f t="shared" si="223"/>
        <v/>
      </c>
      <c r="IL46" s="419" t="str">
        <f t="shared" si="224"/>
        <v/>
      </c>
      <c r="IM46" s="419" t="str">
        <f t="shared" si="225"/>
        <v/>
      </c>
      <c r="IN46" s="419" t="str">
        <f t="shared" si="226"/>
        <v/>
      </c>
      <c r="IO46" s="419" t="str">
        <f t="shared" si="227"/>
        <v/>
      </c>
      <c r="IP46" s="419" t="str">
        <f t="shared" si="228"/>
        <v/>
      </c>
      <c r="IQ46" s="419" t="str">
        <f t="shared" si="229"/>
        <v/>
      </c>
      <c r="IR46" s="419" t="str">
        <f t="shared" si="230"/>
        <v/>
      </c>
      <c r="IS46" s="419" t="str">
        <f t="shared" si="231"/>
        <v/>
      </c>
      <c r="IT46" s="419" t="str">
        <f t="shared" si="232"/>
        <v/>
      </c>
      <c r="IU46" s="419" t="str">
        <f t="shared" si="233"/>
        <v/>
      </c>
      <c r="IV46" s="419" t="str">
        <f t="shared" si="234"/>
        <v/>
      </c>
      <c r="IW46" s="419" t="str">
        <f t="shared" si="235"/>
        <v/>
      </c>
      <c r="IX46" s="419" t="str">
        <f t="shared" si="236"/>
        <v/>
      </c>
      <c r="IY46" s="419" t="str">
        <f t="shared" si="237"/>
        <v/>
      </c>
      <c r="IZ46" s="419" t="str">
        <f t="shared" si="238"/>
        <v/>
      </c>
      <c r="JA46" s="419" t="str">
        <f t="shared" si="239"/>
        <v/>
      </c>
      <c r="JB46" s="419" t="str">
        <f t="shared" si="240"/>
        <v/>
      </c>
      <c r="JC46" s="419" t="str">
        <f t="shared" si="241"/>
        <v/>
      </c>
      <c r="JD46" s="419" t="str">
        <f t="shared" si="242"/>
        <v/>
      </c>
      <c r="JE46" s="419" t="str">
        <f t="shared" si="243"/>
        <v/>
      </c>
      <c r="JF46" s="419" t="str">
        <f t="shared" si="244"/>
        <v/>
      </c>
      <c r="JG46" s="419" t="str">
        <f t="shared" si="245"/>
        <v/>
      </c>
      <c r="JH46" s="419" t="str">
        <f t="shared" si="246"/>
        <v/>
      </c>
      <c r="JI46" s="419" t="str">
        <f t="shared" si="247"/>
        <v/>
      </c>
      <c r="JJ46" s="419" t="str">
        <f t="shared" si="248"/>
        <v/>
      </c>
      <c r="JK46" s="419" t="str">
        <f t="shared" si="249"/>
        <v/>
      </c>
      <c r="JL46" s="419" t="str">
        <f t="shared" si="250"/>
        <v/>
      </c>
      <c r="JM46" s="419" t="str">
        <f t="shared" si="251"/>
        <v/>
      </c>
      <c r="JN46" s="419" t="str">
        <f t="shared" si="252"/>
        <v/>
      </c>
      <c r="JO46" s="419" t="str">
        <f t="shared" si="253"/>
        <v/>
      </c>
      <c r="JP46" s="419" t="str">
        <f t="shared" si="254"/>
        <v/>
      </c>
      <c r="JQ46" s="419" t="str">
        <f t="shared" si="255"/>
        <v/>
      </c>
      <c r="JR46" s="419" t="str">
        <f t="shared" si="256"/>
        <v/>
      </c>
      <c r="JS46" s="419" t="str">
        <f t="shared" si="257"/>
        <v/>
      </c>
      <c r="JT46" s="419" t="str">
        <f t="shared" si="258"/>
        <v/>
      </c>
      <c r="JU46" s="419" t="str">
        <f t="shared" si="259"/>
        <v/>
      </c>
      <c r="JV46" s="419" t="str">
        <f t="shared" si="260"/>
        <v/>
      </c>
      <c r="JW46" s="419" t="str">
        <f t="shared" si="261"/>
        <v/>
      </c>
      <c r="JX46" s="419" t="str">
        <f t="shared" si="262"/>
        <v/>
      </c>
      <c r="JY46" s="419" t="str">
        <f t="shared" si="263"/>
        <v/>
      </c>
      <c r="JZ46" s="419" t="str">
        <f t="shared" si="264"/>
        <v/>
      </c>
      <c r="KA46" s="419" t="str">
        <f t="shared" si="265"/>
        <v/>
      </c>
      <c r="KB46" s="419" t="str">
        <f t="shared" si="266"/>
        <v/>
      </c>
      <c r="KC46" s="419" t="str">
        <f t="shared" si="267"/>
        <v/>
      </c>
      <c r="KD46" s="419" t="str">
        <f t="shared" si="268"/>
        <v/>
      </c>
      <c r="KE46" s="419" t="str">
        <f t="shared" si="269"/>
        <v/>
      </c>
      <c r="KF46" s="419" t="str">
        <f t="shared" si="270"/>
        <v/>
      </c>
      <c r="KG46" s="419" t="str">
        <f t="shared" si="271"/>
        <v/>
      </c>
      <c r="KH46" s="419" t="str">
        <f t="shared" si="272"/>
        <v/>
      </c>
      <c r="KI46" s="419" t="str">
        <f t="shared" si="273"/>
        <v/>
      </c>
      <c r="KJ46" s="419" t="str">
        <f t="shared" si="274"/>
        <v/>
      </c>
      <c r="KK46" s="419" t="str">
        <f t="shared" si="275"/>
        <v/>
      </c>
      <c r="KL46" s="419" t="str">
        <f t="shared" si="276"/>
        <v/>
      </c>
      <c r="KM46" s="419" t="str">
        <f t="shared" si="277"/>
        <v/>
      </c>
      <c r="KN46" s="419" t="str">
        <f t="shared" si="278"/>
        <v/>
      </c>
      <c r="KO46" s="419" t="str">
        <f t="shared" si="279"/>
        <v/>
      </c>
      <c r="KP46" s="419" t="str">
        <f t="shared" si="280"/>
        <v/>
      </c>
      <c r="KQ46" s="419" t="str">
        <f t="shared" si="281"/>
        <v/>
      </c>
      <c r="KR46" s="419" t="str">
        <f t="shared" si="282"/>
        <v/>
      </c>
      <c r="KS46" s="419" t="str">
        <f t="shared" si="283"/>
        <v/>
      </c>
      <c r="KT46" s="419" t="str">
        <f t="shared" si="284"/>
        <v/>
      </c>
      <c r="KU46" s="419" t="str">
        <f t="shared" si="285"/>
        <v/>
      </c>
      <c r="KV46" s="419" t="str">
        <f t="shared" si="286"/>
        <v/>
      </c>
      <c r="KW46" s="419" t="str">
        <f t="shared" si="287"/>
        <v/>
      </c>
      <c r="KX46" s="419" t="str">
        <f t="shared" si="288"/>
        <v/>
      </c>
      <c r="KY46" s="419" t="str">
        <f t="shared" si="289"/>
        <v/>
      </c>
      <c r="KZ46" s="419" t="str">
        <f t="shared" si="290"/>
        <v/>
      </c>
      <c r="LA46" s="419" t="str">
        <f t="shared" si="291"/>
        <v/>
      </c>
      <c r="LB46" s="419" t="str">
        <f t="shared" si="292"/>
        <v/>
      </c>
      <c r="LC46" s="419" t="str">
        <f t="shared" si="293"/>
        <v/>
      </c>
      <c r="LD46" s="419" t="str">
        <f t="shared" si="294"/>
        <v/>
      </c>
      <c r="LE46" s="419" t="str">
        <f t="shared" si="295"/>
        <v/>
      </c>
      <c r="LF46" s="419" t="str">
        <f t="shared" si="296"/>
        <v/>
      </c>
      <c r="LG46" s="419" t="str">
        <f t="shared" si="297"/>
        <v/>
      </c>
      <c r="LH46" s="419" t="str">
        <f t="shared" si="298"/>
        <v/>
      </c>
      <c r="LI46" s="419" t="str">
        <f t="shared" si="299"/>
        <v/>
      </c>
      <c r="LJ46" s="419" t="str">
        <f t="shared" si="300"/>
        <v/>
      </c>
      <c r="LK46" s="419" t="str">
        <f t="shared" si="301"/>
        <v/>
      </c>
      <c r="LL46" s="419" t="str">
        <f t="shared" si="302"/>
        <v/>
      </c>
      <c r="LM46" s="419" t="str">
        <f t="shared" si="303"/>
        <v/>
      </c>
      <c r="LN46" s="419" t="str">
        <f t="shared" si="304"/>
        <v/>
      </c>
      <c r="LO46" s="419" t="str">
        <f t="shared" si="305"/>
        <v/>
      </c>
      <c r="LP46" s="419" t="str">
        <f t="shared" si="306"/>
        <v/>
      </c>
      <c r="LQ46" s="420" t="str">
        <f t="shared" si="307"/>
        <v/>
      </c>
      <c r="LR46" s="420" t="str">
        <f t="shared" si="308"/>
        <v/>
      </c>
      <c r="LS46" s="420" t="str">
        <f t="shared" si="309"/>
        <v/>
      </c>
      <c r="LT46" s="420" t="str">
        <f t="shared" si="310"/>
        <v/>
      </c>
      <c r="LU46" s="420" t="str">
        <f t="shared" si="311"/>
        <v/>
      </c>
      <c r="LV46" s="383" t="str">
        <f t="shared" si="312"/>
        <v/>
      </c>
      <c r="LW46" s="383" t="str">
        <f t="shared" si="313"/>
        <v/>
      </c>
      <c r="LX46" s="383" t="str">
        <f t="shared" si="314"/>
        <v/>
      </c>
      <c r="LY46" s="383" t="str">
        <f t="shared" si="315"/>
        <v/>
      </c>
      <c r="LZ46" s="383" t="str">
        <f t="shared" si="316"/>
        <v/>
      </c>
      <c r="MA46" s="383" t="str">
        <f t="shared" si="317"/>
        <v/>
      </c>
      <c r="MB46" s="383" t="str">
        <f t="shared" si="318"/>
        <v/>
      </c>
      <c r="MC46" s="383" t="str">
        <f t="shared" si="319"/>
        <v/>
      </c>
      <c r="MD46" s="383" t="str">
        <f t="shared" si="320"/>
        <v/>
      </c>
      <c r="ME46" s="383" t="str">
        <f t="shared" si="321"/>
        <v/>
      </c>
      <c r="MF46" s="383" t="str">
        <f t="shared" si="322"/>
        <v/>
      </c>
      <c r="MG46" s="383" t="str">
        <f t="shared" si="323"/>
        <v/>
      </c>
      <c r="MH46" s="383" t="str">
        <f t="shared" si="324"/>
        <v/>
      </c>
      <c r="MI46" s="383" t="str">
        <f t="shared" si="325"/>
        <v/>
      </c>
      <c r="MJ46" s="383" t="str">
        <f t="shared" si="326"/>
        <v/>
      </c>
      <c r="MK46" s="383" t="str">
        <f t="shared" si="327"/>
        <v/>
      </c>
      <c r="ML46" s="383" t="str">
        <f t="shared" si="328"/>
        <v/>
      </c>
      <c r="MM46" s="383" t="str">
        <f t="shared" si="329"/>
        <v/>
      </c>
      <c r="MN46" s="383" t="str">
        <f t="shared" si="330"/>
        <v/>
      </c>
      <c r="MO46" s="383" t="str">
        <f t="shared" si="331"/>
        <v/>
      </c>
      <c r="MP46" s="405">
        <f t="shared" si="338"/>
        <v>0</v>
      </c>
      <c r="MQ46" s="405">
        <f t="shared" si="339"/>
        <v>0</v>
      </c>
      <c r="MR46" s="405">
        <f t="shared" si="340"/>
        <v>0</v>
      </c>
      <c r="MS46" s="405">
        <f t="shared" si="341"/>
        <v>0</v>
      </c>
      <c r="MT46" s="405">
        <f t="shared" si="342"/>
        <v>0</v>
      </c>
      <c r="MU46" s="405">
        <f t="shared" si="343"/>
        <v>0</v>
      </c>
      <c r="MV46" s="405">
        <f t="shared" si="344"/>
        <v>0</v>
      </c>
      <c r="MW46" s="405">
        <f t="shared" si="345"/>
        <v>0</v>
      </c>
      <c r="MX46" s="405">
        <f t="shared" si="346"/>
        <v>0</v>
      </c>
      <c r="MY46" s="405">
        <f t="shared" si="347"/>
        <v>0</v>
      </c>
      <c r="MZ46" s="405">
        <f t="shared" si="332"/>
        <v>0</v>
      </c>
      <c r="NA46" s="405">
        <f t="shared" si="333"/>
        <v>0</v>
      </c>
      <c r="NB46" s="405">
        <f t="shared" si="334"/>
        <v>0</v>
      </c>
      <c r="NC46" s="405">
        <f t="shared" si="335"/>
        <v>0</v>
      </c>
      <c r="ND46" s="405">
        <f t="shared" si="336"/>
        <v>0</v>
      </c>
    </row>
    <row r="47" spans="1:369" ht="13.9" customHeight="1" x14ac:dyDescent="0.2">
      <c r="A47" s="414" t="str">
        <f t="shared" si="337"/>
        <v/>
      </c>
      <c r="B47" s="138"/>
      <c r="C47" s="139"/>
      <c r="D47" s="140"/>
      <c r="E47" s="141"/>
      <c r="F47" s="141"/>
      <c r="G47" s="141"/>
      <c r="H47" s="141"/>
      <c r="I47" s="141"/>
      <c r="J47" s="355"/>
      <c r="K47" s="142"/>
      <c r="L47" s="143">
        <f t="shared" si="0"/>
        <v>0</v>
      </c>
      <c r="M47" s="143">
        <f t="shared" si="1"/>
        <v>0</v>
      </c>
      <c r="N47" s="429"/>
      <c r="O47" s="429"/>
      <c r="P47" s="429"/>
      <c r="Q47" s="430"/>
      <c r="R47" s="431"/>
      <c r="S47" s="432"/>
      <c r="T47" s="1151"/>
      <c r="U47" s="1152"/>
      <c r="V47" s="1152"/>
      <c r="W47" s="1153"/>
      <c r="X47" s="383" t="str">
        <f t="shared" si="2"/>
        <v/>
      </c>
      <c r="Y47" s="383" t="str">
        <f t="shared" si="3"/>
        <v/>
      </c>
      <c r="Z47" s="383" t="str">
        <f t="shared" si="4"/>
        <v/>
      </c>
      <c r="AA47" s="383" t="str">
        <f t="shared" si="5"/>
        <v/>
      </c>
      <c r="AB47" s="383" t="str">
        <f t="shared" si="6"/>
        <v/>
      </c>
      <c r="AC47" s="383" t="str">
        <f t="shared" si="7"/>
        <v/>
      </c>
      <c r="AD47" s="383" t="str">
        <f t="shared" si="8"/>
        <v/>
      </c>
      <c r="AE47" s="383" t="str">
        <f t="shared" si="9"/>
        <v/>
      </c>
      <c r="AF47" s="383" t="str">
        <f t="shared" si="10"/>
        <v/>
      </c>
      <c r="AG47" s="383" t="str">
        <f t="shared" si="11"/>
        <v/>
      </c>
      <c r="AH47" s="383" t="str">
        <f t="shared" si="12"/>
        <v/>
      </c>
      <c r="AI47" s="383" t="str">
        <f t="shared" si="13"/>
        <v/>
      </c>
      <c r="AJ47" s="383" t="str">
        <f t="shared" si="14"/>
        <v/>
      </c>
      <c r="AK47" s="383" t="str">
        <f t="shared" si="15"/>
        <v/>
      </c>
      <c r="AL47" s="383" t="str">
        <f t="shared" si="16"/>
        <v/>
      </c>
      <c r="AM47" s="383" t="str">
        <f t="shared" si="17"/>
        <v/>
      </c>
      <c r="AN47" s="383" t="str">
        <f t="shared" si="18"/>
        <v/>
      </c>
      <c r="AO47" s="383" t="str">
        <f t="shared" si="19"/>
        <v/>
      </c>
      <c r="AP47" s="383" t="str">
        <f t="shared" si="20"/>
        <v/>
      </c>
      <c r="AQ47" s="383" t="str">
        <f t="shared" si="21"/>
        <v/>
      </c>
      <c r="AR47" s="383" t="str">
        <f t="shared" si="22"/>
        <v/>
      </c>
      <c r="AS47" s="383" t="str">
        <f t="shared" si="23"/>
        <v/>
      </c>
      <c r="AT47" s="383" t="str">
        <f t="shared" si="24"/>
        <v/>
      </c>
      <c r="AU47" s="383" t="str">
        <f t="shared" si="25"/>
        <v/>
      </c>
      <c r="AV47" s="383" t="str">
        <f t="shared" si="26"/>
        <v/>
      </c>
      <c r="AW47" s="383" t="str">
        <f t="shared" si="27"/>
        <v/>
      </c>
      <c r="AX47" s="383" t="str">
        <f t="shared" si="28"/>
        <v/>
      </c>
      <c r="AY47" s="383" t="str">
        <f t="shared" si="29"/>
        <v/>
      </c>
      <c r="AZ47" s="383" t="str">
        <f t="shared" si="30"/>
        <v/>
      </c>
      <c r="BA47" s="383" t="str">
        <f t="shared" si="31"/>
        <v/>
      </c>
      <c r="BB47" s="383" t="str">
        <f t="shared" si="32"/>
        <v/>
      </c>
      <c r="BC47" s="383" t="str">
        <f t="shared" si="33"/>
        <v/>
      </c>
      <c r="BD47" s="383" t="str">
        <f t="shared" si="34"/>
        <v/>
      </c>
      <c r="BE47" s="383" t="str">
        <f t="shared" si="35"/>
        <v/>
      </c>
      <c r="BF47" s="383" t="str">
        <f t="shared" si="36"/>
        <v/>
      </c>
      <c r="BG47" s="383" t="str">
        <f t="shared" si="37"/>
        <v/>
      </c>
      <c r="BH47" s="383" t="str">
        <f t="shared" si="38"/>
        <v/>
      </c>
      <c r="BI47" s="383" t="str">
        <f t="shared" si="39"/>
        <v/>
      </c>
      <c r="BJ47" s="383" t="str">
        <f t="shared" si="40"/>
        <v/>
      </c>
      <c r="BK47" s="383" t="str">
        <f t="shared" si="41"/>
        <v/>
      </c>
      <c r="BL47" s="383" t="str">
        <f t="shared" si="42"/>
        <v/>
      </c>
      <c r="BM47" s="383" t="str">
        <f t="shared" si="43"/>
        <v/>
      </c>
      <c r="BN47" s="383" t="str">
        <f t="shared" si="44"/>
        <v/>
      </c>
      <c r="BO47" s="383" t="str">
        <f t="shared" si="45"/>
        <v/>
      </c>
      <c r="BP47" s="383" t="str">
        <f t="shared" si="46"/>
        <v/>
      </c>
      <c r="BQ47" s="383" t="str">
        <f t="shared" si="47"/>
        <v/>
      </c>
      <c r="BR47" s="383" t="str">
        <f t="shared" si="48"/>
        <v/>
      </c>
      <c r="BS47" s="383" t="str">
        <f t="shared" si="49"/>
        <v/>
      </c>
      <c r="BT47" s="383" t="str">
        <f t="shared" si="50"/>
        <v/>
      </c>
      <c r="BU47" s="383" t="str">
        <f t="shared" si="51"/>
        <v/>
      </c>
      <c r="BV47" s="383" t="str">
        <f t="shared" si="52"/>
        <v/>
      </c>
      <c r="BW47" s="383" t="str">
        <f t="shared" si="53"/>
        <v/>
      </c>
      <c r="BX47" s="383" t="str">
        <f t="shared" si="54"/>
        <v/>
      </c>
      <c r="BY47" s="383" t="str">
        <f t="shared" si="55"/>
        <v/>
      </c>
      <c r="BZ47" s="383" t="str">
        <f t="shared" si="56"/>
        <v/>
      </c>
      <c r="CA47" s="383" t="str">
        <f t="shared" si="57"/>
        <v/>
      </c>
      <c r="CB47" s="383" t="str">
        <f t="shared" si="58"/>
        <v/>
      </c>
      <c r="CC47" s="383" t="str">
        <f t="shared" si="59"/>
        <v/>
      </c>
      <c r="CD47" s="383" t="str">
        <f t="shared" si="60"/>
        <v/>
      </c>
      <c r="CE47" s="383" t="str">
        <f t="shared" si="61"/>
        <v/>
      </c>
      <c r="CF47" s="383" t="str">
        <f t="shared" si="62"/>
        <v/>
      </c>
      <c r="CG47" s="383" t="str">
        <f t="shared" si="63"/>
        <v/>
      </c>
      <c r="CH47" s="383" t="str">
        <f t="shared" si="64"/>
        <v/>
      </c>
      <c r="CI47" s="383" t="str">
        <f t="shared" si="65"/>
        <v/>
      </c>
      <c r="CJ47" s="383" t="str">
        <f t="shared" si="66"/>
        <v/>
      </c>
      <c r="CK47" s="383" t="str">
        <f t="shared" si="67"/>
        <v/>
      </c>
      <c r="CL47" s="383" t="str">
        <f t="shared" si="68"/>
        <v/>
      </c>
      <c r="CM47" s="383" t="str">
        <f t="shared" si="69"/>
        <v/>
      </c>
      <c r="CN47" s="383" t="str">
        <f t="shared" si="70"/>
        <v/>
      </c>
      <c r="CO47" s="383" t="str">
        <f t="shared" si="71"/>
        <v/>
      </c>
      <c r="CP47" s="383" t="str">
        <f t="shared" si="72"/>
        <v/>
      </c>
      <c r="CQ47" s="383" t="str">
        <f t="shared" si="73"/>
        <v/>
      </c>
      <c r="CR47" s="383" t="str">
        <f t="shared" si="74"/>
        <v/>
      </c>
      <c r="CS47" s="383" t="str">
        <f t="shared" si="75"/>
        <v/>
      </c>
      <c r="CT47" s="383" t="str">
        <f t="shared" si="76"/>
        <v/>
      </c>
      <c r="CU47" s="383" t="str">
        <f t="shared" si="77"/>
        <v/>
      </c>
      <c r="CV47" s="383" t="str">
        <f t="shared" si="78"/>
        <v/>
      </c>
      <c r="CW47" s="383" t="str">
        <f t="shared" si="79"/>
        <v/>
      </c>
      <c r="CX47" s="383" t="str">
        <f t="shared" si="80"/>
        <v/>
      </c>
      <c r="CY47" s="383" t="str">
        <f t="shared" si="81"/>
        <v/>
      </c>
      <c r="CZ47" s="383" t="str">
        <f t="shared" si="82"/>
        <v/>
      </c>
      <c r="DA47" s="383" t="str">
        <f t="shared" si="83"/>
        <v/>
      </c>
      <c r="DB47" s="383" t="str">
        <f t="shared" si="84"/>
        <v/>
      </c>
      <c r="DC47" s="383" t="str">
        <f t="shared" si="85"/>
        <v/>
      </c>
      <c r="DD47" s="383" t="str">
        <f t="shared" si="86"/>
        <v/>
      </c>
      <c r="DE47" s="383" t="str">
        <f t="shared" si="87"/>
        <v/>
      </c>
      <c r="DF47" s="383" t="str">
        <f t="shared" si="88"/>
        <v/>
      </c>
      <c r="DG47" s="383" t="str">
        <f t="shared" si="89"/>
        <v/>
      </c>
      <c r="DH47" s="383" t="str">
        <f t="shared" si="90"/>
        <v/>
      </c>
      <c r="DI47" s="383" t="str">
        <f t="shared" si="91"/>
        <v/>
      </c>
      <c r="DJ47" s="383" t="str">
        <f t="shared" si="92"/>
        <v/>
      </c>
      <c r="DK47" s="383" t="str">
        <f t="shared" si="93"/>
        <v/>
      </c>
      <c r="DL47" s="383" t="str">
        <f t="shared" si="94"/>
        <v/>
      </c>
      <c r="DM47" s="383" t="str">
        <f t="shared" si="95"/>
        <v/>
      </c>
      <c r="DN47" s="383" t="str">
        <f t="shared" si="96"/>
        <v/>
      </c>
      <c r="DO47" s="383" t="str">
        <f t="shared" si="97"/>
        <v/>
      </c>
      <c r="DP47" s="383" t="str">
        <f t="shared" si="98"/>
        <v/>
      </c>
      <c r="DQ47" s="383" t="str">
        <f t="shared" si="99"/>
        <v/>
      </c>
      <c r="DR47" s="383" t="str">
        <f t="shared" si="100"/>
        <v/>
      </c>
      <c r="DS47" s="383" t="str">
        <f t="shared" si="101"/>
        <v/>
      </c>
      <c r="DT47" s="383" t="str">
        <f t="shared" si="102"/>
        <v/>
      </c>
      <c r="DU47" s="383" t="str">
        <f t="shared" si="103"/>
        <v/>
      </c>
      <c r="DV47" s="383" t="str">
        <f t="shared" si="104"/>
        <v/>
      </c>
      <c r="DW47" s="383" t="str">
        <f t="shared" si="105"/>
        <v/>
      </c>
      <c r="DX47" s="383" t="str">
        <f t="shared" si="106"/>
        <v/>
      </c>
      <c r="DY47" s="383" t="str">
        <f t="shared" si="107"/>
        <v/>
      </c>
      <c r="DZ47" s="383" t="str">
        <f t="shared" si="108"/>
        <v/>
      </c>
      <c r="EA47" s="383" t="str">
        <f t="shared" si="109"/>
        <v/>
      </c>
      <c r="EB47" s="383" t="str">
        <f t="shared" si="110"/>
        <v/>
      </c>
      <c r="EC47" s="383" t="str">
        <f t="shared" si="111"/>
        <v/>
      </c>
      <c r="ED47" s="383" t="str">
        <f t="shared" si="112"/>
        <v/>
      </c>
      <c r="EE47" s="383" t="str">
        <f t="shared" si="113"/>
        <v/>
      </c>
      <c r="EF47" s="383" t="str">
        <f t="shared" si="114"/>
        <v/>
      </c>
      <c r="EG47" s="383" t="str">
        <f t="shared" si="115"/>
        <v/>
      </c>
      <c r="EH47" s="383" t="str">
        <f t="shared" si="116"/>
        <v/>
      </c>
      <c r="EI47" s="383" t="str">
        <f t="shared" si="117"/>
        <v/>
      </c>
      <c r="EJ47" s="383" t="str">
        <f t="shared" si="118"/>
        <v/>
      </c>
      <c r="EK47" s="383" t="str">
        <f t="shared" si="119"/>
        <v/>
      </c>
      <c r="EL47" s="383" t="str">
        <f t="shared" si="120"/>
        <v/>
      </c>
      <c r="EM47" s="383" t="str">
        <f t="shared" si="121"/>
        <v/>
      </c>
      <c r="EN47" s="383" t="str">
        <f t="shared" si="122"/>
        <v/>
      </c>
      <c r="EO47" s="383" t="str">
        <f t="shared" si="123"/>
        <v/>
      </c>
      <c r="EP47" s="383" t="str">
        <f t="shared" si="124"/>
        <v/>
      </c>
      <c r="EQ47" s="383" t="str">
        <f t="shared" si="125"/>
        <v/>
      </c>
      <c r="ER47" s="383" t="str">
        <f t="shared" si="126"/>
        <v/>
      </c>
      <c r="ES47" s="383" t="str">
        <f t="shared" si="127"/>
        <v/>
      </c>
      <c r="ET47" s="383" t="str">
        <f t="shared" si="128"/>
        <v/>
      </c>
      <c r="EU47" s="383" t="str">
        <f t="shared" si="129"/>
        <v/>
      </c>
      <c r="EV47" s="383" t="str">
        <f t="shared" si="130"/>
        <v/>
      </c>
      <c r="EW47" s="383" t="str">
        <f t="shared" si="131"/>
        <v/>
      </c>
      <c r="EX47" s="383" t="str">
        <f t="shared" si="132"/>
        <v/>
      </c>
      <c r="EY47" s="383" t="str">
        <f t="shared" si="133"/>
        <v/>
      </c>
      <c r="EZ47" s="383" t="str">
        <f t="shared" si="134"/>
        <v/>
      </c>
      <c r="FA47" s="383" t="str">
        <f t="shared" si="135"/>
        <v/>
      </c>
      <c r="FB47" s="383" t="str">
        <f t="shared" si="136"/>
        <v/>
      </c>
      <c r="FC47" s="383" t="str">
        <f t="shared" si="137"/>
        <v/>
      </c>
      <c r="FD47" s="383" t="str">
        <f t="shared" si="138"/>
        <v/>
      </c>
      <c r="FE47" s="383" t="str">
        <f t="shared" si="139"/>
        <v/>
      </c>
      <c r="FF47" s="383" t="str">
        <f t="shared" si="140"/>
        <v/>
      </c>
      <c r="FG47" s="383" t="str">
        <f t="shared" si="141"/>
        <v/>
      </c>
      <c r="FH47" s="383" t="str">
        <f t="shared" si="142"/>
        <v/>
      </c>
      <c r="FI47" s="383" t="str">
        <f t="shared" si="143"/>
        <v/>
      </c>
      <c r="FJ47" s="383" t="str">
        <f t="shared" si="144"/>
        <v/>
      </c>
      <c r="FK47" s="383" t="str">
        <f t="shared" si="145"/>
        <v/>
      </c>
      <c r="FL47" s="383" t="str">
        <f t="shared" si="146"/>
        <v/>
      </c>
      <c r="FM47" s="383" t="str">
        <f t="shared" si="147"/>
        <v/>
      </c>
      <c r="FN47" s="383" t="str">
        <f t="shared" si="148"/>
        <v/>
      </c>
      <c r="FO47" s="383" t="str">
        <f t="shared" si="149"/>
        <v/>
      </c>
      <c r="FP47" s="383" t="str">
        <f t="shared" si="150"/>
        <v/>
      </c>
      <c r="FQ47" s="383" t="str">
        <f t="shared" si="151"/>
        <v/>
      </c>
      <c r="FR47" s="383" t="str">
        <f t="shared" si="152"/>
        <v/>
      </c>
      <c r="FS47" s="383" t="str">
        <f t="shared" si="153"/>
        <v/>
      </c>
      <c r="FT47" s="383" t="str">
        <f t="shared" si="154"/>
        <v/>
      </c>
      <c r="FU47" s="383" t="str">
        <f t="shared" si="155"/>
        <v/>
      </c>
      <c r="FV47" s="383" t="str">
        <f t="shared" si="156"/>
        <v/>
      </c>
      <c r="FW47" s="383" t="str">
        <f t="shared" si="157"/>
        <v/>
      </c>
      <c r="FX47" s="383" t="str">
        <f t="shared" si="158"/>
        <v/>
      </c>
      <c r="FY47" s="383" t="str">
        <f t="shared" si="159"/>
        <v/>
      </c>
      <c r="FZ47" s="383" t="str">
        <f t="shared" si="160"/>
        <v/>
      </c>
      <c r="GA47" s="383" t="str">
        <f t="shared" si="161"/>
        <v/>
      </c>
      <c r="GB47" s="383" t="str">
        <f t="shared" si="162"/>
        <v/>
      </c>
      <c r="GC47" s="383" t="str">
        <f t="shared" si="163"/>
        <v/>
      </c>
      <c r="GD47" s="383" t="str">
        <f t="shared" si="164"/>
        <v/>
      </c>
      <c r="GE47" s="383" t="str">
        <f t="shared" si="165"/>
        <v/>
      </c>
      <c r="GF47" s="383" t="str">
        <f t="shared" si="166"/>
        <v/>
      </c>
      <c r="GG47" s="383" t="str">
        <f t="shared" si="167"/>
        <v/>
      </c>
      <c r="GH47" s="383" t="str">
        <f t="shared" si="168"/>
        <v/>
      </c>
      <c r="GI47" s="383" t="str">
        <f t="shared" si="169"/>
        <v/>
      </c>
      <c r="GJ47" s="383" t="str">
        <f t="shared" si="170"/>
        <v/>
      </c>
      <c r="GK47" s="383" t="str">
        <f t="shared" si="171"/>
        <v/>
      </c>
      <c r="GL47" s="383" t="str">
        <f t="shared" si="172"/>
        <v/>
      </c>
      <c r="GM47" s="383" t="str">
        <f t="shared" si="173"/>
        <v/>
      </c>
      <c r="GN47" s="383" t="str">
        <f t="shared" si="174"/>
        <v/>
      </c>
      <c r="GO47" s="383" t="str">
        <f t="shared" si="175"/>
        <v/>
      </c>
      <c r="GP47" s="383" t="str">
        <f t="shared" si="176"/>
        <v/>
      </c>
      <c r="GQ47" s="383" t="str">
        <f t="shared" si="177"/>
        <v/>
      </c>
      <c r="GR47" s="383" t="str">
        <f t="shared" si="178"/>
        <v/>
      </c>
      <c r="GS47" s="383" t="str">
        <f t="shared" si="179"/>
        <v/>
      </c>
      <c r="GT47" s="383" t="str">
        <f t="shared" si="180"/>
        <v/>
      </c>
      <c r="GU47" s="383" t="str">
        <f t="shared" si="181"/>
        <v/>
      </c>
      <c r="GV47" s="383" t="str">
        <f t="shared" si="182"/>
        <v/>
      </c>
      <c r="GW47" s="383" t="str">
        <f t="shared" si="183"/>
        <v/>
      </c>
      <c r="GX47" s="383" t="str">
        <f t="shared" si="184"/>
        <v/>
      </c>
      <c r="GY47" s="383" t="str">
        <f t="shared" si="185"/>
        <v/>
      </c>
      <c r="GZ47" s="383" t="str">
        <f t="shared" si="186"/>
        <v/>
      </c>
      <c r="HA47" s="383" t="str">
        <f t="shared" si="187"/>
        <v/>
      </c>
      <c r="HB47" s="383" t="str">
        <f t="shared" si="188"/>
        <v/>
      </c>
      <c r="HC47" s="383" t="str">
        <f t="shared" si="189"/>
        <v/>
      </c>
      <c r="HD47" s="383" t="str">
        <f t="shared" si="190"/>
        <v/>
      </c>
      <c r="HE47" s="383" t="str">
        <f t="shared" si="191"/>
        <v/>
      </c>
      <c r="HF47" s="383" t="str">
        <f t="shared" si="192"/>
        <v/>
      </c>
      <c r="HG47" s="383" t="str">
        <f t="shared" si="193"/>
        <v/>
      </c>
      <c r="HH47" s="383" t="str">
        <f t="shared" si="194"/>
        <v/>
      </c>
      <c r="HI47" s="383" t="str">
        <f t="shared" si="195"/>
        <v/>
      </c>
      <c r="HJ47" s="383" t="str">
        <f t="shared" si="196"/>
        <v/>
      </c>
      <c r="HK47" s="383" t="str">
        <f t="shared" si="197"/>
        <v/>
      </c>
      <c r="HL47" s="383" t="str">
        <f t="shared" si="198"/>
        <v/>
      </c>
      <c r="HM47" s="383" t="str">
        <f t="shared" si="199"/>
        <v/>
      </c>
      <c r="HN47" s="383" t="str">
        <f t="shared" si="200"/>
        <v/>
      </c>
      <c r="HO47" s="383" t="str">
        <f t="shared" si="201"/>
        <v/>
      </c>
      <c r="HP47" s="383" t="str">
        <f t="shared" si="202"/>
        <v/>
      </c>
      <c r="HQ47" s="383" t="str">
        <f t="shared" si="203"/>
        <v/>
      </c>
      <c r="HR47" s="383" t="str">
        <f t="shared" si="204"/>
        <v/>
      </c>
      <c r="HS47" s="383" t="str">
        <f t="shared" si="205"/>
        <v/>
      </c>
      <c r="HT47" s="383" t="str">
        <f t="shared" si="206"/>
        <v/>
      </c>
      <c r="HU47" s="383" t="str">
        <f t="shared" si="207"/>
        <v/>
      </c>
      <c r="HV47" s="383" t="str">
        <f t="shared" si="208"/>
        <v/>
      </c>
      <c r="HW47" s="383" t="str">
        <f t="shared" si="209"/>
        <v/>
      </c>
      <c r="HX47" s="383" t="str">
        <f t="shared" si="210"/>
        <v/>
      </c>
      <c r="HY47" s="383" t="str">
        <f t="shared" si="211"/>
        <v/>
      </c>
      <c r="HZ47" s="419" t="str">
        <f t="shared" si="212"/>
        <v/>
      </c>
      <c r="IA47" s="419" t="str">
        <f t="shared" si="213"/>
        <v/>
      </c>
      <c r="IB47" s="419" t="str">
        <f t="shared" si="214"/>
        <v/>
      </c>
      <c r="IC47" s="419" t="str">
        <f t="shared" si="215"/>
        <v/>
      </c>
      <c r="ID47" s="419" t="str">
        <f t="shared" si="216"/>
        <v/>
      </c>
      <c r="IE47" s="419" t="str">
        <f t="shared" si="217"/>
        <v/>
      </c>
      <c r="IF47" s="419" t="str">
        <f t="shared" si="218"/>
        <v/>
      </c>
      <c r="IG47" s="419" t="str">
        <f t="shared" si="219"/>
        <v/>
      </c>
      <c r="IH47" s="419" t="str">
        <f t="shared" si="220"/>
        <v/>
      </c>
      <c r="II47" s="419" t="str">
        <f t="shared" si="221"/>
        <v/>
      </c>
      <c r="IJ47" s="419" t="str">
        <f t="shared" si="222"/>
        <v/>
      </c>
      <c r="IK47" s="419" t="str">
        <f t="shared" si="223"/>
        <v/>
      </c>
      <c r="IL47" s="419" t="str">
        <f t="shared" si="224"/>
        <v/>
      </c>
      <c r="IM47" s="419" t="str">
        <f t="shared" si="225"/>
        <v/>
      </c>
      <c r="IN47" s="419" t="str">
        <f t="shared" si="226"/>
        <v/>
      </c>
      <c r="IO47" s="419" t="str">
        <f t="shared" si="227"/>
        <v/>
      </c>
      <c r="IP47" s="419" t="str">
        <f t="shared" si="228"/>
        <v/>
      </c>
      <c r="IQ47" s="419" t="str">
        <f t="shared" si="229"/>
        <v/>
      </c>
      <c r="IR47" s="419" t="str">
        <f t="shared" si="230"/>
        <v/>
      </c>
      <c r="IS47" s="419" t="str">
        <f t="shared" si="231"/>
        <v/>
      </c>
      <c r="IT47" s="419" t="str">
        <f t="shared" si="232"/>
        <v/>
      </c>
      <c r="IU47" s="419" t="str">
        <f t="shared" si="233"/>
        <v/>
      </c>
      <c r="IV47" s="419" t="str">
        <f t="shared" si="234"/>
        <v/>
      </c>
      <c r="IW47" s="419" t="str">
        <f t="shared" si="235"/>
        <v/>
      </c>
      <c r="IX47" s="419" t="str">
        <f t="shared" si="236"/>
        <v/>
      </c>
      <c r="IY47" s="419" t="str">
        <f t="shared" si="237"/>
        <v/>
      </c>
      <c r="IZ47" s="419" t="str">
        <f t="shared" si="238"/>
        <v/>
      </c>
      <c r="JA47" s="419" t="str">
        <f t="shared" si="239"/>
        <v/>
      </c>
      <c r="JB47" s="419" t="str">
        <f t="shared" si="240"/>
        <v/>
      </c>
      <c r="JC47" s="419" t="str">
        <f t="shared" si="241"/>
        <v/>
      </c>
      <c r="JD47" s="419" t="str">
        <f t="shared" si="242"/>
        <v/>
      </c>
      <c r="JE47" s="419" t="str">
        <f t="shared" si="243"/>
        <v/>
      </c>
      <c r="JF47" s="419" t="str">
        <f t="shared" si="244"/>
        <v/>
      </c>
      <c r="JG47" s="419" t="str">
        <f t="shared" si="245"/>
        <v/>
      </c>
      <c r="JH47" s="419" t="str">
        <f t="shared" si="246"/>
        <v/>
      </c>
      <c r="JI47" s="419" t="str">
        <f t="shared" si="247"/>
        <v/>
      </c>
      <c r="JJ47" s="419" t="str">
        <f t="shared" si="248"/>
        <v/>
      </c>
      <c r="JK47" s="419" t="str">
        <f t="shared" si="249"/>
        <v/>
      </c>
      <c r="JL47" s="419" t="str">
        <f t="shared" si="250"/>
        <v/>
      </c>
      <c r="JM47" s="419" t="str">
        <f t="shared" si="251"/>
        <v/>
      </c>
      <c r="JN47" s="419" t="str">
        <f t="shared" si="252"/>
        <v/>
      </c>
      <c r="JO47" s="419" t="str">
        <f t="shared" si="253"/>
        <v/>
      </c>
      <c r="JP47" s="419" t="str">
        <f t="shared" si="254"/>
        <v/>
      </c>
      <c r="JQ47" s="419" t="str">
        <f t="shared" si="255"/>
        <v/>
      </c>
      <c r="JR47" s="419" t="str">
        <f t="shared" si="256"/>
        <v/>
      </c>
      <c r="JS47" s="419" t="str">
        <f t="shared" si="257"/>
        <v/>
      </c>
      <c r="JT47" s="419" t="str">
        <f t="shared" si="258"/>
        <v/>
      </c>
      <c r="JU47" s="419" t="str">
        <f t="shared" si="259"/>
        <v/>
      </c>
      <c r="JV47" s="419" t="str">
        <f t="shared" si="260"/>
        <v/>
      </c>
      <c r="JW47" s="419" t="str">
        <f t="shared" si="261"/>
        <v/>
      </c>
      <c r="JX47" s="419" t="str">
        <f t="shared" si="262"/>
        <v/>
      </c>
      <c r="JY47" s="419" t="str">
        <f t="shared" si="263"/>
        <v/>
      </c>
      <c r="JZ47" s="419" t="str">
        <f t="shared" si="264"/>
        <v/>
      </c>
      <c r="KA47" s="419" t="str">
        <f t="shared" si="265"/>
        <v/>
      </c>
      <c r="KB47" s="419" t="str">
        <f t="shared" si="266"/>
        <v/>
      </c>
      <c r="KC47" s="419" t="str">
        <f t="shared" si="267"/>
        <v/>
      </c>
      <c r="KD47" s="419" t="str">
        <f t="shared" si="268"/>
        <v/>
      </c>
      <c r="KE47" s="419" t="str">
        <f t="shared" si="269"/>
        <v/>
      </c>
      <c r="KF47" s="419" t="str">
        <f t="shared" si="270"/>
        <v/>
      </c>
      <c r="KG47" s="419" t="str">
        <f t="shared" si="271"/>
        <v/>
      </c>
      <c r="KH47" s="419" t="str">
        <f t="shared" si="272"/>
        <v/>
      </c>
      <c r="KI47" s="419" t="str">
        <f t="shared" si="273"/>
        <v/>
      </c>
      <c r="KJ47" s="419" t="str">
        <f t="shared" si="274"/>
        <v/>
      </c>
      <c r="KK47" s="419" t="str">
        <f t="shared" si="275"/>
        <v/>
      </c>
      <c r="KL47" s="419" t="str">
        <f t="shared" si="276"/>
        <v/>
      </c>
      <c r="KM47" s="419" t="str">
        <f t="shared" si="277"/>
        <v/>
      </c>
      <c r="KN47" s="419" t="str">
        <f t="shared" si="278"/>
        <v/>
      </c>
      <c r="KO47" s="419" t="str">
        <f t="shared" si="279"/>
        <v/>
      </c>
      <c r="KP47" s="419" t="str">
        <f t="shared" si="280"/>
        <v/>
      </c>
      <c r="KQ47" s="419" t="str">
        <f t="shared" si="281"/>
        <v/>
      </c>
      <c r="KR47" s="419" t="str">
        <f t="shared" si="282"/>
        <v/>
      </c>
      <c r="KS47" s="419" t="str">
        <f t="shared" si="283"/>
        <v/>
      </c>
      <c r="KT47" s="419" t="str">
        <f t="shared" si="284"/>
        <v/>
      </c>
      <c r="KU47" s="419" t="str">
        <f t="shared" si="285"/>
        <v/>
      </c>
      <c r="KV47" s="419" t="str">
        <f t="shared" si="286"/>
        <v/>
      </c>
      <c r="KW47" s="419" t="str">
        <f t="shared" si="287"/>
        <v/>
      </c>
      <c r="KX47" s="419" t="str">
        <f t="shared" si="288"/>
        <v/>
      </c>
      <c r="KY47" s="419" t="str">
        <f t="shared" si="289"/>
        <v/>
      </c>
      <c r="KZ47" s="419" t="str">
        <f t="shared" si="290"/>
        <v/>
      </c>
      <c r="LA47" s="419" t="str">
        <f t="shared" si="291"/>
        <v/>
      </c>
      <c r="LB47" s="419" t="str">
        <f t="shared" si="292"/>
        <v/>
      </c>
      <c r="LC47" s="419" t="str">
        <f t="shared" si="293"/>
        <v/>
      </c>
      <c r="LD47" s="419" t="str">
        <f t="shared" si="294"/>
        <v/>
      </c>
      <c r="LE47" s="419" t="str">
        <f t="shared" si="295"/>
        <v/>
      </c>
      <c r="LF47" s="419" t="str">
        <f t="shared" si="296"/>
        <v/>
      </c>
      <c r="LG47" s="419" t="str">
        <f t="shared" si="297"/>
        <v/>
      </c>
      <c r="LH47" s="419" t="str">
        <f t="shared" si="298"/>
        <v/>
      </c>
      <c r="LI47" s="419" t="str">
        <f t="shared" si="299"/>
        <v/>
      </c>
      <c r="LJ47" s="419" t="str">
        <f t="shared" si="300"/>
        <v/>
      </c>
      <c r="LK47" s="419" t="str">
        <f t="shared" si="301"/>
        <v/>
      </c>
      <c r="LL47" s="419" t="str">
        <f t="shared" si="302"/>
        <v/>
      </c>
      <c r="LM47" s="419" t="str">
        <f t="shared" si="303"/>
        <v/>
      </c>
      <c r="LN47" s="419" t="str">
        <f t="shared" si="304"/>
        <v/>
      </c>
      <c r="LO47" s="419" t="str">
        <f t="shared" si="305"/>
        <v/>
      </c>
      <c r="LP47" s="419" t="str">
        <f t="shared" si="306"/>
        <v/>
      </c>
      <c r="LQ47" s="420" t="str">
        <f t="shared" si="307"/>
        <v/>
      </c>
      <c r="LR47" s="420" t="str">
        <f t="shared" si="308"/>
        <v/>
      </c>
      <c r="LS47" s="420" t="str">
        <f t="shared" si="309"/>
        <v/>
      </c>
      <c r="LT47" s="420" t="str">
        <f t="shared" si="310"/>
        <v/>
      </c>
      <c r="LU47" s="420" t="str">
        <f t="shared" si="311"/>
        <v/>
      </c>
      <c r="LV47" s="383" t="str">
        <f t="shared" si="312"/>
        <v/>
      </c>
      <c r="LW47" s="383" t="str">
        <f t="shared" si="313"/>
        <v/>
      </c>
      <c r="LX47" s="383" t="str">
        <f t="shared" si="314"/>
        <v/>
      </c>
      <c r="LY47" s="383" t="str">
        <f t="shared" si="315"/>
        <v/>
      </c>
      <c r="LZ47" s="383" t="str">
        <f t="shared" si="316"/>
        <v/>
      </c>
      <c r="MA47" s="383" t="str">
        <f t="shared" si="317"/>
        <v/>
      </c>
      <c r="MB47" s="383" t="str">
        <f t="shared" si="318"/>
        <v/>
      </c>
      <c r="MC47" s="383" t="str">
        <f t="shared" si="319"/>
        <v/>
      </c>
      <c r="MD47" s="383" t="str">
        <f t="shared" si="320"/>
        <v/>
      </c>
      <c r="ME47" s="383" t="str">
        <f t="shared" si="321"/>
        <v/>
      </c>
      <c r="MF47" s="383" t="str">
        <f t="shared" si="322"/>
        <v/>
      </c>
      <c r="MG47" s="383" t="str">
        <f t="shared" si="323"/>
        <v/>
      </c>
      <c r="MH47" s="383" t="str">
        <f t="shared" si="324"/>
        <v/>
      </c>
      <c r="MI47" s="383" t="str">
        <f t="shared" si="325"/>
        <v/>
      </c>
      <c r="MJ47" s="383" t="str">
        <f t="shared" si="326"/>
        <v/>
      </c>
      <c r="MK47" s="383" t="str">
        <f t="shared" si="327"/>
        <v/>
      </c>
      <c r="ML47" s="383" t="str">
        <f t="shared" si="328"/>
        <v/>
      </c>
      <c r="MM47" s="383" t="str">
        <f t="shared" si="329"/>
        <v/>
      </c>
      <c r="MN47" s="383" t="str">
        <f t="shared" si="330"/>
        <v/>
      </c>
      <c r="MO47" s="383" t="str">
        <f t="shared" si="331"/>
        <v/>
      </c>
      <c r="MP47" s="405">
        <f t="shared" si="338"/>
        <v>0</v>
      </c>
      <c r="MQ47" s="405">
        <f t="shared" si="339"/>
        <v>0</v>
      </c>
      <c r="MR47" s="405">
        <f t="shared" si="340"/>
        <v>0</v>
      </c>
      <c r="MS47" s="405">
        <f t="shared" si="341"/>
        <v>0</v>
      </c>
      <c r="MT47" s="405">
        <f t="shared" si="342"/>
        <v>0</v>
      </c>
      <c r="MU47" s="405">
        <f t="shared" si="343"/>
        <v>0</v>
      </c>
      <c r="MV47" s="405">
        <f t="shared" si="344"/>
        <v>0</v>
      </c>
      <c r="MW47" s="405">
        <f t="shared" si="345"/>
        <v>0</v>
      </c>
      <c r="MX47" s="405">
        <f t="shared" si="346"/>
        <v>0</v>
      </c>
      <c r="MY47" s="405">
        <f t="shared" si="347"/>
        <v>0</v>
      </c>
      <c r="MZ47" s="405">
        <f t="shared" si="332"/>
        <v>0</v>
      </c>
      <c r="NA47" s="405">
        <f t="shared" si="333"/>
        <v>0</v>
      </c>
      <c r="NB47" s="405">
        <f t="shared" si="334"/>
        <v>0</v>
      </c>
      <c r="NC47" s="405">
        <f t="shared" si="335"/>
        <v>0</v>
      </c>
      <c r="ND47" s="405">
        <f t="shared" si="336"/>
        <v>0</v>
      </c>
    </row>
    <row r="48" spans="1:369" s="379" customFormat="1" ht="13.9" customHeight="1" x14ac:dyDescent="0.2">
      <c r="A48" s="433">
        <f>COUNT(A10,A11,A12,A13,A14,A15,A16,A17,A18,A19,A20,A21,A22,A23,A24,A25,A26,A27,A28,A29,A30,A31,A32,A33,A34,A35,A36,A37,A38,A39)</f>
        <v>0</v>
      </c>
      <c r="B48" s="1154" t="s">
        <v>421</v>
      </c>
      <c r="C48" s="1155"/>
      <c r="D48" s="434" t="s">
        <v>422</v>
      </c>
      <c r="E48" s="150">
        <f>SUM(E10:E47)</f>
        <v>0</v>
      </c>
      <c r="F48" s="151">
        <f>(E10*F10+E11*F11+E12*F12+E13*F13+E14*F14+E15*F15+E16*F16+E17*F17+E18*F18+E19*F19+E20*F20+E21*F21+E22*F22+E23*F23+E24*F24+E25*F25+E26*F26+E27*F27+E28*F28+E29*F29+E30*F30+E31*F31+E32*F32+E33*F33+E34*F34+E35*F35+E36*F36+E37*F37+E38*F38+E39*F39+E40*F40+E41*F41+E42*F42+E43*F43+E44*F44+E45*F45+E46*F46+E47*F47)</f>
        <v>0</v>
      </c>
      <c r="H48" s="1095" t="s">
        <v>423</v>
      </c>
      <c r="I48" s="435" t="s">
        <v>424</v>
      </c>
      <c r="J48" s="153" t="str">
        <f>IF(P67=0,"",IF(SUM(P58:P62)/P67&gt;=0.4,"Pass","Fail"))</f>
        <v/>
      </c>
      <c r="K48" s="154"/>
      <c r="L48" s="436" t="s">
        <v>425</v>
      </c>
      <c r="M48" s="156">
        <f>SUM(M10:M47)</f>
        <v>0</v>
      </c>
      <c r="N48" s="378"/>
      <c r="O48" s="378"/>
      <c r="P48" s="378"/>
      <c r="Q48" s="378"/>
      <c r="R48" s="378"/>
      <c r="S48" s="378"/>
      <c r="T48" s="378"/>
      <c r="U48" s="378"/>
      <c r="V48" s="396"/>
      <c r="W48" s="437"/>
      <c r="X48" s="438">
        <f t="shared" ref="X48:FA48" si="348">SUM(X10:X47)</f>
        <v>0</v>
      </c>
      <c r="Y48" s="438">
        <f t="shared" si="348"/>
        <v>0</v>
      </c>
      <c r="Z48" s="438">
        <f t="shared" si="348"/>
        <v>0</v>
      </c>
      <c r="AA48" s="438">
        <f t="shared" si="348"/>
        <v>0</v>
      </c>
      <c r="AB48" s="438">
        <f t="shared" si="348"/>
        <v>0</v>
      </c>
      <c r="AC48" s="438">
        <f t="shared" si="348"/>
        <v>0</v>
      </c>
      <c r="AD48" s="438">
        <f t="shared" si="348"/>
        <v>0</v>
      </c>
      <c r="AE48" s="438">
        <f t="shared" si="348"/>
        <v>0</v>
      </c>
      <c r="AF48" s="438">
        <f t="shared" si="348"/>
        <v>0</v>
      </c>
      <c r="AG48" s="438">
        <f t="shared" si="348"/>
        <v>0</v>
      </c>
      <c r="AH48" s="438">
        <f t="shared" si="348"/>
        <v>0</v>
      </c>
      <c r="AI48" s="438">
        <f t="shared" si="348"/>
        <v>0</v>
      </c>
      <c r="AJ48" s="438">
        <f t="shared" si="348"/>
        <v>0</v>
      </c>
      <c r="AK48" s="438">
        <f t="shared" si="348"/>
        <v>0</v>
      </c>
      <c r="AL48" s="438">
        <f t="shared" si="348"/>
        <v>0</v>
      </c>
      <c r="AM48" s="438">
        <f>SUM(AM10:AM47)</f>
        <v>0</v>
      </c>
      <c r="AN48" s="438">
        <f>SUM(AN10:AN47)</f>
        <v>0</v>
      </c>
      <c r="AO48" s="438">
        <f>SUM(AO10:AO47)</f>
        <v>0</v>
      </c>
      <c r="AP48" s="438">
        <f>SUM(AP10:AP47)</f>
        <v>0</v>
      </c>
      <c r="AQ48" s="438">
        <f>SUM(AQ10:AQ47)</f>
        <v>0</v>
      </c>
      <c r="AR48" s="438">
        <f t="shared" si="348"/>
        <v>0</v>
      </c>
      <c r="AS48" s="438">
        <f t="shared" si="348"/>
        <v>0</v>
      </c>
      <c r="AT48" s="438">
        <f t="shared" si="348"/>
        <v>0</v>
      </c>
      <c r="AU48" s="438">
        <f t="shared" si="348"/>
        <v>0</v>
      </c>
      <c r="AV48" s="438">
        <f t="shared" si="348"/>
        <v>0</v>
      </c>
      <c r="AW48" s="438">
        <f t="shared" si="348"/>
        <v>0</v>
      </c>
      <c r="AX48" s="438">
        <f t="shared" si="348"/>
        <v>0</v>
      </c>
      <c r="AY48" s="438">
        <f t="shared" si="348"/>
        <v>0</v>
      </c>
      <c r="AZ48" s="438">
        <f t="shared" si="348"/>
        <v>0</v>
      </c>
      <c r="BA48" s="438">
        <f t="shared" si="348"/>
        <v>0</v>
      </c>
      <c r="BB48" s="438">
        <f>SUM(BB10:BB47)</f>
        <v>0</v>
      </c>
      <c r="BC48" s="438">
        <f>SUM(BC10:BC47)</f>
        <v>0</v>
      </c>
      <c r="BD48" s="438">
        <f>SUM(BD10:BD47)</f>
        <v>0</v>
      </c>
      <c r="BE48" s="438">
        <f>SUM(BE10:BE47)</f>
        <v>0</v>
      </c>
      <c r="BF48" s="438">
        <f>SUM(BF10:BF47)</f>
        <v>0</v>
      </c>
      <c r="BG48" s="438">
        <f t="shared" si="348"/>
        <v>0</v>
      </c>
      <c r="BH48" s="438">
        <f t="shared" si="348"/>
        <v>0</v>
      </c>
      <c r="BI48" s="438">
        <f t="shared" si="348"/>
        <v>0</v>
      </c>
      <c r="BJ48" s="438">
        <f t="shared" si="348"/>
        <v>0</v>
      </c>
      <c r="BK48" s="438">
        <f t="shared" si="348"/>
        <v>0</v>
      </c>
      <c r="BL48" s="438">
        <f>SUM(BL10:BL47)</f>
        <v>0</v>
      </c>
      <c r="BM48" s="438">
        <f>SUM(BM10:BM47)</f>
        <v>0</v>
      </c>
      <c r="BN48" s="438">
        <f>SUM(BN10:BN47)</f>
        <v>0</v>
      </c>
      <c r="BO48" s="438">
        <f>SUM(BO10:BO47)</f>
        <v>0</v>
      </c>
      <c r="BP48" s="438">
        <f>SUM(BP10:BP47)</f>
        <v>0</v>
      </c>
      <c r="BQ48" s="438">
        <f t="shared" si="348"/>
        <v>0</v>
      </c>
      <c r="BR48" s="438">
        <f t="shared" si="348"/>
        <v>0</v>
      </c>
      <c r="BS48" s="438">
        <f t="shared" si="348"/>
        <v>0</v>
      </c>
      <c r="BT48" s="438">
        <f t="shared" si="348"/>
        <v>0</v>
      </c>
      <c r="BU48" s="438">
        <f t="shared" si="348"/>
        <v>0</v>
      </c>
      <c r="BV48" s="438">
        <f>SUM(BV10:BV47)</f>
        <v>0</v>
      </c>
      <c r="BW48" s="438">
        <f>SUM(BW10:BW47)</f>
        <v>0</v>
      </c>
      <c r="BX48" s="438">
        <f>SUM(BX10:BX47)</f>
        <v>0</v>
      </c>
      <c r="BY48" s="438">
        <f>SUM(BY10:BY47)</f>
        <v>0</v>
      </c>
      <c r="BZ48" s="438">
        <f>SUM(BZ10:BZ47)</f>
        <v>0</v>
      </c>
      <c r="CA48" s="438">
        <f t="shared" si="348"/>
        <v>0</v>
      </c>
      <c r="CB48" s="438">
        <f t="shared" si="348"/>
        <v>0</v>
      </c>
      <c r="CC48" s="438">
        <f t="shared" si="348"/>
        <v>0</v>
      </c>
      <c r="CD48" s="438">
        <f t="shared" si="348"/>
        <v>0</v>
      </c>
      <c r="CE48" s="438">
        <f t="shared" si="348"/>
        <v>0</v>
      </c>
      <c r="CF48" s="438">
        <f t="shared" si="348"/>
        <v>0</v>
      </c>
      <c r="CG48" s="438">
        <f t="shared" si="348"/>
        <v>0</v>
      </c>
      <c r="CH48" s="438">
        <f t="shared" si="348"/>
        <v>0</v>
      </c>
      <c r="CI48" s="438">
        <f t="shared" si="348"/>
        <v>0</v>
      </c>
      <c r="CJ48" s="438">
        <f t="shared" si="348"/>
        <v>0</v>
      </c>
      <c r="CK48" s="438">
        <f>SUM(CK10:CK47)</f>
        <v>0</v>
      </c>
      <c r="CL48" s="438">
        <f>SUM(CL10:CL47)</f>
        <v>0</v>
      </c>
      <c r="CM48" s="438">
        <f>SUM(CM10:CM47)</f>
        <v>0</v>
      </c>
      <c r="CN48" s="438">
        <f>SUM(CN10:CN47)</f>
        <v>0</v>
      </c>
      <c r="CO48" s="438">
        <f>SUM(CO10:CO47)</f>
        <v>0</v>
      </c>
      <c r="CP48" s="438">
        <f t="shared" ref="CP48:CY48" si="349">SUM(CP10:CP47)</f>
        <v>0</v>
      </c>
      <c r="CQ48" s="438">
        <f t="shared" si="349"/>
        <v>0</v>
      </c>
      <c r="CR48" s="438">
        <f t="shared" si="349"/>
        <v>0</v>
      </c>
      <c r="CS48" s="438">
        <f t="shared" si="349"/>
        <v>0</v>
      </c>
      <c r="CT48" s="438">
        <f t="shared" si="349"/>
        <v>0</v>
      </c>
      <c r="CU48" s="438">
        <f t="shared" si="349"/>
        <v>0</v>
      </c>
      <c r="CV48" s="438">
        <f t="shared" si="349"/>
        <v>0</v>
      </c>
      <c r="CW48" s="438">
        <f t="shared" si="349"/>
        <v>0</v>
      </c>
      <c r="CX48" s="438">
        <f t="shared" si="349"/>
        <v>0</v>
      </c>
      <c r="CY48" s="438">
        <f t="shared" si="349"/>
        <v>0</v>
      </c>
      <c r="CZ48" s="438">
        <f t="shared" si="348"/>
        <v>0</v>
      </c>
      <c r="DA48" s="438">
        <f t="shared" si="348"/>
        <v>0</v>
      </c>
      <c r="DB48" s="438">
        <f t="shared" si="348"/>
        <v>0</v>
      </c>
      <c r="DC48" s="438">
        <f t="shared" si="348"/>
        <v>0</v>
      </c>
      <c r="DD48" s="438">
        <f t="shared" si="348"/>
        <v>0</v>
      </c>
      <c r="DE48" s="438">
        <f t="shared" si="348"/>
        <v>0</v>
      </c>
      <c r="DF48" s="438">
        <f t="shared" si="348"/>
        <v>0</v>
      </c>
      <c r="DG48" s="438">
        <f t="shared" si="348"/>
        <v>0</v>
      </c>
      <c r="DH48" s="438">
        <f t="shared" si="348"/>
        <v>0</v>
      </c>
      <c r="DI48" s="438">
        <f t="shared" si="348"/>
        <v>0</v>
      </c>
      <c r="DJ48" s="438">
        <f t="shared" si="348"/>
        <v>0</v>
      </c>
      <c r="DK48" s="438">
        <f t="shared" si="348"/>
        <v>0</v>
      </c>
      <c r="DL48" s="438">
        <f t="shared" si="348"/>
        <v>0</v>
      </c>
      <c r="DM48" s="438">
        <f t="shared" si="348"/>
        <v>0</v>
      </c>
      <c r="DN48" s="438">
        <f t="shared" si="348"/>
        <v>0</v>
      </c>
      <c r="DO48" s="438">
        <f t="shared" si="348"/>
        <v>0</v>
      </c>
      <c r="DP48" s="438">
        <f t="shared" si="348"/>
        <v>0</v>
      </c>
      <c r="DQ48" s="438">
        <f t="shared" si="348"/>
        <v>0</v>
      </c>
      <c r="DR48" s="438">
        <f t="shared" si="348"/>
        <v>0</v>
      </c>
      <c r="DS48" s="438">
        <f t="shared" si="348"/>
        <v>0</v>
      </c>
      <c r="DT48" s="438">
        <f t="shared" si="348"/>
        <v>0</v>
      </c>
      <c r="DU48" s="438">
        <f t="shared" si="348"/>
        <v>0</v>
      </c>
      <c r="DV48" s="438">
        <f t="shared" si="348"/>
        <v>0</v>
      </c>
      <c r="DW48" s="438">
        <f t="shared" si="348"/>
        <v>0</v>
      </c>
      <c r="DX48" s="438">
        <f t="shared" si="348"/>
        <v>0</v>
      </c>
      <c r="DY48" s="438">
        <f t="shared" si="348"/>
        <v>0</v>
      </c>
      <c r="DZ48" s="438">
        <f t="shared" si="348"/>
        <v>0</v>
      </c>
      <c r="EA48" s="438">
        <f t="shared" si="348"/>
        <v>0</v>
      </c>
      <c r="EB48" s="438">
        <f t="shared" si="348"/>
        <v>0</v>
      </c>
      <c r="EC48" s="438">
        <f t="shared" si="348"/>
        <v>0</v>
      </c>
      <c r="ED48" s="438">
        <f t="shared" si="348"/>
        <v>0</v>
      </c>
      <c r="EE48" s="438">
        <f t="shared" si="348"/>
        <v>0</v>
      </c>
      <c r="EF48" s="438">
        <f t="shared" si="348"/>
        <v>0</v>
      </c>
      <c r="EG48" s="438">
        <f t="shared" si="348"/>
        <v>0</v>
      </c>
      <c r="EH48" s="438">
        <f t="shared" si="348"/>
        <v>0</v>
      </c>
      <c r="EI48" s="438">
        <f t="shared" si="348"/>
        <v>0</v>
      </c>
      <c r="EJ48" s="438">
        <f t="shared" si="348"/>
        <v>0</v>
      </c>
      <c r="EK48" s="438">
        <f t="shared" si="348"/>
        <v>0</v>
      </c>
      <c r="EL48" s="438">
        <f t="shared" si="348"/>
        <v>0</v>
      </c>
      <c r="EM48" s="438">
        <f t="shared" si="348"/>
        <v>0</v>
      </c>
      <c r="EN48" s="438">
        <f t="shared" si="348"/>
        <v>0</v>
      </c>
      <c r="EO48" s="438">
        <f t="shared" si="348"/>
        <v>0</v>
      </c>
      <c r="EP48" s="438">
        <f t="shared" si="348"/>
        <v>0</v>
      </c>
      <c r="EQ48" s="438">
        <f t="shared" si="348"/>
        <v>0</v>
      </c>
      <c r="ER48" s="438">
        <f t="shared" si="348"/>
        <v>0</v>
      </c>
      <c r="ES48" s="438">
        <f t="shared" si="348"/>
        <v>0</v>
      </c>
      <c r="ET48" s="438">
        <f t="shared" si="348"/>
        <v>0</v>
      </c>
      <c r="EU48" s="438">
        <f t="shared" si="348"/>
        <v>0</v>
      </c>
      <c r="EV48" s="438">
        <f t="shared" si="348"/>
        <v>0</v>
      </c>
      <c r="EW48" s="438">
        <f t="shared" si="348"/>
        <v>0</v>
      </c>
      <c r="EX48" s="438">
        <f t="shared" si="348"/>
        <v>0</v>
      </c>
      <c r="EY48" s="438">
        <f t="shared" si="348"/>
        <v>0</v>
      </c>
      <c r="EZ48" s="438">
        <f t="shared" si="348"/>
        <v>0</v>
      </c>
      <c r="FA48" s="438">
        <f t="shared" si="348"/>
        <v>0</v>
      </c>
      <c r="FB48" s="438">
        <f t="shared" ref="FB48:HW48" si="350">SUM(FB10:FB47)</f>
        <v>0</v>
      </c>
      <c r="FC48" s="438">
        <f>SUM(FC10:FC47)</f>
        <v>0</v>
      </c>
      <c r="FD48" s="438">
        <f>SUM(FD10:FD47)</f>
        <v>0</v>
      </c>
      <c r="FE48" s="438">
        <f>SUM(FE10:FE47)</f>
        <v>0</v>
      </c>
      <c r="FF48" s="438">
        <f>SUM(FF10:FF47)</f>
        <v>0</v>
      </c>
      <c r="FG48" s="438">
        <f>SUM(FG10:FG47)</f>
        <v>0</v>
      </c>
      <c r="FH48" s="438">
        <f t="shared" si="350"/>
        <v>0</v>
      </c>
      <c r="FI48" s="438">
        <f t="shared" si="350"/>
        <v>0</v>
      </c>
      <c r="FJ48" s="438">
        <f t="shared" si="350"/>
        <v>0</v>
      </c>
      <c r="FK48" s="438">
        <f t="shared" si="350"/>
        <v>0</v>
      </c>
      <c r="FL48" s="438">
        <f t="shared" si="350"/>
        <v>0</v>
      </c>
      <c r="FM48" s="438">
        <f>SUM(FM10:FM47)</f>
        <v>0</v>
      </c>
      <c r="FN48" s="438">
        <f>SUM(FN10:FN47)</f>
        <v>0</v>
      </c>
      <c r="FO48" s="438">
        <f>SUM(FO10:FO47)</f>
        <v>0</v>
      </c>
      <c r="FP48" s="438">
        <f>SUM(FP10:FP47)</f>
        <v>0</v>
      </c>
      <c r="FQ48" s="438">
        <f>SUM(FQ10:FQ47)</f>
        <v>0</v>
      </c>
      <c r="FR48" s="438">
        <f t="shared" si="350"/>
        <v>0</v>
      </c>
      <c r="FS48" s="438">
        <f t="shared" si="350"/>
        <v>0</v>
      </c>
      <c r="FT48" s="438">
        <f t="shared" si="350"/>
        <v>0</v>
      </c>
      <c r="FU48" s="438">
        <f t="shared" si="350"/>
        <v>0</v>
      </c>
      <c r="FV48" s="438">
        <f t="shared" si="350"/>
        <v>0</v>
      </c>
      <c r="FW48" s="438">
        <f t="shared" si="350"/>
        <v>0</v>
      </c>
      <c r="FX48" s="438">
        <f t="shared" si="350"/>
        <v>0</v>
      </c>
      <c r="FY48" s="438">
        <f t="shared" si="350"/>
        <v>0</v>
      </c>
      <c r="FZ48" s="438">
        <f t="shared" si="350"/>
        <v>0</v>
      </c>
      <c r="GA48" s="438">
        <f t="shared" si="350"/>
        <v>0</v>
      </c>
      <c r="GB48" s="438">
        <f t="shared" si="350"/>
        <v>0</v>
      </c>
      <c r="GC48" s="438">
        <f t="shared" si="350"/>
        <v>0</v>
      </c>
      <c r="GD48" s="438">
        <f t="shared" si="350"/>
        <v>0</v>
      </c>
      <c r="GE48" s="438">
        <f t="shared" si="350"/>
        <v>0</v>
      </c>
      <c r="GF48" s="438">
        <f t="shared" si="350"/>
        <v>0</v>
      </c>
      <c r="GG48" s="438">
        <f t="shared" si="350"/>
        <v>0</v>
      </c>
      <c r="GH48" s="438">
        <f t="shared" si="350"/>
        <v>0</v>
      </c>
      <c r="GI48" s="438">
        <f t="shared" si="350"/>
        <v>0</v>
      </c>
      <c r="GJ48" s="438">
        <f t="shared" si="350"/>
        <v>0</v>
      </c>
      <c r="GK48" s="438">
        <f t="shared" si="350"/>
        <v>0</v>
      </c>
      <c r="GL48" s="438">
        <f t="shared" si="350"/>
        <v>0</v>
      </c>
      <c r="GM48" s="438">
        <f t="shared" si="350"/>
        <v>0</v>
      </c>
      <c r="GN48" s="438">
        <f t="shared" si="350"/>
        <v>0</v>
      </c>
      <c r="GO48" s="438">
        <f t="shared" si="350"/>
        <v>0</v>
      </c>
      <c r="GP48" s="438">
        <f t="shared" si="350"/>
        <v>0</v>
      </c>
      <c r="GQ48" s="438">
        <f t="shared" si="350"/>
        <v>0</v>
      </c>
      <c r="GR48" s="438">
        <f t="shared" si="350"/>
        <v>0</v>
      </c>
      <c r="GS48" s="438">
        <f t="shared" si="350"/>
        <v>0</v>
      </c>
      <c r="GT48" s="438">
        <f t="shared" si="350"/>
        <v>0</v>
      </c>
      <c r="GU48" s="438">
        <f t="shared" si="350"/>
        <v>0</v>
      </c>
      <c r="GV48" s="438">
        <f t="shared" si="350"/>
        <v>0</v>
      </c>
      <c r="GW48" s="438">
        <f t="shared" si="350"/>
        <v>0</v>
      </c>
      <c r="GX48" s="438">
        <f t="shared" si="350"/>
        <v>0</v>
      </c>
      <c r="GY48" s="438">
        <f t="shared" si="350"/>
        <v>0</v>
      </c>
      <c r="GZ48" s="438">
        <f t="shared" si="350"/>
        <v>0</v>
      </c>
      <c r="HA48" s="438">
        <f t="shared" si="350"/>
        <v>0</v>
      </c>
      <c r="HB48" s="438">
        <f t="shared" si="350"/>
        <v>0</v>
      </c>
      <c r="HC48" s="438">
        <f t="shared" si="350"/>
        <v>0</v>
      </c>
      <c r="HD48" s="438">
        <f t="shared" si="350"/>
        <v>0</v>
      </c>
      <c r="HE48" s="438">
        <f t="shared" si="350"/>
        <v>0</v>
      </c>
      <c r="HF48" s="438">
        <f t="shared" si="350"/>
        <v>0</v>
      </c>
      <c r="HG48" s="438">
        <f t="shared" si="350"/>
        <v>0</v>
      </c>
      <c r="HH48" s="438">
        <f t="shared" si="350"/>
        <v>0</v>
      </c>
      <c r="HI48" s="438">
        <f t="shared" si="350"/>
        <v>0</v>
      </c>
      <c r="HJ48" s="438">
        <f t="shared" si="350"/>
        <v>0</v>
      </c>
      <c r="HK48" s="438">
        <f t="shared" si="350"/>
        <v>0</v>
      </c>
      <c r="HL48" s="438">
        <f t="shared" si="350"/>
        <v>0</v>
      </c>
      <c r="HM48" s="438">
        <f t="shared" si="350"/>
        <v>0</v>
      </c>
      <c r="HN48" s="438">
        <f t="shared" si="350"/>
        <v>0</v>
      </c>
      <c r="HO48" s="438">
        <f t="shared" si="350"/>
        <v>0</v>
      </c>
      <c r="HP48" s="438">
        <f t="shared" si="350"/>
        <v>0</v>
      </c>
      <c r="HQ48" s="438">
        <f t="shared" si="350"/>
        <v>0</v>
      </c>
      <c r="HR48" s="438">
        <f t="shared" si="350"/>
        <v>0</v>
      </c>
      <c r="HS48" s="438">
        <f t="shared" si="350"/>
        <v>0</v>
      </c>
      <c r="HT48" s="438">
        <f t="shared" si="350"/>
        <v>0</v>
      </c>
      <c r="HU48" s="438">
        <f t="shared" si="350"/>
        <v>0</v>
      </c>
      <c r="HV48" s="438">
        <f t="shared" si="350"/>
        <v>0</v>
      </c>
      <c r="HW48" s="438">
        <f t="shared" si="350"/>
        <v>0</v>
      </c>
      <c r="HX48" s="438">
        <f t="shared" ref="HX48:KI48" si="351">SUM(HX10:HX47)</f>
        <v>0</v>
      </c>
      <c r="HY48" s="438">
        <f t="shared" si="351"/>
        <v>0</v>
      </c>
      <c r="HZ48" s="438">
        <f t="shared" si="351"/>
        <v>0</v>
      </c>
      <c r="IA48" s="438">
        <f t="shared" si="351"/>
        <v>0</v>
      </c>
      <c r="IB48" s="438">
        <f t="shared" si="351"/>
        <v>0</v>
      </c>
      <c r="IC48" s="438">
        <f t="shared" si="351"/>
        <v>0</v>
      </c>
      <c r="ID48" s="438">
        <f t="shared" si="351"/>
        <v>0</v>
      </c>
      <c r="IE48" s="438">
        <f t="shared" si="351"/>
        <v>0</v>
      </c>
      <c r="IF48" s="438">
        <f t="shared" si="351"/>
        <v>0</v>
      </c>
      <c r="IG48" s="438">
        <f t="shared" si="351"/>
        <v>0</v>
      </c>
      <c r="IH48" s="438">
        <f t="shared" si="351"/>
        <v>0</v>
      </c>
      <c r="II48" s="438">
        <f t="shared" si="351"/>
        <v>0</v>
      </c>
      <c r="IJ48" s="438">
        <f t="shared" si="351"/>
        <v>0</v>
      </c>
      <c r="IK48" s="438">
        <f t="shared" si="351"/>
        <v>0</v>
      </c>
      <c r="IL48" s="438">
        <f t="shared" si="351"/>
        <v>0</v>
      </c>
      <c r="IM48" s="438">
        <f t="shared" si="351"/>
        <v>0</v>
      </c>
      <c r="IN48" s="438">
        <f t="shared" si="351"/>
        <v>0</v>
      </c>
      <c r="IO48" s="438">
        <f t="shared" si="351"/>
        <v>0</v>
      </c>
      <c r="IP48" s="438">
        <f t="shared" si="351"/>
        <v>0</v>
      </c>
      <c r="IQ48" s="438">
        <f t="shared" si="351"/>
        <v>0</v>
      </c>
      <c r="IR48" s="438">
        <f t="shared" si="351"/>
        <v>0</v>
      </c>
      <c r="IS48" s="438">
        <f t="shared" si="351"/>
        <v>0</v>
      </c>
      <c r="IT48" s="438">
        <f t="shared" si="351"/>
        <v>0</v>
      </c>
      <c r="IU48" s="438">
        <f t="shared" si="351"/>
        <v>0</v>
      </c>
      <c r="IV48" s="438">
        <f t="shared" si="351"/>
        <v>0</v>
      </c>
      <c r="IW48" s="438">
        <f t="shared" si="351"/>
        <v>0</v>
      </c>
      <c r="IX48" s="438">
        <f t="shared" si="351"/>
        <v>0</v>
      </c>
      <c r="IY48" s="438">
        <f t="shared" si="351"/>
        <v>0</v>
      </c>
      <c r="IZ48" s="438">
        <f t="shared" si="351"/>
        <v>0</v>
      </c>
      <c r="JA48" s="438">
        <f t="shared" si="351"/>
        <v>0</v>
      </c>
      <c r="JB48" s="438">
        <f t="shared" si="351"/>
        <v>0</v>
      </c>
      <c r="JC48" s="438">
        <f t="shared" si="351"/>
        <v>0</v>
      </c>
      <c r="JD48" s="438">
        <f t="shared" si="351"/>
        <v>0</v>
      </c>
      <c r="JE48" s="438">
        <f t="shared" si="351"/>
        <v>0</v>
      </c>
      <c r="JF48" s="438">
        <f t="shared" si="351"/>
        <v>0</v>
      </c>
      <c r="JG48" s="438">
        <f t="shared" si="351"/>
        <v>0</v>
      </c>
      <c r="JH48" s="438">
        <f t="shared" si="351"/>
        <v>0</v>
      </c>
      <c r="JI48" s="438">
        <f t="shared" si="351"/>
        <v>0</v>
      </c>
      <c r="JJ48" s="438">
        <f t="shared" si="351"/>
        <v>0</v>
      </c>
      <c r="JK48" s="438">
        <f t="shared" si="351"/>
        <v>0</v>
      </c>
      <c r="JL48" s="438">
        <f t="shared" si="351"/>
        <v>0</v>
      </c>
      <c r="JM48" s="438">
        <f t="shared" si="351"/>
        <v>0</v>
      </c>
      <c r="JN48" s="438">
        <f t="shared" si="351"/>
        <v>0</v>
      </c>
      <c r="JO48" s="438">
        <f t="shared" si="351"/>
        <v>0</v>
      </c>
      <c r="JP48" s="438">
        <f t="shared" si="351"/>
        <v>0</v>
      </c>
      <c r="JQ48" s="438">
        <f t="shared" si="351"/>
        <v>0</v>
      </c>
      <c r="JR48" s="438">
        <f t="shared" si="351"/>
        <v>0</v>
      </c>
      <c r="JS48" s="438">
        <f t="shared" si="351"/>
        <v>0</v>
      </c>
      <c r="JT48" s="438">
        <f t="shared" si="351"/>
        <v>0</v>
      </c>
      <c r="JU48" s="438">
        <f t="shared" si="351"/>
        <v>0</v>
      </c>
      <c r="JV48" s="438">
        <f t="shared" si="351"/>
        <v>0</v>
      </c>
      <c r="JW48" s="438">
        <f t="shared" si="351"/>
        <v>0</v>
      </c>
      <c r="JX48" s="438">
        <f t="shared" si="351"/>
        <v>0</v>
      </c>
      <c r="JY48" s="438">
        <f t="shared" si="351"/>
        <v>0</v>
      </c>
      <c r="JZ48" s="438">
        <f t="shared" si="351"/>
        <v>0</v>
      </c>
      <c r="KA48" s="438">
        <f t="shared" si="351"/>
        <v>0</v>
      </c>
      <c r="KB48" s="438">
        <f t="shared" si="351"/>
        <v>0</v>
      </c>
      <c r="KC48" s="438">
        <f t="shared" si="351"/>
        <v>0</v>
      </c>
      <c r="KD48" s="438">
        <f t="shared" si="351"/>
        <v>0</v>
      </c>
      <c r="KE48" s="438">
        <f t="shared" si="351"/>
        <v>0</v>
      </c>
      <c r="KF48" s="438">
        <f t="shared" si="351"/>
        <v>0</v>
      </c>
      <c r="KG48" s="438">
        <f t="shared" si="351"/>
        <v>0</v>
      </c>
      <c r="KH48" s="438">
        <f t="shared" si="351"/>
        <v>0</v>
      </c>
      <c r="KI48" s="438">
        <f t="shared" si="351"/>
        <v>0</v>
      </c>
      <c r="KJ48" s="438">
        <f t="shared" ref="KJ48:NE48" si="352">SUM(KJ10:KJ47)</f>
        <v>0</v>
      </c>
      <c r="KK48" s="438">
        <f t="shared" si="352"/>
        <v>0</v>
      </c>
      <c r="KL48" s="438">
        <f t="shared" si="352"/>
        <v>0</v>
      </c>
      <c r="KM48" s="438">
        <f t="shared" si="352"/>
        <v>0</v>
      </c>
      <c r="KN48" s="438">
        <f t="shared" si="352"/>
        <v>0</v>
      </c>
      <c r="KO48" s="438">
        <f t="shared" si="352"/>
        <v>0</v>
      </c>
      <c r="KP48" s="438">
        <f t="shared" si="352"/>
        <v>0</v>
      </c>
      <c r="KQ48" s="438">
        <f t="shared" si="352"/>
        <v>0</v>
      </c>
      <c r="KR48" s="438">
        <f t="shared" si="352"/>
        <v>0</v>
      </c>
      <c r="KS48" s="438">
        <f t="shared" si="352"/>
        <v>0</v>
      </c>
      <c r="KT48" s="438">
        <f t="shared" si="352"/>
        <v>0</v>
      </c>
      <c r="KU48" s="438">
        <f t="shared" si="352"/>
        <v>0</v>
      </c>
      <c r="KV48" s="438">
        <f t="shared" si="352"/>
        <v>0</v>
      </c>
      <c r="KW48" s="438">
        <f t="shared" si="352"/>
        <v>0</v>
      </c>
      <c r="KX48" s="438">
        <f t="shared" si="352"/>
        <v>0</v>
      </c>
      <c r="KY48" s="438">
        <f t="shared" si="352"/>
        <v>0</v>
      </c>
      <c r="KZ48" s="438">
        <f t="shared" si="352"/>
        <v>0</v>
      </c>
      <c r="LA48" s="438">
        <f t="shared" si="352"/>
        <v>0</v>
      </c>
      <c r="LB48" s="438">
        <f t="shared" si="352"/>
        <v>0</v>
      </c>
      <c r="LC48" s="438">
        <f t="shared" si="352"/>
        <v>0</v>
      </c>
      <c r="LD48" s="438">
        <f t="shared" si="352"/>
        <v>0</v>
      </c>
      <c r="LE48" s="438">
        <f t="shared" si="352"/>
        <v>0</v>
      </c>
      <c r="LF48" s="438">
        <f t="shared" si="352"/>
        <v>0</v>
      </c>
      <c r="LG48" s="438">
        <f t="shared" si="352"/>
        <v>0</v>
      </c>
      <c r="LH48" s="438">
        <f t="shared" si="352"/>
        <v>0</v>
      </c>
      <c r="LI48" s="438">
        <f t="shared" si="352"/>
        <v>0</v>
      </c>
      <c r="LJ48" s="438">
        <f t="shared" si="352"/>
        <v>0</v>
      </c>
      <c r="LK48" s="438">
        <f t="shared" si="352"/>
        <v>0</v>
      </c>
      <c r="LL48" s="438">
        <f t="shared" si="352"/>
        <v>0</v>
      </c>
      <c r="LM48" s="438">
        <f t="shared" si="352"/>
        <v>0</v>
      </c>
      <c r="LN48" s="438">
        <f t="shared" si="352"/>
        <v>0</v>
      </c>
      <c r="LO48" s="438">
        <f t="shared" si="352"/>
        <v>0</v>
      </c>
      <c r="LP48" s="438">
        <f t="shared" si="352"/>
        <v>0</v>
      </c>
      <c r="LQ48" s="438">
        <f t="shared" si="352"/>
        <v>0</v>
      </c>
      <c r="LR48" s="438">
        <f t="shared" si="352"/>
        <v>0</v>
      </c>
      <c r="LS48" s="438">
        <f t="shared" si="352"/>
        <v>0</v>
      </c>
      <c r="LT48" s="438">
        <f t="shared" si="352"/>
        <v>0</v>
      </c>
      <c r="LU48" s="438">
        <f t="shared" si="352"/>
        <v>0</v>
      </c>
      <c r="LV48" s="438">
        <f t="shared" si="352"/>
        <v>0</v>
      </c>
      <c r="LW48" s="438">
        <f t="shared" si="352"/>
        <v>0</v>
      </c>
      <c r="LX48" s="438">
        <f t="shared" si="352"/>
        <v>0</v>
      </c>
      <c r="LY48" s="438">
        <f t="shared" si="352"/>
        <v>0</v>
      </c>
      <c r="LZ48" s="438">
        <f t="shared" si="352"/>
        <v>0</v>
      </c>
      <c r="MA48" s="438">
        <f t="shared" si="352"/>
        <v>0</v>
      </c>
      <c r="MB48" s="438">
        <f t="shared" si="352"/>
        <v>0</v>
      </c>
      <c r="MC48" s="438">
        <f t="shared" si="352"/>
        <v>0</v>
      </c>
      <c r="MD48" s="438">
        <f t="shared" si="352"/>
        <v>0</v>
      </c>
      <c r="ME48" s="438">
        <f t="shared" si="352"/>
        <v>0</v>
      </c>
      <c r="MF48" s="438">
        <f t="shared" si="352"/>
        <v>0</v>
      </c>
      <c r="MG48" s="438">
        <f t="shared" si="352"/>
        <v>0</v>
      </c>
      <c r="MH48" s="438">
        <f t="shared" si="352"/>
        <v>0</v>
      </c>
      <c r="MI48" s="438">
        <f t="shared" si="352"/>
        <v>0</v>
      </c>
      <c r="MJ48" s="438">
        <f t="shared" si="352"/>
        <v>0</v>
      </c>
      <c r="MK48" s="438">
        <f t="shared" si="352"/>
        <v>0</v>
      </c>
      <c r="ML48" s="438">
        <f t="shared" si="352"/>
        <v>0</v>
      </c>
      <c r="MM48" s="438">
        <f t="shared" si="352"/>
        <v>0</v>
      </c>
      <c r="MN48" s="438">
        <f t="shared" si="352"/>
        <v>0</v>
      </c>
      <c r="MO48" s="438">
        <f t="shared" si="352"/>
        <v>0</v>
      </c>
      <c r="MP48" s="438">
        <f t="shared" si="352"/>
        <v>0</v>
      </c>
      <c r="MQ48" s="438">
        <f t="shared" si="352"/>
        <v>0</v>
      </c>
      <c r="MR48" s="438">
        <f t="shared" si="352"/>
        <v>0</v>
      </c>
      <c r="MS48" s="438">
        <f t="shared" si="352"/>
        <v>0</v>
      </c>
      <c r="MT48" s="438">
        <f t="shared" si="352"/>
        <v>0</v>
      </c>
      <c r="MU48" s="438">
        <f t="shared" si="352"/>
        <v>0</v>
      </c>
      <c r="MV48" s="438">
        <f t="shared" si="352"/>
        <v>0</v>
      </c>
      <c r="MW48" s="438">
        <f t="shared" si="352"/>
        <v>0</v>
      </c>
      <c r="MX48" s="438">
        <f t="shared" si="352"/>
        <v>0</v>
      </c>
      <c r="MY48" s="438">
        <f t="shared" si="352"/>
        <v>0</v>
      </c>
      <c r="MZ48" s="438">
        <f t="shared" si="352"/>
        <v>0</v>
      </c>
      <c r="NA48" s="438">
        <f t="shared" si="352"/>
        <v>0</v>
      </c>
      <c r="NB48" s="438">
        <f t="shared" si="352"/>
        <v>0</v>
      </c>
      <c r="NC48" s="438">
        <f t="shared" si="352"/>
        <v>0</v>
      </c>
      <c r="ND48" s="438">
        <f t="shared" si="352"/>
        <v>0</v>
      </c>
      <c r="NE48" s="437">
        <f t="shared" si="352"/>
        <v>0</v>
      </c>
    </row>
    <row r="49" spans="1:368" s="379" customFormat="1" ht="13.9" customHeight="1" x14ac:dyDescent="0.2">
      <c r="B49" s="1156" t="str">
        <f>IF(SUM(E17:E47)=0,"",(B17*E17+B18*E18+B19*E19+B20*E20+B21*E21+B22*E22+B23*E23+B24*E24+B25*E25+B26*E26+B27*E27+B28*E28+B29*E29+B30*E30+B31*E31+B32*E32+B33*E33+B34*E34+B35*E35+B36*E36+B37*E37+B38*E38+B39*E39+B40*E40+B41*E41+B42*E42+B43*E43+B44*E44+B45*E45+B46*E46+B47*E47)/SUM(E17:E47))</f>
        <v/>
      </c>
      <c r="C49" s="1157"/>
      <c r="D49" s="540" t="s">
        <v>426</v>
      </c>
      <c r="E49" s="163">
        <f>SUM(E17:E47)</f>
        <v>0</v>
      </c>
      <c r="F49" s="164">
        <f>(E17*F17+E18*F18+E19*F19+E20*F20+E21*F21+E22*F22+E23*F23+E24*F24+E25*F25+E26*F26+E27*F27+E28*F28+E29*F29+E30*F30+E31*F31+E32*F32+E33*F33+E34*F34+E35*F35+E36*F36+E37*F37+E38*F38+E39*F39+E40*F40+E41*F41+E42*F42+E43*F43+E44*F44+E45*F45+E46*F46+E47*F47)</f>
        <v>0</v>
      </c>
      <c r="H49" s="1096"/>
      <c r="I49" s="439" t="s">
        <v>427</v>
      </c>
      <c r="J49" s="166" t="str">
        <f>IF(P67=0,"",IF(SUM(P59:P62)/P67&gt;=0.2,"Pass","Fail"))</f>
        <v/>
      </c>
      <c r="K49" s="154"/>
      <c r="L49" s="434" t="s">
        <v>428</v>
      </c>
      <c r="M49" s="156">
        <f>M48*12</f>
        <v>0</v>
      </c>
      <c r="N49" s="378"/>
      <c r="O49" s="378"/>
      <c r="P49" s="378"/>
      <c r="Q49" s="378"/>
      <c r="R49" s="378"/>
      <c r="S49" s="378"/>
      <c r="T49" s="378"/>
      <c r="U49" s="378"/>
      <c r="V49" s="378"/>
      <c r="W49" s="437"/>
      <c r="X49" s="438"/>
      <c r="Y49" s="438"/>
      <c r="Z49" s="438"/>
      <c r="AA49" s="438"/>
      <c r="AB49" s="438"/>
      <c r="AC49" s="438"/>
      <c r="AD49" s="438"/>
      <c r="AE49" s="438"/>
      <c r="AF49" s="438"/>
      <c r="AG49" s="438"/>
      <c r="AH49" s="438"/>
      <c r="AI49" s="438"/>
      <c r="AJ49" s="438"/>
      <c r="AK49" s="438"/>
      <c r="AL49" s="438"/>
      <c r="AM49" s="438"/>
      <c r="AN49" s="438"/>
      <c r="AO49" s="438"/>
      <c r="AP49" s="438"/>
      <c r="AQ49" s="438"/>
      <c r="AR49" s="438"/>
      <c r="AS49" s="438"/>
      <c r="AT49" s="438"/>
      <c r="AU49" s="438"/>
      <c r="AV49" s="438"/>
      <c r="AW49" s="438"/>
      <c r="AX49" s="438"/>
      <c r="AY49" s="438"/>
      <c r="AZ49" s="438"/>
      <c r="BA49" s="438"/>
      <c r="BB49" s="438"/>
      <c r="BC49" s="438"/>
      <c r="BD49" s="438"/>
      <c r="BE49" s="438"/>
      <c r="BF49" s="438"/>
      <c r="BG49" s="438"/>
      <c r="BH49" s="438"/>
      <c r="BI49" s="438"/>
      <c r="BJ49" s="438"/>
      <c r="BK49" s="438"/>
      <c r="BL49" s="438"/>
      <c r="BM49" s="438"/>
      <c r="BN49" s="438"/>
      <c r="BO49" s="438"/>
      <c r="BP49" s="438"/>
      <c r="BQ49" s="438"/>
      <c r="BR49" s="438"/>
      <c r="BS49" s="438"/>
      <c r="BT49" s="438"/>
      <c r="BU49" s="438"/>
      <c r="BV49" s="438"/>
      <c r="BW49" s="438"/>
      <c r="BX49" s="438"/>
      <c r="BY49" s="438"/>
      <c r="BZ49" s="438"/>
      <c r="CA49" s="438"/>
      <c r="CB49" s="438"/>
      <c r="CC49" s="438"/>
      <c r="CD49" s="438"/>
      <c r="CE49" s="438"/>
      <c r="CF49" s="438"/>
      <c r="CG49" s="438"/>
      <c r="CH49" s="438"/>
      <c r="CI49" s="438"/>
      <c r="CJ49" s="438"/>
      <c r="CK49" s="438"/>
      <c r="CL49" s="438"/>
      <c r="CM49" s="438"/>
      <c r="CN49" s="438"/>
      <c r="CO49" s="438"/>
      <c r="CP49" s="438"/>
      <c r="CQ49" s="438"/>
      <c r="CR49" s="438"/>
      <c r="CS49" s="438"/>
      <c r="CT49" s="438"/>
      <c r="CU49" s="438"/>
      <c r="CV49" s="438"/>
      <c r="CW49" s="438"/>
      <c r="CX49" s="438"/>
      <c r="CY49" s="438"/>
      <c r="CZ49" s="438"/>
      <c r="DA49" s="438"/>
      <c r="DB49" s="438"/>
      <c r="DC49" s="438"/>
      <c r="DD49" s="438"/>
      <c r="DE49" s="438"/>
      <c r="DF49" s="438"/>
      <c r="DG49" s="438"/>
      <c r="DH49" s="438"/>
      <c r="DI49" s="438"/>
      <c r="DJ49" s="438"/>
      <c r="DK49" s="438"/>
      <c r="DL49" s="438"/>
      <c r="DM49" s="438"/>
      <c r="DN49" s="438"/>
      <c r="DO49" s="438"/>
      <c r="DP49" s="438"/>
      <c r="DQ49" s="438"/>
      <c r="DR49" s="438"/>
      <c r="DS49" s="438"/>
      <c r="DT49" s="438"/>
      <c r="DU49" s="438"/>
      <c r="DV49" s="438"/>
      <c r="DW49" s="438"/>
      <c r="DX49" s="438"/>
      <c r="DY49" s="438"/>
      <c r="DZ49" s="438"/>
      <c r="EA49" s="438"/>
      <c r="EB49" s="438"/>
      <c r="EC49" s="438"/>
      <c r="ED49" s="438"/>
      <c r="EE49" s="438"/>
      <c r="EF49" s="438"/>
      <c r="EG49" s="438"/>
      <c r="EH49" s="438"/>
      <c r="EI49" s="438"/>
      <c r="EJ49" s="438"/>
      <c r="EK49" s="438"/>
      <c r="EL49" s="438"/>
      <c r="EM49" s="438"/>
      <c r="EN49" s="438"/>
      <c r="EO49" s="438"/>
      <c r="EP49" s="438"/>
      <c r="EQ49" s="438"/>
      <c r="ER49" s="438"/>
      <c r="ES49" s="438"/>
      <c r="ET49" s="438"/>
      <c r="EU49" s="438"/>
      <c r="EV49" s="438"/>
      <c r="EW49" s="438"/>
      <c r="EX49" s="438"/>
      <c r="EY49" s="438"/>
      <c r="EZ49" s="438"/>
      <c r="FA49" s="438"/>
      <c r="FB49" s="438"/>
      <c r="FC49" s="438"/>
      <c r="FD49" s="438"/>
      <c r="FE49" s="438"/>
      <c r="FF49" s="438"/>
      <c r="FG49" s="438"/>
      <c r="FH49" s="438"/>
      <c r="FI49" s="438"/>
      <c r="FJ49" s="438"/>
      <c r="FK49" s="438"/>
      <c r="FL49" s="438"/>
      <c r="FM49" s="438"/>
      <c r="FN49" s="438"/>
      <c r="FO49" s="438"/>
      <c r="FP49" s="438"/>
      <c r="FQ49" s="438"/>
      <c r="FR49" s="438"/>
      <c r="FS49" s="438"/>
      <c r="FT49" s="438"/>
      <c r="FU49" s="438"/>
      <c r="FV49" s="438"/>
      <c r="FW49" s="438"/>
      <c r="FX49" s="438"/>
      <c r="FY49" s="438"/>
      <c r="FZ49" s="438"/>
      <c r="GA49" s="438"/>
      <c r="GB49" s="438"/>
      <c r="GC49" s="438"/>
      <c r="GD49" s="438"/>
      <c r="GE49" s="438"/>
      <c r="GF49" s="438"/>
      <c r="GG49" s="438"/>
      <c r="GH49" s="438"/>
      <c r="GI49" s="438"/>
      <c r="GJ49" s="438"/>
      <c r="GK49" s="438"/>
      <c r="GL49" s="438"/>
      <c r="GM49" s="438"/>
      <c r="GN49" s="438"/>
      <c r="GO49" s="438"/>
      <c r="GP49" s="438"/>
      <c r="GQ49" s="438"/>
      <c r="GR49" s="438"/>
      <c r="GS49" s="438"/>
      <c r="GT49" s="438"/>
      <c r="GU49" s="438"/>
      <c r="GV49" s="438"/>
      <c r="GW49" s="438"/>
      <c r="GX49" s="438"/>
      <c r="GY49" s="438"/>
      <c r="GZ49" s="438"/>
      <c r="HA49" s="438"/>
      <c r="HB49" s="438"/>
      <c r="HC49" s="438"/>
      <c r="HD49" s="438"/>
      <c r="HE49" s="438"/>
      <c r="HF49" s="438"/>
      <c r="HG49" s="438"/>
      <c r="HH49" s="438"/>
      <c r="HI49" s="438"/>
      <c r="HJ49" s="438"/>
      <c r="HK49" s="438"/>
      <c r="HL49" s="438"/>
      <c r="HM49" s="438"/>
      <c r="HN49" s="438"/>
      <c r="HO49" s="438"/>
      <c r="HP49" s="438"/>
      <c r="HQ49" s="438"/>
      <c r="HR49" s="438"/>
      <c r="HS49" s="438"/>
      <c r="HT49" s="438"/>
      <c r="HU49" s="438"/>
      <c r="HV49" s="438"/>
      <c r="HW49" s="438"/>
      <c r="HX49" s="438"/>
      <c r="HY49" s="438"/>
      <c r="HZ49" s="438"/>
      <c r="IA49" s="438"/>
      <c r="IB49" s="438"/>
      <c r="IC49" s="438"/>
      <c r="ID49" s="438"/>
      <c r="IE49" s="438"/>
      <c r="IF49" s="438"/>
      <c r="IG49" s="438"/>
      <c r="IH49" s="438"/>
      <c r="II49" s="438"/>
      <c r="IJ49" s="438"/>
      <c r="IK49" s="438"/>
      <c r="IL49" s="438"/>
      <c r="IM49" s="438"/>
      <c r="IN49" s="438"/>
      <c r="IO49" s="438"/>
      <c r="IP49" s="438"/>
      <c r="IQ49" s="438"/>
      <c r="IR49" s="438"/>
      <c r="IS49" s="438"/>
      <c r="IT49" s="438"/>
      <c r="IU49" s="438"/>
      <c r="IV49" s="438"/>
      <c r="IW49" s="438"/>
      <c r="IX49" s="438"/>
      <c r="IY49" s="438"/>
      <c r="IZ49" s="438"/>
      <c r="JA49" s="438"/>
      <c r="JB49" s="438"/>
      <c r="JC49" s="438"/>
      <c r="JD49" s="438"/>
      <c r="JE49" s="438"/>
      <c r="JF49" s="438"/>
      <c r="JG49" s="438"/>
      <c r="JH49" s="438"/>
      <c r="JI49" s="438"/>
      <c r="JJ49" s="438"/>
      <c r="JK49" s="438"/>
      <c r="JL49" s="438"/>
      <c r="JM49" s="438"/>
      <c r="JN49" s="438"/>
      <c r="JO49" s="438"/>
      <c r="JP49" s="438"/>
      <c r="JQ49" s="438"/>
      <c r="JR49" s="438"/>
      <c r="JS49" s="438"/>
      <c r="JT49" s="438"/>
      <c r="JU49" s="438"/>
      <c r="JV49" s="438"/>
      <c r="JW49" s="438"/>
      <c r="JX49" s="438"/>
      <c r="JY49" s="438"/>
      <c r="JZ49" s="438"/>
      <c r="KA49" s="438"/>
      <c r="KB49" s="438"/>
      <c r="KC49" s="438"/>
      <c r="KD49" s="438"/>
      <c r="KE49" s="438"/>
      <c r="KF49" s="438"/>
      <c r="KG49" s="438"/>
      <c r="KH49" s="438"/>
      <c r="KI49" s="438"/>
      <c r="KJ49" s="438"/>
      <c r="KK49" s="438"/>
      <c r="KL49" s="438"/>
      <c r="KM49" s="438"/>
      <c r="KN49" s="438"/>
      <c r="KO49" s="438"/>
      <c r="KP49" s="438"/>
      <c r="KQ49" s="438"/>
      <c r="KR49" s="438"/>
      <c r="KS49" s="438"/>
      <c r="KT49" s="438"/>
      <c r="KU49" s="438"/>
      <c r="KV49" s="438"/>
      <c r="KW49" s="438"/>
      <c r="KX49" s="438"/>
      <c r="KY49" s="438"/>
      <c r="KZ49" s="438"/>
      <c r="LA49" s="438"/>
      <c r="LB49" s="438"/>
      <c r="LC49" s="438"/>
      <c r="LD49" s="438"/>
      <c r="LE49" s="438"/>
      <c r="LF49" s="438"/>
      <c r="LG49" s="438"/>
      <c r="LH49" s="438"/>
      <c r="LI49" s="438"/>
      <c r="LJ49" s="438"/>
      <c r="LK49" s="438"/>
      <c r="LL49" s="438"/>
      <c r="LM49" s="438"/>
      <c r="LN49" s="438"/>
      <c r="LO49" s="438"/>
      <c r="LP49" s="438"/>
      <c r="LQ49" s="438"/>
      <c r="LR49" s="438"/>
      <c r="LS49" s="438"/>
      <c r="LT49" s="438"/>
      <c r="LU49" s="438"/>
      <c r="LV49" s="438"/>
      <c r="LW49" s="438"/>
      <c r="LX49" s="438"/>
      <c r="LY49" s="438"/>
      <c r="LZ49" s="438"/>
      <c r="MA49" s="438"/>
      <c r="MB49" s="438"/>
      <c r="MC49" s="438"/>
      <c r="MD49" s="438"/>
      <c r="ME49" s="438"/>
      <c r="MF49" s="438"/>
      <c r="MG49" s="438"/>
      <c r="MH49" s="438"/>
      <c r="MI49" s="438"/>
      <c r="MJ49" s="438"/>
      <c r="MK49" s="438"/>
      <c r="ML49" s="438"/>
      <c r="MM49" s="438"/>
      <c r="MN49" s="438"/>
      <c r="MO49" s="438"/>
      <c r="MP49" s="383"/>
      <c r="MQ49" s="383"/>
      <c r="MR49" s="383"/>
      <c r="MS49" s="383"/>
      <c r="MT49" s="383"/>
      <c r="MU49" s="383"/>
      <c r="MV49" s="383"/>
      <c r="MW49" s="383"/>
      <c r="MX49" s="383"/>
      <c r="MY49" s="383"/>
      <c r="MZ49" s="383"/>
      <c r="NA49" s="383"/>
      <c r="NB49" s="383"/>
      <c r="NC49" s="383"/>
      <c r="ND49" s="383"/>
    </row>
    <row r="50" spans="1:368" ht="3" customHeight="1" x14ac:dyDescent="0.2">
      <c r="A50" s="440"/>
      <c r="B50" s="378"/>
      <c r="D50" s="441"/>
      <c r="E50" s="169"/>
      <c r="F50" s="169"/>
      <c r="G50" s="154"/>
      <c r="H50" s="154"/>
      <c r="I50" s="154"/>
      <c r="J50" s="154"/>
      <c r="K50" s="154"/>
      <c r="L50" s="441"/>
      <c r="M50" s="169"/>
      <c r="N50" s="378"/>
      <c r="O50" s="442"/>
      <c r="P50" s="373"/>
      <c r="Q50" s="373"/>
      <c r="R50" s="373"/>
      <c r="S50" s="373"/>
      <c r="T50" s="373"/>
      <c r="U50" s="373"/>
      <c r="V50" s="373"/>
      <c r="W50" s="443"/>
      <c r="X50" s="438"/>
      <c r="Y50" s="438"/>
      <c r="Z50" s="438"/>
      <c r="AA50" s="438"/>
      <c r="AB50" s="438"/>
      <c r="AC50" s="438"/>
      <c r="AD50" s="438"/>
      <c r="AE50" s="438"/>
      <c r="AF50" s="438"/>
      <c r="AG50" s="438"/>
      <c r="AH50" s="438"/>
      <c r="AI50" s="438"/>
      <c r="AJ50" s="438"/>
      <c r="AK50" s="438"/>
      <c r="AL50" s="438"/>
      <c r="AM50" s="438"/>
      <c r="AN50" s="438"/>
      <c r="AO50" s="438"/>
      <c r="AP50" s="438"/>
      <c r="AQ50" s="438"/>
      <c r="AR50" s="438"/>
      <c r="AS50" s="438"/>
      <c r="AT50" s="438"/>
      <c r="AU50" s="438"/>
      <c r="AV50" s="438"/>
      <c r="AW50" s="438"/>
      <c r="AX50" s="438"/>
      <c r="AY50" s="438"/>
      <c r="AZ50" s="438"/>
      <c r="BA50" s="438"/>
      <c r="BB50" s="438"/>
      <c r="BC50" s="438"/>
      <c r="BD50" s="438"/>
      <c r="BE50" s="438"/>
      <c r="BF50" s="438"/>
      <c r="BG50" s="438"/>
      <c r="BH50" s="438"/>
      <c r="BI50" s="438"/>
      <c r="BJ50" s="438"/>
      <c r="BK50" s="438"/>
      <c r="BL50" s="438"/>
      <c r="BM50" s="438"/>
      <c r="BN50" s="438"/>
      <c r="BO50" s="438"/>
      <c r="BP50" s="438"/>
      <c r="BQ50" s="438"/>
      <c r="BR50" s="438"/>
      <c r="BS50" s="438"/>
      <c r="BT50" s="438"/>
      <c r="BU50" s="438"/>
      <c r="BV50" s="438"/>
      <c r="BW50" s="438"/>
      <c r="BX50" s="438"/>
      <c r="BY50" s="438"/>
      <c r="BZ50" s="438"/>
      <c r="CA50" s="438"/>
      <c r="CB50" s="438"/>
      <c r="CC50" s="438"/>
      <c r="CD50" s="438"/>
      <c r="CE50" s="438"/>
      <c r="CF50" s="438"/>
      <c r="CG50" s="438"/>
      <c r="CH50" s="438"/>
      <c r="CI50" s="438"/>
      <c r="CJ50" s="438"/>
      <c r="CK50" s="438"/>
      <c r="CL50" s="438"/>
      <c r="CM50" s="438"/>
      <c r="CN50" s="438"/>
      <c r="CO50" s="438"/>
      <c r="CP50" s="438"/>
      <c r="CQ50" s="438"/>
      <c r="CR50" s="438"/>
      <c r="CS50" s="438"/>
      <c r="CT50" s="438"/>
      <c r="CU50" s="438"/>
      <c r="CV50" s="438"/>
      <c r="CW50" s="438"/>
      <c r="CX50" s="438"/>
      <c r="CY50" s="438"/>
      <c r="CZ50" s="438"/>
      <c r="DA50" s="438"/>
      <c r="DB50" s="438"/>
      <c r="DC50" s="438"/>
      <c r="DD50" s="438"/>
      <c r="DE50" s="438"/>
      <c r="DF50" s="438"/>
      <c r="DG50" s="438"/>
      <c r="DH50" s="438"/>
      <c r="DI50" s="438"/>
      <c r="DJ50" s="438"/>
      <c r="DK50" s="438"/>
      <c r="DL50" s="438"/>
      <c r="DM50" s="438"/>
      <c r="DN50" s="438"/>
      <c r="DO50" s="438"/>
      <c r="DP50" s="438"/>
      <c r="DQ50" s="438"/>
      <c r="DR50" s="438"/>
      <c r="DS50" s="438"/>
      <c r="DT50" s="438"/>
      <c r="DU50" s="438"/>
      <c r="DV50" s="438"/>
      <c r="DW50" s="438"/>
      <c r="DX50" s="438"/>
      <c r="DY50" s="438"/>
      <c r="DZ50" s="438"/>
      <c r="EA50" s="438"/>
      <c r="EB50" s="438"/>
      <c r="EC50" s="438"/>
      <c r="ED50" s="438"/>
      <c r="EE50" s="438"/>
      <c r="EF50" s="438"/>
      <c r="EG50" s="438"/>
      <c r="EH50" s="438"/>
      <c r="EI50" s="438"/>
      <c r="EJ50" s="438"/>
      <c r="EK50" s="438"/>
      <c r="EL50" s="438"/>
      <c r="EM50" s="438"/>
      <c r="EN50" s="438"/>
      <c r="EO50" s="438"/>
      <c r="EP50" s="438"/>
      <c r="EQ50" s="438"/>
      <c r="ER50" s="438"/>
      <c r="ES50" s="438"/>
      <c r="ET50" s="438"/>
      <c r="EU50" s="438"/>
      <c r="EV50" s="438"/>
      <c r="EW50" s="438"/>
      <c r="EX50" s="438"/>
      <c r="EY50" s="438"/>
      <c r="EZ50" s="438"/>
      <c r="FA50" s="438"/>
      <c r="FB50" s="438"/>
      <c r="FC50" s="438"/>
      <c r="FD50" s="438"/>
      <c r="FE50" s="438"/>
      <c r="FF50" s="438"/>
      <c r="FG50" s="438"/>
      <c r="FH50" s="438"/>
      <c r="FI50" s="438"/>
      <c r="FJ50" s="438"/>
      <c r="FK50" s="438"/>
      <c r="FL50" s="438"/>
      <c r="FM50" s="438"/>
      <c r="FN50" s="438"/>
      <c r="FO50" s="438"/>
      <c r="FP50" s="438"/>
      <c r="FQ50" s="438"/>
      <c r="FR50" s="438"/>
      <c r="FS50" s="438"/>
      <c r="FT50" s="438"/>
      <c r="FU50" s="438"/>
      <c r="FV50" s="438"/>
      <c r="FW50" s="438"/>
      <c r="FX50" s="438"/>
      <c r="FY50" s="438"/>
      <c r="FZ50" s="438"/>
      <c r="GA50" s="438"/>
      <c r="GB50" s="438"/>
      <c r="GC50" s="438"/>
      <c r="GD50" s="438"/>
      <c r="GE50" s="438"/>
      <c r="GF50" s="438"/>
      <c r="GG50" s="438"/>
      <c r="GH50" s="438"/>
      <c r="GI50" s="438"/>
      <c r="GJ50" s="438"/>
      <c r="GK50" s="438"/>
      <c r="GL50" s="438"/>
      <c r="GM50" s="438"/>
      <c r="GN50" s="438"/>
      <c r="GO50" s="438"/>
      <c r="GP50" s="438"/>
      <c r="GQ50" s="438"/>
      <c r="GR50" s="438"/>
      <c r="GS50" s="438"/>
      <c r="GT50" s="438"/>
      <c r="GU50" s="438"/>
      <c r="GV50" s="438"/>
      <c r="GW50" s="438"/>
      <c r="GX50" s="438"/>
      <c r="GY50" s="438"/>
      <c r="GZ50" s="438"/>
      <c r="HA50" s="438"/>
      <c r="HB50" s="438"/>
      <c r="HC50" s="438"/>
      <c r="HD50" s="438"/>
      <c r="HE50" s="438"/>
      <c r="HF50" s="438"/>
      <c r="HG50" s="438"/>
      <c r="HH50" s="438"/>
      <c r="HI50" s="438"/>
      <c r="HJ50" s="438"/>
      <c r="HK50" s="438"/>
      <c r="HL50" s="438"/>
      <c r="HM50" s="438"/>
      <c r="HN50" s="438"/>
      <c r="HO50" s="438"/>
      <c r="HP50" s="438"/>
      <c r="HQ50" s="438"/>
      <c r="HR50" s="438"/>
      <c r="HS50" s="438"/>
      <c r="HT50" s="438"/>
      <c r="HU50" s="438"/>
      <c r="HV50" s="438"/>
      <c r="HW50" s="438"/>
      <c r="HX50" s="438"/>
      <c r="HY50" s="438"/>
      <c r="HZ50" s="438"/>
      <c r="IA50" s="438"/>
      <c r="IB50" s="438"/>
      <c r="IC50" s="438"/>
      <c r="ID50" s="438"/>
      <c r="IE50" s="438"/>
      <c r="IF50" s="438"/>
      <c r="IG50" s="438"/>
      <c r="IH50" s="438"/>
      <c r="II50" s="438"/>
      <c r="IJ50" s="438"/>
      <c r="IK50" s="438"/>
      <c r="IL50" s="438"/>
      <c r="IM50" s="438"/>
      <c r="IN50" s="438"/>
      <c r="IO50" s="438"/>
      <c r="IP50" s="438"/>
      <c r="IQ50" s="438"/>
      <c r="IR50" s="438"/>
      <c r="IS50" s="438"/>
      <c r="IT50" s="438"/>
      <c r="IU50" s="438"/>
      <c r="IV50" s="438"/>
      <c r="IW50" s="438"/>
      <c r="IX50" s="438"/>
      <c r="IY50" s="438"/>
      <c r="IZ50" s="438"/>
      <c r="JA50" s="438"/>
      <c r="JB50" s="438"/>
      <c r="JC50" s="438"/>
      <c r="JD50" s="438"/>
      <c r="JE50" s="438"/>
      <c r="JF50" s="438"/>
      <c r="JG50" s="438"/>
      <c r="JH50" s="438"/>
      <c r="JI50" s="438"/>
      <c r="JJ50" s="438"/>
      <c r="JK50" s="438"/>
      <c r="JL50" s="438"/>
      <c r="JM50" s="438"/>
      <c r="JN50" s="438"/>
      <c r="JO50" s="438"/>
      <c r="JP50" s="438"/>
      <c r="JQ50" s="438"/>
      <c r="JR50" s="438"/>
      <c r="JS50" s="438"/>
      <c r="JT50" s="438"/>
      <c r="JU50" s="438"/>
      <c r="JV50" s="438"/>
      <c r="JW50" s="438"/>
      <c r="JX50" s="438"/>
      <c r="JY50" s="438"/>
      <c r="JZ50" s="438"/>
      <c r="KA50" s="438"/>
      <c r="KB50" s="438"/>
      <c r="KC50" s="438"/>
      <c r="KD50" s="438"/>
      <c r="KE50" s="438"/>
      <c r="KF50" s="438"/>
      <c r="KG50" s="438"/>
      <c r="KH50" s="438"/>
      <c r="KI50" s="438"/>
      <c r="KJ50" s="438"/>
      <c r="KK50" s="438"/>
      <c r="KL50" s="438"/>
      <c r="KM50" s="438"/>
      <c r="KN50" s="438"/>
      <c r="KO50" s="438"/>
      <c r="KP50" s="438"/>
      <c r="KQ50" s="438"/>
      <c r="KR50" s="438"/>
      <c r="KS50" s="438"/>
      <c r="KT50" s="438"/>
      <c r="KU50" s="438"/>
      <c r="KV50" s="438"/>
      <c r="KW50" s="438"/>
      <c r="KX50" s="438"/>
      <c r="KY50" s="438"/>
      <c r="KZ50" s="438"/>
      <c r="LA50" s="438"/>
      <c r="LB50" s="438"/>
      <c r="LC50" s="438"/>
      <c r="LD50" s="438"/>
      <c r="LE50" s="438"/>
      <c r="LF50" s="438"/>
      <c r="LG50" s="438"/>
      <c r="LH50" s="438"/>
      <c r="LI50" s="438"/>
      <c r="LJ50" s="438"/>
      <c r="LK50" s="438"/>
      <c r="LL50" s="438"/>
      <c r="LM50" s="438"/>
      <c r="LN50" s="438"/>
      <c r="LO50" s="438"/>
      <c r="LP50" s="438"/>
      <c r="LQ50" s="438"/>
      <c r="LR50" s="438"/>
      <c r="LS50" s="438"/>
      <c r="LT50" s="438"/>
      <c r="LU50" s="438"/>
      <c r="LV50" s="438"/>
      <c r="LW50" s="438"/>
      <c r="LX50" s="438"/>
      <c r="LY50" s="438"/>
      <c r="LZ50" s="438"/>
      <c r="MA50" s="438"/>
      <c r="MB50" s="438"/>
      <c r="MC50" s="438"/>
      <c r="MD50" s="438"/>
      <c r="ME50" s="438"/>
      <c r="MF50" s="438"/>
      <c r="MG50" s="438"/>
      <c r="MH50" s="438"/>
      <c r="MI50" s="438"/>
      <c r="MJ50" s="438"/>
      <c r="MK50" s="438"/>
      <c r="ML50" s="438"/>
      <c r="MM50" s="438"/>
      <c r="MN50" s="438"/>
      <c r="MO50" s="438"/>
    </row>
    <row r="51" spans="1:368" ht="12" customHeight="1" x14ac:dyDescent="0.2">
      <c r="A51" s="1158" t="s">
        <v>429</v>
      </c>
      <c r="B51" s="1159"/>
      <c r="C51" s="1159"/>
      <c r="D51" s="1159"/>
      <c r="E51" s="1159"/>
      <c r="F51" s="1159"/>
      <c r="G51" s="1159"/>
      <c r="H51" s="1159"/>
      <c r="I51" s="1159"/>
      <c r="J51" s="1159"/>
      <c r="K51" s="1159"/>
      <c r="L51" s="1159"/>
      <c r="M51" s="1159"/>
      <c r="N51" s="1159"/>
      <c r="O51" s="1159"/>
      <c r="P51" s="1159"/>
      <c r="Q51" s="1159"/>
      <c r="R51" s="538"/>
      <c r="S51" s="373"/>
      <c r="T51" s="373"/>
      <c r="U51" s="373"/>
      <c r="V51" s="373"/>
      <c r="W51" s="443"/>
      <c r="X51" s="438"/>
      <c r="Y51" s="438"/>
      <c r="Z51" s="438"/>
      <c r="AA51" s="438"/>
      <c r="AB51" s="438"/>
      <c r="AC51" s="438"/>
      <c r="AD51" s="438"/>
      <c r="AE51" s="438"/>
      <c r="AF51" s="438"/>
      <c r="AG51" s="438"/>
      <c r="AH51" s="438"/>
      <c r="AI51" s="438"/>
      <c r="AJ51" s="438"/>
      <c r="AK51" s="438"/>
      <c r="AL51" s="438"/>
      <c r="AM51" s="438"/>
      <c r="AN51" s="438"/>
      <c r="AO51" s="438"/>
      <c r="AP51" s="438"/>
      <c r="AQ51" s="438"/>
      <c r="AR51" s="438"/>
      <c r="AS51" s="438"/>
      <c r="AT51" s="438"/>
      <c r="AU51" s="438"/>
      <c r="AV51" s="438"/>
      <c r="AW51" s="438"/>
      <c r="AX51" s="438"/>
      <c r="AY51" s="438"/>
      <c r="AZ51" s="438"/>
      <c r="BA51" s="438"/>
      <c r="BB51" s="438"/>
      <c r="BC51" s="438"/>
      <c r="BD51" s="438"/>
      <c r="BE51" s="438"/>
      <c r="BF51" s="438"/>
      <c r="BG51" s="438"/>
      <c r="BH51" s="438"/>
      <c r="BI51" s="438"/>
      <c r="BJ51" s="438"/>
      <c r="BK51" s="438"/>
      <c r="BL51" s="438"/>
      <c r="BM51" s="438"/>
      <c r="BN51" s="438"/>
      <c r="BO51" s="438"/>
      <c r="BP51" s="438"/>
      <c r="BQ51" s="438"/>
      <c r="BR51" s="438"/>
      <c r="BS51" s="438"/>
      <c r="BT51" s="438"/>
      <c r="BU51" s="438"/>
      <c r="BV51" s="438"/>
      <c r="BW51" s="438"/>
      <c r="BX51" s="438"/>
      <c r="BY51" s="438"/>
      <c r="BZ51" s="438"/>
      <c r="CA51" s="438"/>
      <c r="CB51" s="438"/>
      <c r="CC51" s="438"/>
      <c r="CD51" s="438"/>
      <c r="CE51" s="438"/>
      <c r="CF51" s="438"/>
      <c r="CG51" s="438"/>
      <c r="CH51" s="438"/>
      <c r="CI51" s="438"/>
      <c r="CJ51" s="438"/>
      <c r="CK51" s="438"/>
      <c r="CL51" s="438"/>
      <c r="CM51" s="438"/>
      <c r="CN51" s="438"/>
      <c r="CO51" s="438"/>
      <c r="CP51" s="438"/>
      <c r="CQ51" s="438"/>
      <c r="CR51" s="438"/>
      <c r="CS51" s="438"/>
      <c r="CT51" s="438"/>
      <c r="CU51" s="438"/>
      <c r="CV51" s="438"/>
      <c r="CW51" s="438"/>
      <c r="CX51" s="438"/>
      <c r="CY51" s="438"/>
      <c r="CZ51" s="438"/>
      <c r="DA51" s="438"/>
      <c r="DB51" s="438"/>
      <c r="DC51" s="438"/>
      <c r="DD51" s="438"/>
      <c r="DE51" s="438"/>
      <c r="DF51" s="438"/>
      <c r="DG51" s="438"/>
      <c r="DH51" s="438"/>
      <c r="DI51" s="438"/>
      <c r="DJ51" s="438"/>
      <c r="DK51" s="438"/>
      <c r="DL51" s="438"/>
      <c r="DM51" s="438"/>
      <c r="DN51" s="438"/>
      <c r="DO51" s="438"/>
      <c r="DP51" s="438"/>
      <c r="DQ51" s="438"/>
      <c r="DR51" s="438"/>
      <c r="DS51" s="438"/>
      <c r="DT51" s="438"/>
      <c r="DU51" s="438"/>
      <c r="DV51" s="438"/>
      <c r="DW51" s="438"/>
      <c r="DX51" s="438"/>
      <c r="DY51" s="438"/>
      <c r="DZ51" s="438"/>
      <c r="EA51" s="438"/>
      <c r="EB51" s="438"/>
      <c r="EC51" s="438"/>
      <c r="ED51" s="438"/>
      <c r="EE51" s="438"/>
      <c r="EF51" s="438"/>
      <c r="EG51" s="438"/>
      <c r="EH51" s="438"/>
      <c r="EI51" s="438"/>
      <c r="EJ51" s="438"/>
      <c r="EK51" s="438"/>
      <c r="EL51" s="438"/>
      <c r="EM51" s="438"/>
      <c r="EN51" s="438"/>
      <c r="EO51" s="438"/>
      <c r="EP51" s="438"/>
      <c r="EQ51" s="438"/>
      <c r="ER51" s="438"/>
      <c r="ES51" s="438"/>
      <c r="ET51" s="438"/>
      <c r="EU51" s="438"/>
      <c r="EV51" s="438"/>
      <c r="EW51" s="438"/>
      <c r="EX51" s="438"/>
      <c r="EY51" s="438"/>
      <c r="EZ51" s="438"/>
      <c r="FA51" s="438"/>
      <c r="FB51" s="438"/>
      <c r="FC51" s="438"/>
      <c r="FD51" s="438"/>
      <c r="FE51" s="438"/>
      <c r="FF51" s="438"/>
      <c r="FG51" s="438"/>
      <c r="FH51" s="438"/>
      <c r="FI51" s="438"/>
      <c r="FJ51" s="438"/>
      <c r="FK51" s="438"/>
      <c r="FL51" s="438"/>
      <c r="FM51" s="438"/>
      <c r="FN51" s="438"/>
      <c r="FO51" s="438"/>
      <c r="FP51" s="438"/>
      <c r="FQ51" s="438"/>
      <c r="FR51" s="438"/>
      <c r="FS51" s="438"/>
      <c r="FT51" s="438"/>
      <c r="FU51" s="438"/>
      <c r="FV51" s="438"/>
      <c r="FW51" s="438"/>
      <c r="FX51" s="438"/>
      <c r="FY51" s="438"/>
      <c r="FZ51" s="438"/>
      <c r="GA51" s="438"/>
      <c r="GB51" s="438"/>
      <c r="GC51" s="438"/>
      <c r="GD51" s="438"/>
      <c r="GE51" s="438"/>
      <c r="GF51" s="438"/>
      <c r="GG51" s="438"/>
      <c r="GH51" s="438"/>
      <c r="GI51" s="438"/>
      <c r="GJ51" s="438"/>
      <c r="GK51" s="438"/>
      <c r="GL51" s="438"/>
      <c r="GM51" s="438"/>
      <c r="GN51" s="438"/>
      <c r="GO51" s="438"/>
      <c r="GP51" s="438"/>
      <c r="GQ51" s="438"/>
      <c r="GR51" s="438"/>
      <c r="GS51" s="438"/>
      <c r="GT51" s="438"/>
      <c r="GU51" s="438"/>
      <c r="GV51" s="438"/>
      <c r="GW51" s="438"/>
      <c r="GX51" s="438"/>
      <c r="GY51" s="438"/>
      <c r="GZ51" s="438"/>
      <c r="HA51" s="438"/>
      <c r="HB51" s="438"/>
      <c r="HC51" s="438"/>
      <c r="HD51" s="438"/>
      <c r="HE51" s="438"/>
      <c r="HF51" s="438"/>
      <c r="HG51" s="438"/>
      <c r="HH51" s="438"/>
      <c r="HI51" s="438"/>
      <c r="HJ51" s="438"/>
      <c r="HK51" s="438"/>
      <c r="HL51" s="438"/>
      <c r="HM51" s="438"/>
      <c r="HN51" s="438"/>
      <c r="HO51" s="438"/>
      <c r="HP51" s="438"/>
      <c r="HQ51" s="438"/>
      <c r="HR51" s="438"/>
      <c r="HS51" s="438"/>
      <c r="HT51" s="438"/>
      <c r="HU51" s="438"/>
      <c r="HV51" s="438"/>
      <c r="HW51" s="438"/>
      <c r="HX51" s="438"/>
      <c r="HY51" s="438"/>
      <c r="HZ51" s="438"/>
      <c r="IA51" s="438"/>
      <c r="IB51" s="438"/>
      <c r="IC51" s="438"/>
      <c r="ID51" s="438"/>
      <c r="IE51" s="438"/>
      <c r="IF51" s="438"/>
      <c r="IG51" s="438"/>
      <c r="IH51" s="438"/>
      <c r="II51" s="438"/>
      <c r="IJ51" s="438"/>
      <c r="IK51" s="438"/>
      <c r="IL51" s="438"/>
      <c r="IM51" s="438"/>
      <c r="IN51" s="438"/>
      <c r="IO51" s="438"/>
      <c r="IP51" s="438"/>
      <c r="IQ51" s="438"/>
      <c r="IR51" s="438"/>
      <c r="IS51" s="438"/>
      <c r="IT51" s="438"/>
      <c r="IU51" s="438"/>
      <c r="IV51" s="438"/>
      <c r="IW51" s="438"/>
      <c r="IX51" s="438"/>
      <c r="IY51" s="438"/>
      <c r="IZ51" s="438"/>
      <c r="JA51" s="438"/>
      <c r="JB51" s="438"/>
      <c r="JC51" s="438"/>
      <c r="JD51" s="438"/>
      <c r="JE51" s="438"/>
      <c r="JF51" s="438"/>
      <c r="JG51" s="438"/>
      <c r="JH51" s="438"/>
      <c r="JI51" s="438"/>
      <c r="JJ51" s="438"/>
      <c r="JK51" s="438"/>
      <c r="JL51" s="438"/>
      <c r="JM51" s="438"/>
      <c r="JN51" s="438"/>
      <c r="JO51" s="438"/>
      <c r="JP51" s="438"/>
      <c r="JQ51" s="438"/>
      <c r="JR51" s="438"/>
      <c r="JS51" s="438"/>
      <c r="JT51" s="438"/>
      <c r="JU51" s="438"/>
      <c r="JV51" s="438"/>
      <c r="JW51" s="438"/>
      <c r="JX51" s="438"/>
      <c r="JY51" s="438"/>
      <c r="JZ51" s="438"/>
      <c r="KA51" s="438"/>
      <c r="KB51" s="438"/>
      <c r="KC51" s="438"/>
      <c r="KD51" s="438"/>
      <c r="KE51" s="438"/>
      <c r="KF51" s="438"/>
      <c r="KG51" s="438"/>
      <c r="KH51" s="438"/>
      <c r="KI51" s="438"/>
      <c r="KJ51" s="438"/>
      <c r="KK51" s="438"/>
      <c r="KL51" s="438"/>
      <c r="KM51" s="438"/>
      <c r="KN51" s="438"/>
      <c r="KO51" s="438"/>
      <c r="KP51" s="438"/>
      <c r="KQ51" s="438"/>
      <c r="KR51" s="438"/>
      <c r="KS51" s="438"/>
      <c r="KT51" s="438"/>
      <c r="KU51" s="438"/>
      <c r="KV51" s="438"/>
      <c r="KW51" s="438"/>
      <c r="KX51" s="438"/>
      <c r="KY51" s="438"/>
      <c r="KZ51" s="438"/>
      <c r="LA51" s="438"/>
      <c r="LB51" s="438"/>
      <c r="LC51" s="438"/>
      <c r="LD51" s="438"/>
      <c r="LE51" s="438"/>
      <c r="LF51" s="438"/>
      <c r="LG51" s="438"/>
      <c r="LH51" s="438"/>
      <c r="LI51" s="438"/>
      <c r="LJ51" s="438"/>
      <c r="LK51" s="438"/>
      <c r="LL51" s="438"/>
      <c r="LM51" s="438"/>
      <c r="LN51" s="438"/>
      <c r="LO51" s="438"/>
      <c r="LP51" s="438"/>
      <c r="LQ51" s="438"/>
      <c r="LR51" s="438"/>
      <c r="LS51" s="438"/>
      <c r="LT51" s="438"/>
      <c r="LU51" s="438"/>
      <c r="LV51" s="438"/>
      <c r="LW51" s="438"/>
      <c r="LX51" s="438"/>
      <c r="LY51" s="438"/>
      <c r="LZ51" s="438"/>
      <c r="MA51" s="438"/>
      <c r="MB51" s="438"/>
      <c r="MC51" s="438"/>
      <c r="MD51" s="438"/>
      <c r="ME51" s="438"/>
      <c r="MF51" s="438"/>
      <c r="MG51" s="438"/>
      <c r="MH51" s="438"/>
      <c r="MI51" s="438"/>
      <c r="MJ51" s="438"/>
      <c r="MK51" s="438"/>
      <c r="ML51" s="438"/>
      <c r="MM51" s="438"/>
      <c r="MN51" s="438"/>
      <c r="MO51" s="438"/>
    </row>
    <row r="52" spans="1:368" ht="12" customHeight="1" thickBot="1" x14ac:dyDescent="0.25">
      <c r="A52" s="1159"/>
      <c r="B52" s="1159"/>
      <c r="C52" s="1159"/>
      <c r="D52" s="1159"/>
      <c r="E52" s="1159"/>
      <c r="F52" s="1159"/>
      <c r="G52" s="1159"/>
      <c r="H52" s="1159"/>
      <c r="I52" s="1159"/>
      <c r="J52" s="1159"/>
      <c r="K52" s="1159"/>
      <c r="L52" s="1159"/>
      <c r="M52" s="1159"/>
      <c r="N52" s="1159"/>
      <c r="O52" s="1159"/>
      <c r="P52" s="1159"/>
      <c r="Q52" s="1159"/>
      <c r="R52" s="538"/>
      <c r="S52" s="373"/>
      <c r="T52" s="373"/>
      <c r="U52" s="373"/>
      <c r="V52" s="373"/>
      <c r="W52" s="443"/>
      <c r="X52" s="438"/>
      <c r="Y52" s="438"/>
      <c r="Z52" s="438"/>
      <c r="AA52" s="438"/>
      <c r="AB52" s="438"/>
      <c r="AC52" s="438"/>
      <c r="AD52" s="438"/>
      <c r="AE52" s="438"/>
      <c r="AF52" s="438"/>
      <c r="AG52" s="438"/>
      <c r="AH52" s="438"/>
      <c r="AI52" s="438"/>
      <c r="AJ52" s="438"/>
      <c r="AK52" s="438"/>
      <c r="AL52" s="438"/>
      <c r="AM52" s="438"/>
      <c r="AN52" s="438"/>
      <c r="AO52" s="438"/>
      <c r="AP52" s="438"/>
      <c r="AQ52" s="438"/>
      <c r="AR52" s="438"/>
      <c r="AS52" s="438"/>
      <c r="AT52" s="438"/>
      <c r="AU52" s="438"/>
      <c r="AV52" s="438"/>
      <c r="AW52" s="438"/>
      <c r="AX52" s="438"/>
      <c r="AY52" s="438"/>
      <c r="AZ52" s="438"/>
      <c r="BA52" s="438"/>
      <c r="BB52" s="438"/>
      <c r="BC52" s="438"/>
      <c r="BD52" s="438"/>
      <c r="BE52" s="438"/>
      <c r="BF52" s="438"/>
      <c r="BG52" s="438"/>
      <c r="BH52" s="438"/>
      <c r="BI52" s="438"/>
      <c r="BJ52" s="438"/>
      <c r="BK52" s="438"/>
      <c r="BL52" s="438"/>
      <c r="BM52" s="438"/>
      <c r="BN52" s="438"/>
      <c r="BO52" s="438"/>
      <c r="BP52" s="438"/>
      <c r="BQ52" s="438"/>
      <c r="BR52" s="438"/>
      <c r="BS52" s="438"/>
      <c r="BT52" s="438"/>
      <c r="BU52" s="438"/>
      <c r="BV52" s="438"/>
      <c r="BW52" s="438"/>
      <c r="BX52" s="438"/>
      <c r="BY52" s="438"/>
      <c r="BZ52" s="438"/>
      <c r="CA52" s="438"/>
      <c r="CB52" s="438"/>
      <c r="CC52" s="438"/>
      <c r="CD52" s="438"/>
      <c r="CE52" s="438"/>
      <c r="CF52" s="438"/>
      <c r="CG52" s="438"/>
      <c r="CH52" s="438"/>
      <c r="CI52" s="438"/>
      <c r="CJ52" s="438"/>
      <c r="CK52" s="438"/>
      <c r="CL52" s="438"/>
      <c r="CM52" s="438"/>
      <c r="CN52" s="438"/>
      <c r="CO52" s="438"/>
      <c r="CP52" s="438"/>
      <c r="CQ52" s="438"/>
      <c r="CR52" s="438"/>
      <c r="CS52" s="438"/>
      <c r="CT52" s="438"/>
      <c r="CU52" s="438"/>
      <c r="CV52" s="438"/>
      <c r="CW52" s="438"/>
      <c r="CX52" s="438"/>
      <c r="CY52" s="438"/>
      <c r="CZ52" s="438"/>
      <c r="DA52" s="438"/>
      <c r="DB52" s="438"/>
      <c r="DC52" s="438"/>
      <c r="DD52" s="438"/>
      <c r="DE52" s="438"/>
      <c r="DF52" s="438"/>
      <c r="DG52" s="438"/>
      <c r="DH52" s="438"/>
      <c r="DI52" s="438"/>
      <c r="DJ52" s="438"/>
      <c r="DK52" s="438"/>
      <c r="DL52" s="438"/>
      <c r="DM52" s="438"/>
      <c r="DN52" s="438"/>
      <c r="DO52" s="438"/>
      <c r="DP52" s="438"/>
      <c r="DQ52" s="438"/>
      <c r="DR52" s="438"/>
      <c r="DS52" s="438"/>
      <c r="DT52" s="438"/>
      <c r="DU52" s="438"/>
      <c r="DV52" s="438"/>
      <c r="DW52" s="438"/>
      <c r="DX52" s="438"/>
      <c r="DY52" s="438"/>
      <c r="DZ52" s="438"/>
      <c r="EA52" s="438"/>
      <c r="EB52" s="438"/>
      <c r="EC52" s="438"/>
      <c r="ED52" s="438"/>
      <c r="EE52" s="438"/>
      <c r="EF52" s="438"/>
      <c r="EG52" s="438"/>
      <c r="EH52" s="438"/>
      <c r="EI52" s="438"/>
      <c r="EJ52" s="438"/>
      <c r="EK52" s="438"/>
      <c r="EL52" s="438"/>
      <c r="EM52" s="438"/>
      <c r="EN52" s="438"/>
      <c r="EO52" s="438"/>
      <c r="EP52" s="438"/>
      <c r="EQ52" s="438"/>
      <c r="ER52" s="438"/>
      <c r="ES52" s="438"/>
      <c r="ET52" s="438"/>
      <c r="EU52" s="438"/>
      <c r="EV52" s="438"/>
      <c r="EW52" s="438"/>
      <c r="EX52" s="438"/>
      <c r="EY52" s="438"/>
      <c r="EZ52" s="438"/>
      <c r="FA52" s="438"/>
      <c r="FB52" s="438"/>
      <c r="FC52" s="438"/>
      <c r="FD52" s="438"/>
      <c r="FE52" s="438"/>
      <c r="FF52" s="438"/>
      <c r="FG52" s="438"/>
      <c r="FH52" s="438"/>
      <c r="FI52" s="438"/>
      <c r="FJ52" s="438"/>
      <c r="FK52" s="438"/>
      <c r="FL52" s="438"/>
      <c r="FM52" s="438"/>
      <c r="FN52" s="438"/>
      <c r="FO52" s="438"/>
      <c r="FP52" s="438"/>
      <c r="FQ52" s="438"/>
      <c r="FR52" s="438"/>
      <c r="FS52" s="438"/>
      <c r="FT52" s="438"/>
      <c r="FU52" s="438"/>
      <c r="FV52" s="438"/>
      <c r="FW52" s="438"/>
      <c r="FX52" s="438"/>
      <c r="FY52" s="438"/>
      <c r="FZ52" s="438"/>
      <c r="GA52" s="438"/>
      <c r="GB52" s="438"/>
      <c r="GC52" s="438"/>
      <c r="GD52" s="438"/>
      <c r="GE52" s="438"/>
      <c r="GF52" s="438"/>
      <c r="GG52" s="438"/>
      <c r="GH52" s="438"/>
      <c r="GI52" s="438"/>
      <c r="GJ52" s="438"/>
      <c r="GK52" s="438"/>
      <c r="GL52" s="438"/>
      <c r="GM52" s="438"/>
      <c r="GN52" s="438"/>
      <c r="GO52" s="438"/>
      <c r="GP52" s="438"/>
      <c r="GQ52" s="438"/>
      <c r="GR52" s="438"/>
      <c r="GS52" s="438"/>
      <c r="GT52" s="438"/>
      <c r="GU52" s="438"/>
      <c r="GV52" s="438"/>
      <c r="GW52" s="438"/>
      <c r="GX52" s="438"/>
      <c r="GY52" s="438"/>
      <c r="GZ52" s="438"/>
      <c r="HA52" s="438"/>
      <c r="HB52" s="438"/>
      <c r="HC52" s="438"/>
      <c r="HD52" s="438"/>
      <c r="HE52" s="438"/>
      <c r="HF52" s="438"/>
      <c r="HG52" s="438"/>
      <c r="HH52" s="438"/>
      <c r="HI52" s="438"/>
      <c r="HJ52" s="438"/>
      <c r="HK52" s="438"/>
      <c r="HL52" s="438"/>
      <c r="HM52" s="438"/>
      <c r="HN52" s="438"/>
      <c r="HO52" s="438"/>
      <c r="HP52" s="438"/>
      <c r="HQ52" s="438"/>
      <c r="HR52" s="438"/>
      <c r="HS52" s="438"/>
      <c r="HT52" s="438"/>
      <c r="HU52" s="438"/>
      <c r="HV52" s="438"/>
      <c r="HW52" s="438"/>
      <c r="HX52" s="438"/>
      <c r="HY52" s="438"/>
      <c r="HZ52" s="438"/>
      <c r="IA52" s="438"/>
      <c r="IB52" s="438"/>
      <c r="IC52" s="438"/>
      <c r="ID52" s="438"/>
      <c r="IE52" s="438"/>
      <c r="IF52" s="438"/>
      <c r="IG52" s="438"/>
      <c r="IH52" s="438"/>
      <c r="II52" s="438"/>
      <c r="IJ52" s="438"/>
      <c r="IK52" s="438"/>
      <c r="IL52" s="438"/>
      <c r="IM52" s="438"/>
      <c r="IN52" s="438"/>
      <c r="IO52" s="438"/>
      <c r="IP52" s="438"/>
      <c r="IQ52" s="438"/>
      <c r="IR52" s="438"/>
      <c r="IS52" s="438"/>
      <c r="IT52" s="438"/>
      <c r="IU52" s="438"/>
      <c r="IV52" s="438"/>
      <c r="IW52" s="438"/>
      <c r="IX52" s="438"/>
      <c r="IY52" s="438"/>
      <c r="IZ52" s="438"/>
      <c r="JA52" s="438"/>
      <c r="JB52" s="438"/>
      <c r="JC52" s="438"/>
      <c r="JD52" s="438"/>
      <c r="JE52" s="438"/>
      <c r="JF52" s="438"/>
      <c r="JG52" s="438"/>
      <c r="JH52" s="438"/>
      <c r="JI52" s="438"/>
      <c r="JJ52" s="438"/>
      <c r="JK52" s="438"/>
      <c r="JL52" s="438"/>
      <c r="JM52" s="438"/>
      <c r="JN52" s="438"/>
      <c r="JO52" s="438"/>
      <c r="JP52" s="438"/>
      <c r="JQ52" s="438"/>
      <c r="JR52" s="438"/>
      <c r="JS52" s="438"/>
      <c r="JT52" s="438"/>
      <c r="JU52" s="438"/>
      <c r="JV52" s="438"/>
      <c r="JW52" s="438"/>
      <c r="JX52" s="438"/>
      <c r="JY52" s="438"/>
      <c r="JZ52" s="438"/>
      <c r="KA52" s="438"/>
      <c r="KB52" s="438"/>
      <c r="KC52" s="438"/>
      <c r="KD52" s="438"/>
      <c r="KE52" s="438"/>
      <c r="KF52" s="438"/>
      <c r="KG52" s="438"/>
      <c r="KH52" s="438"/>
      <c r="KI52" s="438"/>
      <c r="KJ52" s="438"/>
      <c r="KK52" s="438"/>
      <c r="KL52" s="438"/>
      <c r="KM52" s="438"/>
      <c r="KN52" s="438"/>
      <c r="KO52" s="438"/>
      <c r="KP52" s="438"/>
      <c r="KQ52" s="438"/>
      <c r="KR52" s="438"/>
      <c r="KS52" s="438"/>
      <c r="KT52" s="438"/>
      <c r="KU52" s="438"/>
      <c r="KV52" s="438"/>
      <c r="KW52" s="438"/>
      <c r="KX52" s="438"/>
      <c r="KY52" s="438"/>
      <c r="KZ52" s="438"/>
      <c r="LA52" s="438"/>
      <c r="LB52" s="438"/>
      <c r="LC52" s="438"/>
      <c r="LD52" s="438"/>
      <c r="LE52" s="438"/>
      <c r="LF52" s="438"/>
      <c r="LG52" s="438"/>
      <c r="LH52" s="438"/>
      <c r="LI52" s="438"/>
      <c r="LJ52" s="438"/>
      <c r="LK52" s="438"/>
      <c r="LL52" s="438"/>
      <c r="LM52" s="438"/>
      <c r="LN52" s="438"/>
      <c r="LO52" s="438"/>
      <c r="LP52" s="438"/>
      <c r="LQ52" s="438"/>
      <c r="LR52" s="438"/>
      <c r="LS52" s="438"/>
      <c r="LT52" s="438"/>
      <c r="LU52" s="438"/>
      <c r="LV52" s="438"/>
      <c r="LW52" s="438"/>
      <c r="LX52" s="438"/>
      <c r="LY52" s="438"/>
      <c r="LZ52" s="438"/>
      <c r="MA52" s="438"/>
      <c r="MB52" s="438"/>
      <c r="MC52" s="438"/>
      <c r="MD52" s="438"/>
      <c r="ME52" s="438"/>
      <c r="MF52" s="438"/>
      <c r="MG52" s="438"/>
      <c r="MH52" s="438"/>
      <c r="MI52" s="438"/>
      <c r="MJ52" s="438"/>
      <c r="MK52" s="438"/>
      <c r="ML52" s="438"/>
      <c r="MM52" s="438"/>
      <c r="MN52" s="438"/>
      <c r="MO52" s="438"/>
    </row>
    <row r="53" spans="1:368" ht="14.45" customHeight="1" thickBot="1" x14ac:dyDescent="0.25">
      <c r="A53" s="413" t="s">
        <v>6</v>
      </c>
      <c r="B53" s="413" t="s">
        <v>430</v>
      </c>
      <c r="L53" s="1160" t="s">
        <v>762</v>
      </c>
      <c r="M53" s="1161"/>
      <c r="N53" s="1161"/>
      <c r="O53" s="1162"/>
      <c r="P53" s="380"/>
      <c r="S53" s="1163" t="str">
        <f>B53</f>
        <v>UNIT SUMMARY</v>
      </c>
      <c r="T53" s="1163"/>
      <c r="U53" s="1163"/>
      <c r="V53" s="1163"/>
      <c r="AY53" s="375"/>
      <c r="BD53" s="375"/>
      <c r="LY53" s="444"/>
      <c r="MN53" s="383"/>
    </row>
    <row r="54" spans="1:368" ht="6" customHeight="1" x14ac:dyDescent="0.2">
      <c r="A54" s="413"/>
      <c r="B54" s="413"/>
      <c r="P54" s="380"/>
      <c r="S54" s="445"/>
      <c r="T54" s="445"/>
      <c r="U54" s="446"/>
      <c r="AY54" s="375"/>
      <c r="BD54" s="375"/>
      <c r="LY54" s="444"/>
      <c r="MN54" s="383"/>
    </row>
    <row r="55" spans="1:368" ht="14.45" customHeight="1" x14ac:dyDescent="0.25">
      <c r="A55" s="413"/>
      <c r="B55" s="413" t="s">
        <v>431</v>
      </c>
      <c r="H55" s="380" t="s">
        <v>432</v>
      </c>
      <c r="I55" s="380"/>
      <c r="J55" s="380"/>
      <c r="K55" s="447" t="s">
        <v>390</v>
      </c>
      <c r="L55" s="447" t="s">
        <v>433</v>
      </c>
      <c r="M55" s="447" t="s">
        <v>434</v>
      </c>
      <c r="N55" s="447" t="s">
        <v>435</v>
      </c>
      <c r="O55" s="447" t="s">
        <v>436</v>
      </c>
      <c r="P55" s="447" t="s">
        <v>88</v>
      </c>
      <c r="S55" s="413" t="s">
        <v>415</v>
      </c>
      <c r="T55" s="413"/>
      <c r="U55" s="446"/>
      <c r="AR55" s="448"/>
      <c r="AS55" s="448"/>
      <c r="AT55" s="448"/>
      <c r="AU55" s="448"/>
      <c r="AV55" s="448"/>
      <c r="AW55" s="448"/>
      <c r="AY55" s="375"/>
      <c r="BB55" s="448"/>
      <c r="BD55" s="375"/>
      <c r="LY55" s="444"/>
      <c r="MN55" s="383"/>
    </row>
    <row r="56" spans="1:368" ht="15" customHeight="1" x14ac:dyDescent="0.2">
      <c r="A56" s="1164" t="s">
        <v>505</v>
      </c>
      <c r="B56" s="1164"/>
      <c r="C56" s="378" t="s">
        <v>438</v>
      </c>
      <c r="D56" s="378"/>
      <c r="E56" s="378"/>
      <c r="F56" s="378"/>
      <c r="G56" s="380"/>
      <c r="H56" s="449" t="s">
        <v>439</v>
      </c>
      <c r="I56" s="450"/>
      <c r="J56" s="380"/>
      <c r="K56" s="179">
        <f>X48</f>
        <v>0</v>
      </c>
      <c r="L56" s="180">
        <f>Y48</f>
        <v>0</v>
      </c>
      <c r="M56" s="180">
        <f>Z48</f>
        <v>0</v>
      </c>
      <c r="N56" s="180">
        <f>AA48</f>
        <v>0</v>
      </c>
      <c r="O56" s="181">
        <f>AB48</f>
        <v>0</v>
      </c>
      <c r="P56" s="182">
        <f t="shared" ref="P56:P67" si="353">SUM(K56:O56)</f>
        <v>0</v>
      </c>
      <c r="Q56" s="1165" t="s">
        <v>440</v>
      </c>
      <c r="R56" s="451"/>
      <c r="S56" s="1145"/>
      <c r="T56" s="1146"/>
      <c r="U56" s="1146"/>
      <c r="V56" s="1146"/>
      <c r="W56" s="1147"/>
      <c r="X56" s="375"/>
      <c r="AA56" s="375"/>
      <c r="AB56" s="452"/>
      <c r="AC56" s="375"/>
      <c r="AF56" s="375"/>
      <c r="AG56" s="452"/>
      <c r="AH56" s="375"/>
      <c r="AK56" s="375"/>
      <c r="AL56" s="452"/>
      <c r="AM56" s="375"/>
      <c r="AP56" s="375"/>
      <c r="AQ56" s="452"/>
      <c r="AR56" s="311"/>
      <c r="AS56" s="311"/>
      <c r="AT56" s="311"/>
      <c r="AU56" s="311"/>
      <c r="AV56" s="311"/>
      <c r="AW56" s="311"/>
      <c r="AX56" s="452"/>
      <c r="AY56" s="375"/>
      <c r="BB56" s="311"/>
      <c r="BC56" s="452"/>
      <c r="BD56" s="375"/>
      <c r="LY56" s="444"/>
      <c r="MN56" s="383"/>
    </row>
    <row r="57" spans="1:368" ht="15" customHeight="1" x14ac:dyDescent="0.2">
      <c r="A57" s="1164"/>
      <c r="B57" s="1164"/>
      <c r="C57" s="378"/>
      <c r="D57" s="378"/>
      <c r="E57" s="378"/>
      <c r="F57" s="378"/>
      <c r="G57" s="380"/>
      <c r="H57" s="449" t="s">
        <v>441</v>
      </c>
      <c r="I57" s="450"/>
      <c r="J57" s="380"/>
      <c r="K57" s="185">
        <f>AC48</f>
        <v>0</v>
      </c>
      <c r="L57" s="186">
        <f>AD48</f>
        <v>0</v>
      </c>
      <c r="M57" s="186">
        <f>AE48</f>
        <v>0</v>
      </c>
      <c r="N57" s="186">
        <f>AF48</f>
        <v>0</v>
      </c>
      <c r="O57" s="187">
        <f>AG48</f>
        <v>0</v>
      </c>
      <c r="P57" s="188">
        <f t="shared" si="353"/>
        <v>0</v>
      </c>
      <c r="Q57" s="1165"/>
      <c r="R57" s="451"/>
      <c r="S57" s="1148"/>
      <c r="T57" s="1149"/>
      <c r="U57" s="1149"/>
      <c r="V57" s="1149"/>
      <c r="W57" s="1150"/>
      <c r="X57" s="375"/>
      <c r="AA57" s="375"/>
      <c r="AB57" s="452"/>
      <c r="AC57" s="375"/>
      <c r="AF57" s="375"/>
      <c r="AG57" s="452"/>
      <c r="AH57" s="375"/>
      <c r="AK57" s="375"/>
      <c r="AL57" s="452"/>
      <c r="AM57" s="375"/>
      <c r="AP57" s="375"/>
      <c r="AQ57" s="452"/>
      <c r="AR57" s="311"/>
      <c r="AS57" s="311"/>
      <c r="AT57" s="311"/>
      <c r="AU57" s="311"/>
      <c r="AV57" s="311"/>
      <c r="AW57" s="311"/>
      <c r="AX57" s="452"/>
      <c r="AY57" s="375"/>
      <c r="BB57" s="311"/>
      <c r="BC57" s="452"/>
      <c r="BD57" s="375"/>
      <c r="LY57" s="444"/>
      <c r="MN57" s="383"/>
    </row>
    <row r="58" spans="1:368" ht="15" customHeight="1" x14ac:dyDescent="0.2">
      <c r="A58" s="1164"/>
      <c r="B58" s="1164"/>
      <c r="C58" s="378"/>
      <c r="D58" s="378"/>
      <c r="E58" s="378"/>
      <c r="F58" s="378"/>
      <c r="G58" s="380"/>
      <c r="H58" s="449" t="s">
        <v>442</v>
      </c>
      <c r="I58" s="450"/>
      <c r="J58" s="380"/>
      <c r="K58" s="185">
        <f>AH48</f>
        <v>0</v>
      </c>
      <c r="L58" s="186">
        <f>AI48</f>
        <v>0</v>
      </c>
      <c r="M58" s="186">
        <f>AJ48</f>
        <v>0</v>
      </c>
      <c r="N58" s="186">
        <f>AK48</f>
        <v>0</v>
      </c>
      <c r="O58" s="187">
        <f>AL48</f>
        <v>0</v>
      </c>
      <c r="P58" s="188">
        <f t="shared" si="353"/>
        <v>0</v>
      </c>
      <c r="Q58" s="1165"/>
      <c r="R58" s="451"/>
      <c r="S58" s="1148"/>
      <c r="T58" s="1149"/>
      <c r="U58" s="1149"/>
      <c r="V58" s="1149"/>
      <c r="W58" s="1150"/>
      <c r="X58" s="375"/>
      <c r="AA58" s="375"/>
      <c r="AB58" s="452"/>
      <c r="AC58" s="375"/>
      <c r="AF58" s="375"/>
      <c r="AG58" s="452"/>
      <c r="AH58" s="375"/>
      <c r="AK58" s="375"/>
      <c r="AL58" s="452"/>
      <c r="AM58" s="375"/>
      <c r="AP58" s="375"/>
      <c r="AQ58" s="452"/>
      <c r="AR58" s="311"/>
      <c r="AS58" s="311"/>
      <c r="AT58" s="311"/>
      <c r="AU58" s="311"/>
      <c r="AV58" s="311"/>
      <c r="AW58" s="311"/>
      <c r="AX58" s="452"/>
      <c r="AY58" s="375"/>
      <c r="BB58" s="311"/>
      <c r="BC58" s="452"/>
      <c r="BD58" s="375"/>
      <c r="LY58" s="444"/>
      <c r="MN58" s="383"/>
    </row>
    <row r="59" spans="1:368" ht="15" customHeight="1" x14ac:dyDescent="0.2">
      <c r="A59" s="1164"/>
      <c r="B59" s="1164"/>
      <c r="C59" s="378"/>
      <c r="D59" s="378"/>
      <c r="E59" s="378"/>
      <c r="F59" s="378"/>
      <c r="G59" s="380"/>
      <c r="H59" s="449" t="s">
        <v>443</v>
      </c>
      <c r="I59" s="450"/>
      <c r="J59" s="453"/>
      <c r="K59" s="190">
        <f>AM48</f>
        <v>0</v>
      </c>
      <c r="L59" s="191">
        <f>AN48</f>
        <v>0</v>
      </c>
      <c r="M59" s="191">
        <f>AO48</f>
        <v>0</v>
      </c>
      <c r="N59" s="191">
        <f>AP48</f>
        <v>0</v>
      </c>
      <c r="O59" s="192">
        <f>AQ48</f>
        <v>0</v>
      </c>
      <c r="P59" s="193">
        <f t="shared" si="353"/>
        <v>0</v>
      </c>
      <c r="Q59" s="1165"/>
      <c r="R59" s="451"/>
      <c r="S59" s="1148"/>
      <c r="T59" s="1149"/>
      <c r="U59" s="1149"/>
      <c r="V59" s="1149"/>
      <c r="W59" s="1150"/>
      <c r="X59" s="375"/>
      <c r="AA59" s="375"/>
      <c r="AB59" s="452"/>
      <c r="AC59" s="375"/>
      <c r="AF59" s="375"/>
      <c r="AG59" s="452"/>
      <c r="AH59" s="375"/>
      <c r="AK59" s="375"/>
      <c r="AL59" s="452"/>
      <c r="AM59" s="375"/>
      <c r="AP59" s="375"/>
      <c r="AQ59" s="452"/>
      <c r="AR59" s="311"/>
      <c r="AS59" s="311"/>
      <c r="AT59" s="311"/>
      <c r="AU59" s="311"/>
      <c r="AV59" s="311"/>
      <c r="AW59" s="311"/>
      <c r="AX59" s="452"/>
      <c r="AY59" s="375"/>
      <c r="BB59" s="311"/>
      <c r="BC59" s="452"/>
      <c r="BD59" s="375"/>
      <c r="LY59" s="444"/>
      <c r="MN59" s="383"/>
    </row>
    <row r="60" spans="1:368" ht="15" customHeight="1" x14ac:dyDescent="0.2">
      <c r="A60" s="1164"/>
      <c r="B60" s="1164"/>
      <c r="C60" s="378"/>
      <c r="D60" s="378"/>
      <c r="E60" s="378"/>
      <c r="F60" s="378"/>
      <c r="G60" s="380"/>
      <c r="H60" s="449" t="s">
        <v>444</v>
      </c>
      <c r="I60" s="450"/>
      <c r="J60" s="453"/>
      <c r="K60" s="185">
        <f>AR48</f>
        <v>0</v>
      </c>
      <c r="L60" s="186">
        <f>AS48</f>
        <v>0</v>
      </c>
      <c r="M60" s="186">
        <f>AT48</f>
        <v>0</v>
      </c>
      <c r="N60" s="186">
        <f>AU48</f>
        <v>0</v>
      </c>
      <c r="O60" s="187">
        <f>AV48</f>
        <v>0</v>
      </c>
      <c r="P60" s="188">
        <f t="shared" si="353"/>
        <v>0</v>
      </c>
      <c r="Q60" s="1165"/>
      <c r="R60" s="451"/>
      <c r="S60" s="1148"/>
      <c r="T60" s="1149"/>
      <c r="U60" s="1149"/>
      <c r="V60" s="1149"/>
      <c r="W60" s="1150"/>
      <c r="X60" s="375"/>
      <c r="AA60" s="375"/>
      <c r="AB60" s="452"/>
      <c r="AC60" s="375"/>
      <c r="AF60" s="375"/>
      <c r="AG60" s="452"/>
      <c r="AH60" s="375"/>
      <c r="AK60" s="375"/>
      <c r="AL60" s="452"/>
      <c r="AM60" s="375"/>
      <c r="AP60" s="375"/>
      <c r="AQ60" s="452"/>
      <c r="AR60" s="311"/>
      <c r="AS60" s="311"/>
      <c r="AT60" s="311"/>
      <c r="AU60" s="311"/>
      <c r="AV60" s="311"/>
      <c r="AW60" s="311"/>
      <c r="AX60" s="452"/>
      <c r="AY60" s="375"/>
      <c r="BB60" s="311"/>
      <c r="BC60" s="452"/>
      <c r="BD60" s="375"/>
      <c r="LY60" s="444"/>
      <c r="MN60" s="383"/>
    </row>
    <row r="61" spans="1:368" ht="15" customHeight="1" x14ac:dyDescent="0.2">
      <c r="A61" s="1164"/>
      <c r="B61" s="1164"/>
      <c r="C61" s="378"/>
      <c r="D61" s="378"/>
      <c r="E61" s="378"/>
      <c r="F61" s="378"/>
      <c r="G61" s="380"/>
      <c r="H61" s="449" t="s">
        <v>445</v>
      </c>
      <c r="I61" s="450"/>
      <c r="J61" s="380"/>
      <c r="K61" s="185">
        <f>AW48</f>
        <v>0</v>
      </c>
      <c r="L61" s="186">
        <f>AX48</f>
        <v>0</v>
      </c>
      <c r="M61" s="186">
        <f>AY48</f>
        <v>0</v>
      </c>
      <c r="N61" s="186">
        <f>AZ48</f>
        <v>0</v>
      </c>
      <c r="O61" s="187">
        <f>BA48</f>
        <v>0</v>
      </c>
      <c r="P61" s="188">
        <f t="shared" si="353"/>
        <v>0</v>
      </c>
      <c r="Q61" s="1165"/>
      <c r="R61" s="451"/>
      <c r="S61" s="1148"/>
      <c r="T61" s="1149"/>
      <c r="U61" s="1149"/>
      <c r="V61" s="1149"/>
      <c r="W61" s="1150"/>
      <c r="X61" s="375"/>
      <c r="AA61" s="375"/>
      <c r="AB61" s="452"/>
      <c r="AC61" s="375"/>
      <c r="AF61" s="375"/>
      <c r="AG61" s="452"/>
      <c r="AH61" s="375"/>
      <c r="AK61" s="375"/>
      <c r="AL61" s="452"/>
      <c r="AM61" s="375"/>
      <c r="AP61" s="375"/>
      <c r="AQ61" s="452"/>
      <c r="AR61" s="311"/>
      <c r="AS61" s="311"/>
      <c r="AT61" s="311"/>
      <c r="AU61" s="311"/>
      <c r="AV61" s="311"/>
      <c r="AW61" s="311"/>
      <c r="AX61" s="452"/>
      <c r="AY61" s="375"/>
      <c r="BB61" s="311"/>
      <c r="BC61" s="452"/>
      <c r="BD61" s="375"/>
      <c r="LY61" s="444"/>
      <c r="MN61" s="383"/>
    </row>
    <row r="62" spans="1:368" ht="15" customHeight="1" x14ac:dyDescent="0.2">
      <c r="A62" s="1164"/>
      <c r="B62" s="1164"/>
      <c r="C62" s="384"/>
      <c r="D62" s="378"/>
      <c r="E62" s="378"/>
      <c r="F62" s="378"/>
      <c r="G62" s="380"/>
      <c r="H62" s="449" t="s">
        <v>446</v>
      </c>
      <c r="I62" s="450"/>
      <c r="J62" s="380"/>
      <c r="K62" s="194">
        <f>BB48</f>
        <v>0</v>
      </c>
      <c r="L62" s="195">
        <f>BC48</f>
        <v>0</v>
      </c>
      <c r="M62" s="195">
        <f>BD48</f>
        <v>0</v>
      </c>
      <c r="N62" s="195">
        <f>BE48</f>
        <v>0</v>
      </c>
      <c r="O62" s="196">
        <f>BF48</f>
        <v>0</v>
      </c>
      <c r="P62" s="193">
        <f t="shared" si="353"/>
        <v>0</v>
      </c>
      <c r="Q62" s="1165"/>
      <c r="R62" s="451"/>
      <c r="S62" s="1148"/>
      <c r="T62" s="1149"/>
      <c r="U62" s="1149"/>
      <c r="V62" s="1149"/>
      <c r="W62" s="1150"/>
      <c r="X62" s="377"/>
      <c r="AA62" s="375"/>
      <c r="AB62" s="452"/>
      <c r="AC62" s="377"/>
      <c r="AF62" s="375"/>
      <c r="AG62" s="452"/>
      <c r="AH62" s="377"/>
      <c r="AK62" s="375"/>
      <c r="AL62" s="452"/>
      <c r="AM62" s="377"/>
      <c r="AP62" s="375"/>
      <c r="AQ62" s="452"/>
      <c r="AR62" s="311"/>
      <c r="AS62" s="311"/>
      <c r="AT62" s="311"/>
      <c r="AU62" s="311"/>
      <c r="AV62" s="311"/>
      <c r="AW62" s="311"/>
      <c r="AX62" s="452"/>
      <c r="AY62" s="375"/>
      <c r="BB62" s="311"/>
      <c r="BC62" s="452"/>
      <c r="BD62" s="375"/>
      <c r="LY62" s="444"/>
      <c r="MN62" s="383"/>
    </row>
    <row r="63" spans="1:368" ht="15" customHeight="1" x14ac:dyDescent="0.2">
      <c r="A63" s="1164"/>
      <c r="B63" s="1164"/>
      <c r="C63" s="449" t="s">
        <v>447</v>
      </c>
      <c r="D63" s="378"/>
      <c r="E63" s="378"/>
      <c r="F63" s="378"/>
      <c r="G63" s="380"/>
      <c r="H63" s="410"/>
      <c r="I63" s="454"/>
      <c r="J63" s="380"/>
      <c r="K63" s="199">
        <f>SUM(K56:K62)</f>
        <v>0</v>
      </c>
      <c r="L63" s="199">
        <f>SUM(L56:L62)</f>
        <v>0</v>
      </c>
      <c r="M63" s="199">
        <f>SUM(M56:M62)</f>
        <v>0</v>
      </c>
      <c r="N63" s="199">
        <f>SUM(N56:N62)</f>
        <v>0</v>
      </c>
      <c r="O63" s="199">
        <f>SUM(O56:O62)</f>
        <v>0</v>
      </c>
      <c r="P63" s="199">
        <f t="shared" si="353"/>
        <v>0</v>
      </c>
      <c r="Q63" s="1159"/>
      <c r="S63" s="1148"/>
      <c r="T63" s="1149"/>
      <c r="U63" s="1149"/>
      <c r="V63" s="1149"/>
      <c r="W63" s="1150"/>
      <c r="X63" s="377"/>
      <c r="AA63" s="375"/>
      <c r="AB63" s="452"/>
      <c r="AC63" s="377"/>
      <c r="AF63" s="375"/>
      <c r="AG63" s="452"/>
      <c r="AH63" s="377"/>
      <c r="AK63" s="375"/>
      <c r="AL63" s="452"/>
      <c r="AM63" s="377"/>
      <c r="AP63" s="375"/>
      <c r="AQ63" s="452"/>
      <c r="AR63" s="311"/>
      <c r="AS63" s="311"/>
      <c r="AT63" s="311"/>
      <c r="AU63" s="311"/>
      <c r="AV63" s="311"/>
      <c r="AW63" s="311"/>
      <c r="AX63" s="452"/>
      <c r="AY63" s="375"/>
      <c r="BB63" s="311"/>
      <c r="BC63" s="452"/>
      <c r="BD63" s="375"/>
      <c r="LY63" s="444"/>
      <c r="MN63" s="383"/>
    </row>
    <row r="64" spans="1:368" ht="15" customHeight="1" x14ac:dyDescent="0.2">
      <c r="A64" s="1164"/>
      <c r="B64" s="1164"/>
      <c r="D64" s="378"/>
      <c r="E64" s="378"/>
      <c r="F64" s="378"/>
      <c r="G64" s="380"/>
      <c r="H64" s="449" t="s">
        <v>420</v>
      </c>
      <c r="I64" s="450"/>
      <c r="J64" s="380"/>
      <c r="K64" s="200">
        <f>BG48</f>
        <v>0</v>
      </c>
      <c r="L64" s="200">
        <f>BH48</f>
        <v>0</v>
      </c>
      <c r="M64" s="200">
        <f>BI48</f>
        <v>0</v>
      </c>
      <c r="N64" s="200">
        <f>BJ48</f>
        <v>0</v>
      </c>
      <c r="O64" s="200">
        <f>BK48</f>
        <v>0</v>
      </c>
      <c r="P64" s="200">
        <f t="shared" si="353"/>
        <v>0</v>
      </c>
      <c r="S64" s="1148"/>
      <c r="T64" s="1149"/>
      <c r="U64" s="1149"/>
      <c r="V64" s="1149"/>
      <c r="W64" s="1150"/>
      <c r="X64" s="375"/>
      <c r="AA64" s="375"/>
      <c r="AB64" s="452"/>
      <c r="AC64" s="375"/>
      <c r="AF64" s="375"/>
      <c r="AG64" s="452"/>
      <c r="AH64" s="375"/>
      <c r="AK64" s="375"/>
      <c r="AL64" s="452"/>
      <c r="AM64" s="375"/>
      <c r="AP64" s="375"/>
      <c r="AQ64" s="452"/>
      <c r="AR64" s="311"/>
      <c r="AS64" s="311"/>
      <c r="AT64" s="311"/>
      <c r="AU64" s="311"/>
      <c r="AV64" s="311"/>
      <c r="AW64" s="311"/>
      <c r="AX64" s="455"/>
      <c r="AY64" s="375"/>
      <c r="BB64" s="311"/>
      <c r="BC64" s="455"/>
      <c r="BD64" s="375"/>
      <c r="LY64" s="444"/>
      <c r="MN64" s="383"/>
    </row>
    <row r="65" spans="1:495" ht="15" customHeight="1" x14ac:dyDescent="0.2">
      <c r="A65" s="1164"/>
      <c r="B65" s="1164"/>
      <c r="C65" s="456" t="s">
        <v>448</v>
      </c>
      <c r="D65" s="456"/>
      <c r="E65" s="456"/>
      <c r="F65" s="456"/>
      <c r="G65" s="457"/>
      <c r="H65" s="458"/>
      <c r="I65" s="459"/>
      <c r="J65" s="457"/>
      <c r="K65" s="204">
        <f>SUM(K63:K64)</f>
        <v>0</v>
      </c>
      <c r="L65" s="204">
        <f>SUM(L63:L64)</f>
        <v>0</v>
      </c>
      <c r="M65" s="204">
        <f>SUM(M63:M64)</f>
        <v>0</v>
      </c>
      <c r="N65" s="204">
        <f>SUM(N63:N64)</f>
        <v>0</v>
      </c>
      <c r="O65" s="204">
        <f>SUM(O63:O64)</f>
        <v>0</v>
      </c>
      <c r="P65" s="204">
        <f t="shared" si="353"/>
        <v>0</v>
      </c>
      <c r="S65" s="1148"/>
      <c r="T65" s="1149"/>
      <c r="U65" s="1149"/>
      <c r="V65" s="1149"/>
      <c r="W65" s="1150"/>
      <c r="X65" s="375"/>
      <c r="AA65" s="375"/>
      <c r="AB65" s="452"/>
      <c r="AC65" s="375"/>
      <c r="AF65" s="375"/>
      <c r="AG65" s="452"/>
      <c r="AH65" s="375"/>
      <c r="AK65" s="375"/>
      <c r="AL65" s="452"/>
      <c r="AM65" s="375"/>
      <c r="AP65" s="375"/>
      <c r="AQ65" s="452"/>
      <c r="AR65" s="311"/>
      <c r="AS65" s="311"/>
      <c r="AT65" s="311"/>
      <c r="AU65" s="311"/>
      <c r="AV65" s="311"/>
      <c r="AW65" s="311"/>
      <c r="AX65" s="455"/>
      <c r="AY65" s="375"/>
      <c r="BB65" s="311"/>
      <c r="BC65" s="455"/>
      <c r="BD65" s="375"/>
      <c r="LY65" s="444"/>
      <c r="MN65" s="383"/>
    </row>
    <row r="66" spans="1:495" ht="15" customHeight="1" x14ac:dyDescent="0.2">
      <c r="A66" s="1164"/>
      <c r="B66" s="1164"/>
      <c r="D66" s="378"/>
      <c r="E66" s="378"/>
      <c r="F66" s="378"/>
      <c r="G66" s="380"/>
      <c r="H66" s="449" t="s">
        <v>96</v>
      </c>
      <c r="I66" s="450"/>
      <c r="J66" s="380"/>
      <c r="K66" s="200">
        <f>ED48</f>
        <v>0</v>
      </c>
      <c r="L66" s="200">
        <f>EE48</f>
        <v>0</v>
      </c>
      <c r="M66" s="200">
        <f>EF48</f>
        <v>0</v>
      </c>
      <c r="N66" s="200">
        <f>EG48</f>
        <v>0</v>
      </c>
      <c r="O66" s="200">
        <f>EH48</f>
        <v>0</v>
      </c>
      <c r="P66" s="200">
        <f t="shared" si="353"/>
        <v>0</v>
      </c>
      <c r="Q66" s="460" t="s">
        <v>449</v>
      </c>
      <c r="S66" s="1148"/>
      <c r="T66" s="1149"/>
      <c r="U66" s="1149"/>
      <c r="V66" s="1149"/>
      <c r="W66" s="1150"/>
      <c r="X66" s="375"/>
      <c r="AA66" s="375"/>
      <c r="AB66" s="452"/>
      <c r="AC66" s="375"/>
      <c r="AF66" s="375"/>
      <c r="AG66" s="452"/>
      <c r="AH66" s="375"/>
      <c r="AK66" s="375"/>
      <c r="AL66" s="452"/>
      <c r="AM66" s="375"/>
      <c r="AP66" s="375"/>
      <c r="AQ66" s="452"/>
      <c r="AR66" s="311"/>
      <c r="AS66" s="311"/>
      <c r="AT66" s="311"/>
      <c r="AU66" s="311"/>
      <c r="AV66" s="311"/>
      <c r="AW66" s="311"/>
      <c r="AX66" s="452"/>
      <c r="AY66" s="375"/>
      <c r="BB66" s="311"/>
      <c r="BC66" s="452"/>
      <c r="BD66" s="375"/>
      <c r="LY66" s="444"/>
      <c r="MN66" s="383"/>
    </row>
    <row r="67" spans="1:495" ht="15" customHeight="1" x14ac:dyDescent="0.2">
      <c r="A67" s="1164"/>
      <c r="B67" s="1164"/>
      <c r="C67" s="384" t="s">
        <v>450</v>
      </c>
      <c r="D67" s="378"/>
      <c r="E67" s="378"/>
      <c r="F67" s="378"/>
      <c r="G67" s="380"/>
      <c r="H67" s="449"/>
      <c r="I67" s="450"/>
      <c r="J67" s="380"/>
      <c r="K67" s="206">
        <f>SUM(K65:K66)</f>
        <v>0</v>
      </c>
      <c r="L67" s="206">
        <f>SUM(L65:L66)</f>
        <v>0</v>
      </c>
      <c r="M67" s="206">
        <f>SUM(M65:M66)</f>
        <v>0</v>
      </c>
      <c r="N67" s="206">
        <f>SUM(N65:N66)</f>
        <v>0</v>
      </c>
      <c r="O67" s="206">
        <f>SUM(O65:O66)</f>
        <v>0</v>
      </c>
      <c r="P67" s="206">
        <f t="shared" si="353"/>
        <v>0</v>
      </c>
      <c r="S67" s="1151"/>
      <c r="T67" s="1152"/>
      <c r="U67" s="1152"/>
      <c r="V67" s="1152"/>
      <c r="W67" s="1153"/>
      <c r="X67" s="375"/>
      <c r="AA67" s="375"/>
      <c r="AB67" s="452"/>
      <c r="AC67" s="375"/>
      <c r="AF67" s="375"/>
      <c r="AG67" s="452"/>
      <c r="AH67" s="375"/>
      <c r="AK67" s="375"/>
      <c r="AL67" s="452"/>
      <c r="AM67" s="375"/>
      <c r="AP67" s="375"/>
      <c r="AQ67" s="452"/>
      <c r="AR67" s="311"/>
      <c r="AS67" s="311"/>
      <c r="AT67" s="311"/>
      <c r="AU67" s="311"/>
      <c r="AV67" s="311"/>
      <c r="AW67" s="311"/>
      <c r="AY67" s="375"/>
      <c r="BB67" s="311"/>
      <c r="BD67" s="375"/>
      <c r="LY67" s="444"/>
      <c r="MN67" s="383"/>
    </row>
    <row r="68" spans="1:495" ht="16.149999999999999" customHeight="1" x14ac:dyDescent="0.2">
      <c r="A68" s="1164"/>
      <c r="B68" s="1164"/>
      <c r="C68" s="461"/>
      <c r="D68" s="461"/>
      <c r="E68" s="461"/>
      <c r="F68" s="461"/>
      <c r="G68" s="461"/>
      <c r="H68" s="462"/>
      <c r="I68" s="461"/>
      <c r="J68" s="461"/>
      <c r="K68" s="461"/>
      <c r="L68" s="461"/>
      <c r="M68" s="461"/>
      <c r="N68" s="461"/>
      <c r="O68" s="461"/>
      <c r="P68" s="461"/>
      <c r="Q68" s="383"/>
      <c r="X68" s="375"/>
      <c r="AA68" s="375"/>
      <c r="AB68" s="452"/>
      <c r="AC68" s="375"/>
      <c r="AF68" s="375"/>
      <c r="AG68" s="452"/>
      <c r="AH68" s="375"/>
      <c r="AK68" s="375"/>
      <c r="AL68" s="452"/>
      <c r="AM68" s="375"/>
      <c r="AP68" s="375"/>
      <c r="AQ68" s="452"/>
      <c r="AR68" s="375"/>
      <c r="AS68" s="375"/>
      <c r="AT68" s="375"/>
      <c r="AU68" s="375"/>
      <c r="AV68" s="375"/>
      <c r="AW68" s="375"/>
      <c r="AY68" s="375"/>
      <c r="BB68" s="375"/>
      <c r="BD68" s="375"/>
      <c r="LY68" s="444"/>
      <c r="MN68" s="383"/>
    </row>
    <row r="69" spans="1:495" ht="12" customHeight="1" x14ac:dyDescent="0.2">
      <c r="A69" s="1164"/>
      <c r="B69" s="1164"/>
      <c r="C69" s="1166" t="s">
        <v>451</v>
      </c>
      <c r="D69" s="1166"/>
      <c r="E69" s="1166"/>
      <c r="F69" s="1166"/>
      <c r="G69" s="461"/>
      <c r="H69" s="462"/>
      <c r="I69" s="461"/>
      <c r="J69" s="461"/>
      <c r="K69" s="463"/>
      <c r="L69" s="463"/>
      <c r="M69" s="463"/>
      <c r="N69" s="463"/>
      <c r="O69" s="463"/>
      <c r="P69" s="463"/>
      <c r="Q69" s="383"/>
      <c r="S69" s="464" t="str">
        <f>C69</f>
        <v xml:space="preserve">Income Limit Distribution among Bedroom Sizes </v>
      </c>
      <c r="U69" s="465"/>
      <c r="X69" s="375"/>
      <c r="AA69" s="375"/>
      <c r="AB69" s="452"/>
      <c r="AC69" s="375"/>
      <c r="AF69" s="375"/>
      <c r="AG69" s="452"/>
      <c r="AH69" s="375"/>
      <c r="AK69" s="375"/>
      <c r="AL69" s="452"/>
      <c r="AM69" s="375"/>
      <c r="AP69" s="375"/>
      <c r="AQ69" s="452"/>
      <c r="AR69" s="375"/>
      <c r="AS69" s="375"/>
      <c r="AT69" s="375"/>
      <c r="AU69" s="375"/>
      <c r="AV69" s="375"/>
      <c r="AW69" s="375"/>
      <c r="AY69" s="375"/>
      <c r="BB69" s="375"/>
      <c r="BD69" s="375"/>
      <c r="LY69" s="444"/>
      <c r="MN69" s="383"/>
    </row>
    <row r="70" spans="1:495" s="471" customFormat="1" ht="13.15" customHeight="1" x14ac:dyDescent="0.2">
      <c r="A70" s="1164"/>
      <c r="B70" s="1164"/>
      <c r="C70" s="1166"/>
      <c r="D70" s="1166"/>
      <c r="E70" s="1166"/>
      <c r="F70" s="1166"/>
      <c r="G70" s="379"/>
      <c r="H70" s="449" t="s">
        <v>439</v>
      </c>
      <c r="I70" s="450"/>
      <c r="J70" s="466"/>
      <c r="K70" s="467" t="str">
        <f t="shared" ref="K70:P70" si="354">IF(OR(K56=0,K$67=0),"",K56/K$67)</f>
        <v/>
      </c>
      <c r="L70" s="468" t="str">
        <f t="shared" si="354"/>
        <v/>
      </c>
      <c r="M70" s="468" t="str">
        <f t="shared" si="354"/>
        <v/>
      </c>
      <c r="N70" s="468" t="str">
        <f t="shared" si="354"/>
        <v/>
      </c>
      <c r="O70" s="468" t="str">
        <f t="shared" si="354"/>
        <v/>
      </c>
      <c r="P70" s="469" t="str">
        <f t="shared" si="354"/>
        <v/>
      </c>
      <c r="Q70" s="470" t="s">
        <v>506</v>
      </c>
      <c r="S70" s="1145"/>
      <c r="T70" s="1146"/>
      <c r="U70" s="1146"/>
      <c r="V70" s="1146"/>
      <c r="W70" s="1147"/>
      <c r="X70" s="383"/>
      <c r="Y70" s="383"/>
      <c r="Z70" s="383"/>
      <c r="AA70" s="383"/>
      <c r="AB70" s="383"/>
      <c r="AC70" s="383"/>
      <c r="AD70" s="383"/>
      <c r="AE70" s="383"/>
      <c r="AF70" s="383"/>
      <c r="AG70" s="383"/>
      <c r="AH70" s="383"/>
      <c r="AI70" s="383"/>
      <c r="AJ70" s="383"/>
      <c r="AK70" s="383"/>
      <c r="AL70" s="383"/>
      <c r="AM70" s="383"/>
      <c r="AN70" s="383"/>
      <c r="AO70" s="383"/>
      <c r="AP70" s="383"/>
      <c r="AQ70" s="383"/>
      <c r="AR70" s="383"/>
      <c r="AS70" s="383"/>
      <c r="AT70" s="383"/>
      <c r="AU70" s="383"/>
      <c r="AV70" s="383"/>
      <c r="AW70" s="383"/>
      <c r="AX70" s="383"/>
      <c r="AY70" s="383"/>
      <c r="AZ70" s="383"/>
      <c r="BA70" s="383"/>
      <c r="BB70" s="383"/>
      <c r="BC70" s="383"/>
      <c r="BD70" s="383"/>
      <c r="BE70" s="383"/>
      <c r="BF70" s="383"/>
      <c r="BG70" s="383"/>
      <c r="BH70" s="383"/>
      <c r="BI70" s="383"/>
      <c r="BJ70" s="383"/>
      <c r="BK70" s="383"/>
      <c r="BL70" s="383"/>
      <c r="BM70" s="383"/>
      <c r="BN70" s="383"/>
      <c r="BO70" s="383"/>
      <c r="BP70" s="383"/>
      <c r="BQ70" s="383"/>
      <c r="BR70" s="383"/>
      <c r="BS70" s="383"/>
      <c r="BT70" s="383"/>
      <c r="BU70" s="383"/>
      <c r="BV70" s="383"/>
      <c r="BW70" s="383"/>
      <c r="BX70" s="383"/>
      <c r="BY70" s="383"/>
      <c r="BZ70" s="383"/>
      <c r="CA70" s="383"/>
      <c r="CB70" s="383"/>
      <c r="CC70" s="383"/>
      <c r="CD70" s="383"/>
      <c r="CE70" s="383"/>
      <c r="CF70" s="383"/>
      <c r="CG70" s="383"/>
      <c r="CH70" s="383"/>
      <c r="CI70" s="383"/>
      <c r="CJ70" s="383"/>
      <c r="CK70" s="383"/>
      <c r="CL70" s="383"/>
      <c r="CM70" s="383"/>
      <c r="CN70" s="383"/>
      <c r="CO70" s="383"/>
      <c r="CP70" s="383"/>
      <c r="CQ70" s="383"/>
      <c r="CR70" s="383"/>
      <c r="CS70" s="383"/>
      <c r="CT70" s="383"/>
      <c r="CU70" s="383"/>
      <c r="CV70" s="383"/>
      <c r="CW70" s="383"/>
      <c r="CX70" s="383"/>
      <c r="CY70" s="383"/>
      <c r="CZ70" s="383"/>
      <c r="DA70" s="383"/>
      <c r="DB70" s="383"/>
      <c r="DC70" s="383"/>
      <c r="DD70" s="383"/>
      <c r="DE70" s="383"/>
      <c r="DF70" s="383"/>
      <c r="DG70" s="383"/>
      <c r="DH70" s="383"/>
      <c r="DI70" s="383"/>
      <c r="DJ70" s="383"/>
      <c r="DK70" s="383"/>
      <c r="DL70" s="383"/>
      <c r="DM70" s="383"/>
      <c r="DN70" s="383"/>
      <c r="DO70" s="383"/>
      <c r="DP70" s="383"/>
      <c r="DQ70" s="383"/>
      <c r="DR70" s="383"/>
      <c r="DS70" s="383"/>
      <c r="DT70" s="383"/>
      <c r="DU70" s="383"/>
      <c r="DV70" s="383"/>
      <c r="DW70" s="383"/>
      <c r="DX70" s="383"/>
      <c r="DY70" s="383"/>
      <c r="DZ70" s="383"/>
      <c r="EA70" s="383"/>
      <c r="EB70" s="383"/>
      <c r="EC70" s="383"/>
      <c r="ED70" s="383"/>
      <c r="EE70" s="383"/>
      <c r="EF70" s="383"/>
      <c r="EG70" s="383"/>
      <c r="EH70" s="383"/>
      <c r="EI70" s="383"/>
      <c r="EJ70" s="383"/>
      <c r="EK70" s="383"/>
      <c r="EL70" s="383"/>
      <c r="EM70" s="383"/>
      <c r="EN70" s="383"/>
      <c r="EO70" s="383"/>
      <c r="EP70" s="383"/>
      <c r="EQ70" s="383"/>
      <c r="ER70" s="383"/>
      <c r="ES70" s="383"/>
      <c r="ET70" s="383"/>
      <c r="EU70" s="383"/>
      <c r="EV70" s="383"/>
      <c r="EW70" s="383"/>
      <c r="EX70" s="383"/>
      <c r="EY70" s="383"/>
      <c r="EZ70" s="383"/>
      <c r="FA70" s="383"/>
      <c r="FB70" s="383"/>
      <c r="FC70" s="383"/>
      <c r="FD70" s="383"/>
      <c r="FE70" s="383"/>
      <c r="FF70" s="383"/>
      <c r="FG70" s="383"/>
      <c r="FH70" s="383"/>
      <c r="FI70" s="383"/>
      <c r="FJ70" s="383"/>
      <c r="FK70" s="383"/>
      <c r="FL70" s="383"/>
      <c r="FM70" s="383"/>
      <c r="FN70" s="383"/>
      <c r="FO70" s="383"/>
      <c r="FP70" s="383"/>
      <c r="FQ70" s="383"/>
      <c r="FR70" s="383"/>
      <c r="FS70" s="383"/>
      <c r="FT70" s="383"/>
      <c r="FU70" s="383"/>
      <c r="FV70" s="383"/>
      <c r="FW70" s="383"/>
      <c r="FX70" s="383"/>
      <c r="FY70" s="383"/>
      <c r="FZ70" s="383"/>
      <c r="GA70" s="383"/>
      <c r="GB70" s="383"/>
      <c r="GC70" s="383"/>
      <c r="GD70" s="383"/>
      <c r="GE70" s="383"/>
      <c r="GF70" s="383"/>
      <c r="GG70" s="383"/>
      <c r="GH70" s="383"/>
      <c r="GI70" s="383"/>
      <c r="GJ70" s="383"/>
      <c r="GK70" s="383"/>
      <c r="GL70" s="383"/>
      <c r="GM70" s="383"/>
      <c r="GN70" s="383"/>
      <c r="GO70" s="383"/>
      <c r="GP70" s="383"/>
      <c r="GQ70" s="383"/>
      <c r="GR70" s="383"/>
      <c r="GS70" s="383"/>
      <c r="GT70" s="383"/>
      <c r="GU70" s="383"/>
      <c r="GV70" s="383"/>
      <c r="GW70" s="383"/>
      <c r="GX70" s="383"/>
      <c r="GY70" s="383"/>
      <c r="GZ70" s="383"/>
      <c r="HA70" s="383"/>
      <c r="HB70" s="383"/>
      <c r="HC70" s="383"/>
      <c r="HD70" s="383"/>
      <c r="HE70" s="383"/>
      <c r="HF70" s="383"/>
      <c r="HG70" s="383"/>
      <c r="HH70" s="383"/>
      <c r="HI70" s="383"/>
      <c r="HJ70" s="383"/>
      <c r="HK70" s="383"/>
      <c r="HL70" s="383"/>
      <c r="HM70" s="383"/>
      <c r="HN70" s="383"/>
      <c r="HO70" s="383"/>
      <c r="HP70" s="383"/>
      <c r="HQ70" s="383"/>
      <c r="HR70" s="383"/>
      <c r="HS70" s="383"/>
      <c r="HT70" s="383"/>
      <c r="HU70" s="383"/>
      <c r="HV70" s="383"/>
      <c r="HW70" s="383"/>
      <c r="HX70" s="383"/>
      <c r="HY70" s="383"/>
      <c r="HZ70" s="383"/>
      <c r="IA70" s="383"/>
      <c r="IB70" s="383"/>
      <c r="IC70" s="383"/>
      <c r="ID70" s="383"/>
      <c r="IE70" s="383"/>
      <c r="IF70" s="383"/>
      <c r="IG70" s="383"/>
      <c r="IH70" s="383"/>
      <c r="II70" s="383"/>
      <c r="IJ70" s="383"/>
      <c r="IK70" s="383"/>
      <c r="IL70" s="383"/>
      <c r="IM70" s="383"/>
      <c r="IN70" s="383"/>
      <c r="IO70" s="383"/>
      <c r="IP70" s="383"/>
      <c r="IQ70" s="383"/>
      <c r="IR70" s="383"/>
      <c r="IS70" s="383"/>
      <c r="IT70" s="383"/>
      <c r="IU70" s="383"/>
      <c r="IV70" s="383"/>
      <c r="IW70" s="383"/>
      <c r="IX70" s="383"/>
      <c r="IY70" s="383"/>
      <c r="IZ70" s="383"/>
      <c r="JA70" s="383"/>
      <c r="JB70" s="383"/>
      <c r="JC70" s="383"/>
      <c r="JD70" s="383"/>
      <c r="JE70" s="383"/>
      <c r="JF70" s="383"/>
      <c r="JG70" s="383"/>
      <c r="JH70" s="383"/>
      <c r="JI70" s="383"/>
      <c r="JJ70" s="383"/>
      <c r="JK70" s="383"/>
      <c r="JL70" s="383"/>
      <c r="JM70" s="383"/>
      <c r="JN70" s="383"/>
      <c r="JO70" s="383"/>
      <c r="JP70" s="383"/>
      <c r="JQ70" s="383"/>
      <c r="JR70" s="383"/>
      <c r="JS70" s="383"/>
      <c r="JT70" s="383"/>
      <c r="JU70" s="383"/>
      <c r="JV70" s="383"/>
      <c r="JW70" s="383"/>
      <c r="JX70" s="383"/>
      <c r="JY70" s="383"/>
      <c r="JZ70" s="383"/>
      <c r="KA70" s="383"/>
      <c r="KB70" s="383"/>
      <c r="KC70" s="383"/>
      <c r="KD70" s="383"/>
      <c r="KE70" s="383"/>
      <c r="KF70" s="383"/>
      <c r="KG70" s="383"/>
      <c r="KH70" s="383"/>
      <c r="KI70" s="383"/>
      <c r="KJ70" s="383"/>
      <c r="KK70" s="383"/>
      <c r="KL70" s="383"/>
      <c r="KM70" s="383"/>
      <c r="KN70" s="383"/>
      <c r="KO70" s="383"/>
      <c r="KP70" s="383"/>
      <c r="KQ70" s="383"/>
      <c r="KR70" s="383"/>
      <c r="KS70" s="383"/>
      <c r="KT70" s="383"/>
      <c r="KU70" s="383"/>
      <c r="KV70" s="383"/>
      <c r="KW70" s="383"/>
      <c r="KX70" s="383"/>
      <c r="KY70" s="383"/>
      <c r="KZ70" s="383"/>
      <c r="LA70" s="383"/>
      <c r="LB70" s="383"/>
      <c r="LC70" s="383"/>
      <c r="LD70" s="383"/>
      <c r="LE70" s="383"/>
      <c r="LF70" s="383"/>
      <c r="LG70" s="383"/>
      <c r="LH70" s="383"/>
      <c r="LI70" s="383"/>
      <c r="LJ70" s="383"/>
      <c r="LK70" s="383"/>
      <c r="LL70" s="383"/>
      <c r="LM70" s="383"/>
      <c r="LN70" s="383"/>
      <c r="LO70" s="383"/>
      <c r="LP70" s="383"/>
      <c r="LQ70" s="383"/>
      <c r="LR70" s="383"/>
      <c r="LS70" s="383"/>
      <c r="LT70" s="383"/>
      <c r="LU70" s="383"/>
      <c r="LV70" s="383"/>
      <c r="LW70" s="383"/>
      <c r="LX70" s="383"/>
      <c r="LY70" s="383"/>
      <c r="LZ70" s="383"/>
      <c r="MA70" s="383"/>
      <c r="MB70" s="383"/>
      <c r="MC70" s="383"/>
      <c r="MD70" s="383"/>
      <c r="ME70" s="383"/>
      <c r="MF70" s="383"/>
      <c r="MG70" s="383"/>
      <c r="MH70" s="383"/>
      <c r="MI70" s="383"/>
      <c r="MJ70" s="383"/>
      <c r="MK70" s="383"/>
      <c r="ML70" s="383"/>
      <c r="MM70" s="383"/>
      <c r="MN70" s="383"/>
      <c r="MO70" s="383"/>
      <c r="MP70" s="383"/>
      <c r="MQ70" s="383"/>
      <c r="MR70" s="383"/>
      <c r="MS70" s="383"/>
      <c r="MT70" s="383"/>
      <c r="MU70" s="383"/>
      <c r="MV70" s="383"/>
      <c r="MW70" s="383"/>
      <c r="MX70" s="383"/>
      <c r="MY70" s="383"/>
      <c r="MZ70" s="383"/>
      <c r="NA70" s="383"/>
      <c r="NB70" s="383"/>
      <c r="NC70" s="383"/>
      <c r="ND70" s="383"/>
      <c r="NE70" s="379"/>
      <c r="NF70" s="379"/>
      <c r="NG70" s="379"/>
      <c r="NH70" s="379"/>
      <c r="NI70" s="379"/>
      <c r="NJ70" s="379"/>
      <c r="NK70" s="379"/>
      <c r="NL70" s="379"/>
      <c r="NM70" s="379"/>
      <c r="NN70" s="379"/>
      <c r="NO70" s="379"/>
      <c r="NP70" s="379"/>
      <c r="NQ70" s="379"/>
      <c r="NR70" s="379"/>
      <c r="NS70" s="379"/>
      <c r="NT70" s="379"/>
      <c r="NU70" s="379"/>
      <c r="NV70" s="379"/>
      <c r="NW70" s="379"/>
      <c r="NX70" s="379"/>
      <c r="NY70" s="379"/>
      <c r="NZ70" s="379"/>
      <c r="OA70" s="379"/>
      <c r="OB70" s="379"/>
      <c r="OC70" s="379"/>
      <c r="OD70" s="379"/>
      <c r="OE70" s="379"/>
      <c r="OF70" s="379"/>
      <c r="OG70" s="379"/>
      <c r="OH70" s="379"/>
      <c r="OI70" s="379"/>
      <c r="OJ70" s="379"/>
      <c r="OK70" s="379"/>
      <c r="OL70" s="379"/>
      <c r="OM70" s="379"/>
      <c r="ON70" s="379"/>
      <c r="OO70" s="379"/>
      <c r="OP70" s="379"/>
      <c r="OQ70" s="379"/>
      <c r="OR70" s="379"/>
      <c r="OS70" s="379"/>
      <c r="OT70" s="379"/>
      <c r="OU70" s="379"/>
      <c r="OV70" s="379"/>
      <c r="OW70" s="379"/>
      <c r="OX70" s="379"/>
      <c r="OY70" s="379"/>
      <c r="OZ70" s="379"/>
      <c r="PA70" s="379"/>
      <c r="PB70" s="379"/>
      <c r="PC70" s="379"/>
      <c r="PD70" s="379"/>
      <c r="PE70" s="379"/>
      <c r="PF70" s="379"/>
      <c r="PG70" s="379"/>
      <c r="PH70" s="379"/>
      <c r="PI70" s="379"/>
      <c r="PJ70" s="379"/>
      <c r="PK70" s="379"/>
      <c r="PL70" s="379"/>
      <c r="PM70" s="379"/>
      <c r="PN70" s="379"/>
      <c r="PO70" s="379"/>
      <c r="PP70" s="379"/>
      <c r="PQ70" s="379"/>
      <c r="PR70" s="379"/>
      <c r="PS70" s="379"/>
      <c r="PT70" s="379"/>
      <c r="PU70" s="379"/>
      <c r="PV70" s="379"/>
      <c r="PW70" s="379"/>
      <c r="PX70" s="379"/>
      <c r="PY70" s="379"/>
      <c r="PZ70" s="379"/>
      <c r="QA70" s="379"/>
      <c r="QB70" s="379"/>
      <c r="QC70" s="379"/>
      <c r="QD70" s="379"/>
      <c r="QE70" s="379"/>
      <c r="QF70" s="379"/>
      <c r="QG70" s="379"/>
      <c r="QH70" s="379"/>
      <c r="QI70" s="379"/>
      <c r="QJ70" s="379"/>
      <c r="QK70" s="379"/>
      <c r="QL70" s="379"/>
      <c r="QM70" s="379"/>
      <c r="QN70" s="379"/>
      <c r="QO70" s="379"/>
      <c r="QP70" s="379"/>
      <c r="QQ70" s="379"/>
      <c r="QR70" s="379"/>
      <c r="QS70" s="379"/>
      <c r="QT70" s="379"/>
      <c r="QU70" s="379"/>
      <c r="QV70" s="379"/>
      <c r="QW70" s="379"/>
      <c r="QX70" s="379"/>
      <c r="QY70" s="379"/>
      <c r="QZ70" s="379"/>
      <c r="RA70" s="379"/>
      <c r="RB70" s="379"/>
      <c r="RC70" s="379"/>
      <c r="RD70" s="379"/>
      <c r="RE70" s="379"/>
      <c r="RF70" s="379"/>
      <c r="RG70" s="379"/>
      <c r="RH70" s="379"/>
      <c r="RI70" s="379"/>
      <c r="RJ70" s="379"/>
      <c r="RK70" s="379"/>
      <c r="RL70" s="379"/>
      <c r="RM70" s="379"/>
      <c r="RN70" s="379"/>
      <c r="RO70" s="379"/>
      <c r="RP70" s="379"/>
      <c r="RQ70" s="379"/>
      <c r="RR70" s="379"/>
      <c r="RS70" s="379"/>
      <c r="RT70" s="379"/>
      <c r="RU70" s="379"/>
      <c r="RV70" s="379"/>
      <c r="RW70" s="379"/>
      <c r="RX70" s="379"/>
      <c r="RY70" s="379"/>
      <c r="RZ70" s="379"/>
      <c r="SA70" s="379"/>
    </row>
    <row r="71" spans="1:495" s="471" customFormat="1" x14ac:dyDescent="0.2">
      <c r="A71" s="1164"/>
      <c r="B71" s="1164"/>
      <c r="C71" s="402"/>
      <c r="D71" s="379"/>
      <c r="E71" s="379"/>
      <c r="F71" s="379"/>
      <c r="G71" s="379"/>
      <c r="H71" s="449" t="s">
        <v>507</v>
      </c>
      <c r="I71" s="450"/>
      <c r="J71" s="378"/>
      <c r="K71" s="472" t="str">
        <f>IF(OR(K56=0,$P70="",K$67=0),"",$P70*K$67)</f>
        <v/>
      </c>
      <c r="L71" s="546" t="str">
        <f>IF(OR(L56=0,$P70="",L$67=0),"",$P70*L$67)</f>
        <v/>
      </c>
      <c r="M71" s="546" t="str">
        <f>IF(OR(M56=0,$P70="",M$67=0),"",$P70*M$67)</f>
        <v/>
      </c>
      <c r="N71" s="546" t="str">
        <f>IF(OR(N56=0,$P70="",N$67=0),"",$P70*N$67)</f>
        <v/>
      </c>
      <c r="O71" s="546" t="str">
        <f>IF(OR(O56=0,$P70="",O$67=0),"",$P70*O$67)</f>
        <v/>
      </c>
      <c r="P71" s="548" t="str">
        <f t="shared" ref="P71" si="355">IF(OR($P70="",P$67=0),"",$P70*P$67)</f>
        <v/>
      </c>
      <c r="S71" s="1148"/>
      <c r="T71" s="1149"/>
      <c r="U71" s="1149"/>
      <c r="V71" s="1149"/>
      <c r="W71" s="1150"/>
      <c r="X71" s="383"/>
      <c r="Y71" s="383"/>
      <c r="Z71" s="383"/>
      <c r="AA71" s="383"/>
      <c r="AB71" s="383"/>
      <c r="AC71" s="383"/>
      <c r="AD71" s="383"/>
      <c r="AE71" s="383"/>
      <c r="AF71" s="383"/>
      <c r="AG71" s="383"/>
      <c r="AH71" s="383"/>
      <c r="AI71" s="383"/>
      <c r="AJ71" s="383"/>
      <c r="AK71" s="383"/>
      <c r="AL71" s="383"/>
      <c r="AM71" s="383"/>
      <c r="AN71" s="383"/>
      <c r="AO71" s="383"/>
      <c r="AP71" s="383"/>
      <c r="AQ71" s="383"/>
      <c r="AR71" s="383"/>
      <c r="AS71" s="383"/>
      <c r="AT71" s="383"/>
      <c r="AU71" s="383"/>
      <c r="AV71" s="383"/>
      <c r="AW71" s="383"/>
      <c r="AX71" s="383"/>
      <c r="AY71" s="383"/>
      <c r="AZ71" s="383"/>
      <c r="BA71" s="383"/>
      <c r="BB71" s="383"/>
      <c r="BC71" s="383"/>
      <c r="BD71" s="383"/>
      <c r="BE71" s="383"/>
      <c r="BF71" s="383"/>
      <c r="BG71" s="383"/>
      <c r="BH71" s="383"/>
      <c r="BI71" s="383"/>
      <c r="BJ71" s="383"/>
      <c r="BK71" s="383"/>
      <c r="BL71" s="383"/>
      <c r="BM71" s="383"/>
      <c r="BN71" s="383"/>
      <c r="BO71" s="383"/>
      <c r="BP71" s="383"/>
      <c r="BQ71" s="383"/>
      <c r="BR71" s="383"/>
      <c r="BS71" s="383"/>
      <c r="BT71" s="383"/>
      <c r="BU71" s="383"/>
      <c r="BV71" s="383"/>
      <c r="BW71" s="383"/>
      <c r="BX71" s="383"/>
      <c r="BY71" s="383"/>
      <c r="BZ71" s="383"/>
      <c r="CA71" s="383"/>
      <c r="CB71" s="383"/>
      <c r="CC71" s="383"/>
      <c r="CD71" s="383"/>
      <c r="CE71" s="383"/>
      <c r="CF71" s="383"/>
      <c r="CG71" s="383"/>
      <c r="CH71" s="383"/>
      <c r="CI71" s="383"/>
      <c r="CJ71" s="383"/>
      <c r="CK71" s="383"/>
      <c r="CL71" s="383"/>
      <c r="CM71" s="383"/>
      <c r="CN71" s="383"/>
      <c r="CO71" s="383"/>
      <c r="CP71" s="383"/>
      <c r="CQ71" s="383"/>
      <c r="CR71" s="383"/>
      <c r="CS71" s="383"/>
      <c r="CT71" s="383"/>
      <c r="CU71" s="383"/>
      <c r="CV71" s="383"/>
      <c r="CW71" s="383"/>
      <c r="CX71" s="383"/>
      <c r="CY71" s="383"/>
      <c r="CZ71" s="383"/>
      <c r="DA71" s="383"/>
      <c r="DB71" s="383"/>
      <c r="DC71" s="383"/>
      <c r="DD71" s="383"/>
      <c r="DE71" s="383"/>
      <c r="DF71" s="383"/>
      <c r="DG71" s="383"/>
      <c r="DH71" s="383"/>
      <c r="DI71" s="383"/>
      <c r="DJ71" s="383"/>
      <c r="DK71" s="383"/>
      <c r="DL71" s="383"/>
      <c r="DM71" s="383"/>
      <c r="DN71" s="383"/>
      <c r="DO71" s="383"/>
      <c r="DP71" s="383"/>
      <c r="DQ71" s="383"/>
      <c r="DR71" s="383"/>
      <c r="DS71" s="383"/>
      <c r="DT71" s="383"/>
      <c r="DU71" s="383"/>
      <c r="DV71" s="383"/>
      <c r="DW71" s="383"/>
      <c r="DX71" s="383"/>
      <c r="DY71" s="383"/>
      <c r="DZ71" s="383"/>
      <c r="EA71" s="383"/>
      <c r="EB71" s="383"/>
      <c r="EC71" s="383"/>
      <c r="ED71" s="383"/>
      <c r="EE71" s="383"/>
      <c r="EF71" s="383"/>
      <c r="EG71" s="383"/>
      <c r="EH71" s="383"/>
      <c r="EI71" s="383"/>
      <c r="EJ71" s="383"/>
      <c r="EK71" s="383"/>
      <c r="EL71" s="383"/>
      <c r="EM71" s="383"/>
      <c r="EN71" s="383"/>
      <c r="EO71" s="383"/>
      <c r="EP71" s="383"/>
      <c r="EQ71" s="383"/>
      <c r="ER71" s="383"/>
      <c r="ES71" s="383"/>
      <c r="ET71" s="383"/>
      <c r="EU71" s="383"/>
      <c r="EV71" s="383"/>
      <c r="EW71" s="383"/>
      <c r="EX71" s="383"/>
      <c r="EY71" s="383"/>
      <c r="EZ71" s="383"/>
      <c r="FA71" s="383"/>
      <c r="FB71" s="383"/>
      <c r="FC71" s="383"/>
      <c r="FD71" s="383"/>
      <c r="FE71" s="383"/>
      <c r="FF71" s="383"/>
      <c r="FG71" s="383"/>
      <c r="FH71" s="383"/>
      <c r="FI71" s="383"/>
      <c r="FJ71" s="383"/>
      <c r="FK71" s="383"/>
      <c r="FL71" s="383"/>
      <c r="FM71" s="383"/>
      <c r="FN71" s="383"/>
      <c r="FO71" s="383"/>
      <c r="FP71" s="383"/>
      <c r="FQ71" s="383"/>
      <c r="FR71" s="383"/>
      <c r="FS71" s="383"/>
      <c r="FT71" s="383"/>
      <c r="FU71" s="383"/>
      <c r="FV71" s="383"/>
      <c r="FW71" s="383"/>
      <c r="FX71" s="383"/>
      <c r="FY71" s="383"/>
      <c r="FZ71" s="383"/>
      <c r="GA71" s="383"/>
      <c r="GB71" s="383"/>
      <c r="GC71" s="383"/>
      <c r="GD71" s="383"/>
      <c r="GE71" s="383"/>
      <c r="GF71" s="383"/>
      <c r="GG71" s="383"/>
      <c r="GH71" s="383"/>
      <c r="GI71" s="383"/>
      <c r="GJ71" s="383"/>
      <c r="GK71" s="383"/>
      <c r="GL71" s="383"/>
      <c r="GM71" s="383"/>
      <c r="GN71" s="383"/>
      <c r="GO71" s="383"/>
      <c r="GP71" s="383"/>
      <c r="GQ71" s="383"/>
      <c r="GR71" s="383"/>
      <c r="GS71" s="383"/>
      <c r="GT71" s="383"/>
      <c r="GU71" s="383"/>
      <c r="GV71" s="383"/>
      <c r="GW71" s="383"/>
      <c r="GX71" s="383"/>
      <c r="GY71" s="383"/>
      <c r="GZ71" s="383"/>
      <c r="HA71" s="383"/>
      <c r="HB71" s="383"/>
      <c r="HC71" s="383"/>
      <c r="HD71" s="383"/>
      <c r="HE71" s="383"/>
      <c r="HF71" s="383"/>
      <c r="HG71" s="383"/>
      <c r="HH71" s="383"/>
      <c r="HI71" s="383"/>
      <c r="HJ71" s="383"/>
      <c r="HK71" s="383"/>
      <c r="HL71" s="383"/>
      <c r="HM71" s="383"/>
      <c r="HN71" s="383"/>
      <c r="HO71" s="383"/>
      <c r="HP71" s="383"/>
      <c r="HQ71" s="383"/>
      <c r="HR71" s="383"/>
      <c r="HS71" s="383"/>
      <c r="HT71" s="383"/>
      <c r="HU71" s="383"/>
      <c r="HV71" s="383"/>
      <c r="HW71" s="383"/>
      <c r="HX71" s="383"/>
      <c r="HY71" s="383"/>
      <c r="HZ71" s="383"/>
      <c r="IA71" s="383"/>
      <c r="IB71" s="383"/>
      <c r="IC71" s="383"/>
      <c r="ID71" s="383"/>
      <c r="IE71" s="383"/>
      <c r="IF71" s="383"/>
      <c r="IG71" s="383"/>
      <c r="IH71" s="383"/>
      <c r="II71" s="383"/>
      <c r="IJ71" s="383"/>
      <c r="IK71" s="383"/>
      <c r="IL71" s="383"/>
      <c r="IM71" s="383"/>
      <c r="IN71" s="383"/>
      <c r="IO71" s="383"/>
      <c r="IP71" s="383"/>
      <c r="IQ71" s="383"/>
      <c r="IR71" s="383"/>
      <c r="IS71" s="383"/>
      <c r="IT71" s="383"/>
      <c r="IU71" s="383"/>
      <c r="IV71" s="383"/>
      <c r="IW71" s="383"/>
      <c r="IX71" s="383"/>
      <c r="IY71" s="383"/>
      <c r="IZ71" s="383"/>
      <c r="JA71" s="383"/>
      <c r="JB71" s="383"/>
      <c r="JC71" s="383"/>
      <c r="JD71" s="383"/>
      <c r="JE71" s="383"/>
      <c r="JF71" s="383"/>
      <c r="JG71" s="383"/>
      <c r="JH71" s="383"/>
      <c r="JI71" s="383"/>
      <c r="JJ71" s="383"/>
      <c r="JK71" s="383"/>
      <c r="JL71" s="383"/>
      <c r="JM71" s="383"/>
      <c r="JN71" s="383"/>
      <c r="JO71" s="383"/>
      <c r="JP71" s="383"/>
      <c r="JQ71" s="383"/>
      <c r="JR71" s="383"/>
      <c r="JS71" s="383"/>
      <c r="JT71" s="383"/>
      <c r="JU71" s="383"/>
      <c r="JV71" s="383"/>
      <c r="JW71" s="383"/>
      <c r="JX71" s="383"/>
      <c r="JY71" s="383"/>
      <c r="JZ71" s="383"/>
      <c r="KA71" s="383"/>
      <c r="KB71" s="383"/>
      <c r="KC71" s="383"/>
      <c r="KD71" s="383"/>
      <c r="KE71" s="383"/>
      <c r="KF71" s="383"/>
      <c r="KG71" s="383"/>
      <c r="KH71" s="383"/>
      <c r="KI71" s="383"/>
      <c r="KJ71" s="383"/>
      <c r="KK71" s="383"/>
      <c r="KL71" s="383"/>
      <c r="KM71" s="383"/>
      <c r="KN71" s="383"/>
      <c r="KO71" s="383"/>
      <c r="KP71" s="383"/>
      <c r="KQ71" s="383"/>
      <c r="KR71" s="383"/>
      <c r="KS71" s="383"/>
      <c r="KT71" s="383"/>
      <c r="KU71" s="383"/>
      <c r="KV71" s="383"/>
      <c r="KW71" s="383"/>
      <c r="KX71" s="383"/>
      <c r="KY71" s="383"/>
      <c r="KZ71" s="383"/>
      <c r="LA71" s="383"/>
      <c r="LB71" s="383"/>
      <c r="LC71" s="383"/>
      <c r="LD71" s="383"/>
      <c r="LE71" s="383"/>
      <c r="LF71" s="383"/>
      <c r="LG71" s="383"/>
      <c r="LH71" s="383"/>
      <c r="LI71" s="383"/>
      <c r="LJ71" s="383"/>
      <c r="LK71" s="383"/>
      <c r="LL71" s="383"/>
      <c r="LM71" s="383"/>
      <c r="LN71" s="383"/>
      <c r="LO71" s="383"/>
      <c r="LP71" s="383"/>
      <c r="LQ71" s="383"/>
      <c r="LR71" s="383"/>
      <c r="LS71" s="383"/>
      <c r="LT71" s="383"/>
      <c r="LU71" s="383"/>
      <c r="LV71" s="383"/>
      <c r="LW71" s="383"/>
      <c r="LX71" s="383"/>
      <c r="LY71" s="383"/>
      <c r="LZ71" s="383"/>
      <c r="MA71" s="383"/>
      <c r="MB71" s="383"/>
      <c r="MC71" s="383"/>
      <c r="MD71" s="383"/>
      <c r="ME71" s="383"/>
      <c r="MF71" s="383"/>
      <c r="MG71" s="383"/>
      <c r="MH71" s="383"/>
      <c r="MI71" s="383"/>
      <c r="MJ71" s="383"/>
      <c r="MK71" s="383"/>
      <c r="ML71" s="383"/>
      <c r="MM71" s="383"/>
      <c r="MN71" s="383"/>
      <c r="MO71" s="383"/>
      <c r="MP71" s="383"/>
      <c r="MQ71" s="383"/>
      <c r="MR71" s="383"/>
      <c r="MS71" s="383"/>
      <c r="MT71" s="383"/>
      <c r="MU71" s="383"/>
      <c r="MV71" s="383"/>
      <c r="MW71" s="383"/>
      <c r="MX71" s="383"/>
      <c r="MY71" s="383"/>
      <c r="MZ71" s="383"/>
      <c r="NA71" s="383"/>
      <c r="NB71" s="383"/>
      <c r="NC71" s="383"/>
      <c r="ND71" s="383"/>
      <c r="NE71" s="379"/>
      <c r="NF71" s="379"/>
      <c r="NG71" s="379"/>
      <c r="NH71" s="379"/>
      <c r="NI71" s="379"/>
      <c r="NJ71" s="379"/>
      <c r="NK71" s="379"/>
      <c r="NL71" s="379"/>
      <c r="NM71" s="379"/>
      <c r="NN71" s="379"/>
      <c r="NO71" s="379"/>
      <c r="NP71" s="379"/>
      <c r="NQ71" s="379"/>
      <c r="NR71" s="379"/>
      <c r="NS71" s="379"/>
      <c r="NT71" s="379"/>
      <c r="NU71" s="379"/>
      <c r="NV71" s="379"/>
      <c r="NW71" s="379"/>
      <c r="NX71" s="379"/>
      <c r="NY71" s="379"/>
      <c r="NZ71" s="379"/>
      <c r="OA71" s="379"/>
      <c r="OB71" s="379"/>
      <c r="OC71" s="379"/>
      <c r="OD71" s="379"/>
      <c r="OE71" s="379"/>
      <c r="OF71" s="379"/>
      <c r="OG71" s="379"/>
      <c r="OH71" s="379"/>
      <c r="OI71" s="379"/>
      <c r="OJ71" s="379"/>
      <c r="OK71" s="379"/>
      <c r="OL71" s="379"/>
      <c r="OM71" s="379"/>
      <c r="ON71" s="379"/>
      <c r="OO71" s="379"/>
      <c r="OP71" s="379"/>
      <c r="OQ71" s="379"/>
      <c r="OR71" s="379"/>
      <c r="OS71" s="379"/>
      <c r="OT71" s="379"/>
      <c r="OU71" s="379"/>
      <c r="OV71" s="379"/>
      <c r="OW71" s="379"/>
      <c r="OX71" s="379"/>
      <c r="OY71" s="379"/>
      <c r="OZ71" s="379"/>
      <c r="PA71" s="379"/>
      <c r="PB71" s="379"/>
      <c r="PC71" s="379"/>
      <c r="PD71" s="379"/>
      <c r="PE71" s="379"/>
      <c r="PF71" s="379"/>
      <c r="PG71" s="379"/>
      <c r="PH71" s="379"/>
      <c r="PI71" s="379"/>
      <c r="PJ71" s="379"/>
      <c r="PK71" s="379"/>
      <c r="PL71" s="379"/>
      <c r="PM71" s="379"/>
      <c r="PN71" s="379"/>
      <c r="PO71" s="379"/>
      <c r="PP71" s="379"/>
      <c r="PQ71" s="379"/>
      <c r="PR71" s="379"/>
      <c r="PS71" s="379"/>
      <c r="PT71" s="379"/>
      <c r="PU71" s="379"/>
      <c r="PV71" s="379"/>
      <c r="PW71" s="379"/>
      <c r="PX71" s="379"/>
      <c r="PY71" s="379"/>
      <c r="PZ71" s="379"/>
      <c r="QA71" s="379"/>
      <c r="QB71" s="379"/>
      <c r="QC71" s="379"/>
      <c r="QD71" s="379"/>
      <c r="QE71" s="379"/>
      <c r="QF71" s="379"/>
      <c r="QG71" s="379"/>
      <c r="QH71" s="379"/>
      <c r="QI71" s="379"/>
      <c r="QJ71" s="379"/>
      <c r="QK71" s="379"/>
      <c r="QL71" s="379"/>
      <c r="QM71" s="379"/>
      <c r="QN71" s="379"/>
      <c r="QO71" s="379"/>
      <c r="QP71" s="379"/>
      <c r="QQ71" s="379"/>
      <c r="QR71" s="379"/>
      <c r="QS71" s="379"/>
      <c r="QT71" s="379"/>
      <c r="QU71" s="379"/>
      <c r="QV71" s="379"/>
      <c r="QW71" s="379"/>
      <c r="QX71" s="379"/>
      <c r="QY71" s="379"/>
      <c r="QZ71" s="379"/>
      <c r="RA71" s="379"/>
      <c r="RB71" s="379"/>
      <c r="RC71" s="379"/>
      <c r="RD71" s="379"/>
      <c r="RE71" s="379"/>
      <c r="RF71" s="379"/>
      <c r="RG71" s="379"/>
      <c r="RH71" s="379"/>
      <c r="RI71" s="379"/>
      <c r="RJ71" s="379"/>
      <c r="RK71" s="379"/>
      <c r="RL71" s="379"/>
      <c r="RM71" s="379"/>
      <c r="RN71" s="379"/>
      <c r="RO71" s="379"/>
      <c r="RP71" s="379"/>
      <c r="RQ71" s="379"/>
      <c r="RR71" s="379"/>
      <c r="RS71" s="379"/>
      <c r="RT71" s="379"/>
      <c r="RU71" s="379"/>
      <c r="RV71" s="379"/>
      <c r="RW71" s="379"/>
      <c r="RX71" s="379"/>
      <c r="RY71" s="379"/>
      <c r="RZ71" s="379"/>
      <c r="SA71" s="379"/>
    </row>
    <row r="72" spans="1:495" s="471" customFormat="1" x14ac:dyDescent="0.2">
      <c r="C72" s="402"/>
      <c r="D72" s="379"/>
      <c r="E72" s="379"/>
      <c r="F72" s="379"/>
      <c r="G72" s="473" t="str">
        <f>IF(AND(K72="",L72="",M72="",N72="",O72=""),"",IF(OR(K72&gt;2,L72&gt;2,M72&gt;2,N72&gt;2,O72&gt;2,K72&lt;-2,L72&lt;-2,M72&lt;-2,N72&lt;-2,O72&lt;-2),"Not Equal","Equal"))</f>
        <v/>
      </c>
      <c r="H72" s="474" t="s">
        <v>508</v>
      </c>
      <c r="I72" s="475"/>
      <c r="J72" s="378"/>
      <c r="K72" s="476" t="str">
        <f t="shared" ref="K72:P72" si="356">IF(OR(K71="",K56=0),"", K56-K71)</f>
        <v/>
      </c>
      <c r="L72" s="545" t="str">
        <f t="shared" si="356"/>
        <v/>
      </c>
      <c r="M72" s="545" t="str">
        <f t="shared" si="356"/>
        <v/>
      </c>
      <c r="N72" s="545" t="str">
        <f t="shared" si="356"/>
        <v/>
      </c>
      <c r="O72" s="545" t="str">
        <f t="shared" si="356"/>
        <v/>
      </c>
      <c r="P72" s="549" t="str">
        <f t="shared" si="356"/>
        <v/>
      </c>
      <c r="S72" s="1148"/>
      <c r="T72" s="1149"/>
      <c r="U72" s="1149"/>
      <c r="V72" s="1149"/>
      <c r="W72" s="1150"/>
      <c r="X72" s="383"/>
      <c r="Y72" s="383"/>
      <c r="Z72" s="383"/>
      <c r="AA72" s="383"/>
      <c r="AB72" s="383"/>
      <c r="AC72" s="383"/>
      <c r="AD72" s="383"/>
      <c r="AE72" s="383"/>
      <c r="AF72" s="383"/>
      <c r="AG72" s="383"/>
      <c r="AH72" s="383"/>
      <c r="AI72" s="383"/>
      <c r="AJ72" s="383"/>
      <c r="AK72" s="383"/>
      <c r="AL72" s="383"/>
      <c r="AM72" s="383"/>
      <c r="AN72" s="383"/>
      <c r="AO72" s="383"/>
      <c r="AP72" s="383"/>
      <c r="AQ72" s="383"/>
      <c r="AR72" s="383"/>
      <c r="AS72" s="383"/>
      <c r="AT72" s="383"/>
      <c r="AU72" s="383"/>
      <c r="AV72" s="383"/>
      <c r="AW72" s="383"/>
      <c r="AX72" s="383"/>
      <c r="AY72" s="383"/>
      <c r="AZ72" s="383"/>
      <c r="BA72" s="383"/>
      <c r="BB72" s="383"/>
      <c r="BC72" s="383"/>
      <c r="BD72" s="383"/>
      <c r="BE72" s="383"/>
      <c r="BF72" s="383"/>
      <c r="BG72" s="383"/>
      <c r="BH72" s="383"/>
      <c r="BI72" s="383"/>
      <c r="BJ72" s="383"/>
      <c r="BK72" s="383"/>
      <c r="BL72" s="383"/>
      <c r="BM72" s="383"/>
      <c r="BN72" s="383"/>
      <c r="BO72" s="383"/>
      <c r="BP72" s="383"/>
      <c r="BQ72" s="383"/>
      <c r="BR72" s="383"/>
      <c r="BS72" s="383"/>
      <c r="BT72" s="383"/>
      <c r="BU72" s="383"/>
      <c r="BV72" s="383"/>
      <c r="BW72" s="383"/>
      <c r="BX72" s="383"/>
      <c r="BY72" s="383"/>
      <c r="BZ72" s="383"/>
      <c r="CA72" s="383"/>
      <c r="CB72" s="383"/>
      <c r="CC72" s="383"/>
      <c r="CD72" s="383"/>
      <c r="CE72" s="383"/>
      <c r="CF72" s="383"/>
      <c r="CG72" s="383"/>
      <c r="CH72" s="383"/>
      <c r="CI72" s="383"/>
      <c r="CJ72" s="383"/>
      <c r="CK72" s="383"/>
      <c r="CL72" s="383"/>
      <c r="CM72" s="383"/>
      <c r="CN72" s="383"/>
      <c r="CO72" s="383"/>
      <c r="CP72" s="383"/>
      <c r="CQ72" s="383"/>
      <c r="CR72" s="383"/>
      <c r="CS72" s="383"/>
      <c r="CT72" s="383"/>
      <c r="CU72" s="383"/>
      <c r="CV72" s="383"/>
      <c r="CW72" s="383"/>
      <c r="CX72" s="383"/>
      <c r="CY72" s="383"/>
      <c r="CZ72" s="383"/>
      <c r="DA72" s="383"/>
      <c r="DB72" s="383"/>
      <c r="DC72" s="383"/>
      <c r="DD72" s="383"/>
      <c r="DE72" s="383"/>
      <c r="DF72" s="383"/>
      <c r="DG72" s="383"/>
      <c r="DH72" s="383"/>
      <c r="DI72" s="383"/>
      <c r="DJ72" s="383"/>
      <c r="DK72" s="383"/>
      <c r="DL72" s="383"/>
      <c r="DM72" s="383"/>
      <c r="DN72" s="383"/>
      <c r="DO72" s="383"/>
      <c r="DP72" s="383"/>
      <c r="DQ72" s="383"/>
      <c r="DR72" s="383"/>
      <c r="DS72" s="383"/>
      <c r="DT72" s="383"/>
      <c r="DU72" s="383"/>
      <c r="DV72" s="383"/>
      <c r="DW72" s="383"/>
      <c r="DX72" s="383"/>
      <c r="DY72" s="383"/>
      <c r="DZ72" s="383"/>
      <c r="EA72" s="383"/>
      <c r="EB72" s="383"/>
      <c r="EC72" s="383"/>
      <c r="ED72" s="383"/>
      <c r="EE72" s="383"/>
      <c r="EF72" s="383"/>
      <c r="EG72" s="383"/>
      <c r="EH72" s="383"/>
      <c r="EI72" s="383"/>
      <c r="EJ72" s="383"/>
      <c r="EK72" s="383"/>
      <c r="EL72" s="383"/>
      <c r="EM72" s="383"/>
      <c r="EN72" s="383"/>
      <c r="EO72" s="383"/>
      <c r="EP72" s="383"/>
      <c r="EQ72" s="383"/>
      <c r="ER72" s="383"/>
      <c r="ES72" s="383"/>
      <c r="ET72" s="383"/>
      <c r="EU72" s="383"/>
      <c r="EV72" s="383"/>
      <c r="EW72" s="383"/>
      <c r="EX72" s="383"/>
      <c r="EY72" s="383"/>
      <c r="EZ72" s="383"/>
      <c r="FA72" s="383"/>
      <c r="FB72" s="383"/>
      <c r="FC72" s="383"/>
      <c r="FD72" s="383"/>
      <c r="FE72" s="383"/>
      <c r="FF72" s="383"/>
      <c r="FG72" s="383"/>
      <c r="FH72" s="383"/>
      <c r="FI72" s="383"/>
      <c r="FJ72" s="383"/>
      <c r="FK72" s="383"/>
      <c r="FL72" s="383"/>
      <c r="FM72" s="383"/>
      <c r="FN72" s="383"/>
      <c r="FO72" s="383"/>
      <c r="FP72" s="383"/>
      <c r="FQ72" s="383"/>
      <c r="FR72" s="383"/>
      <c r="FS72" s="383"/>
      <c r="FT72" s="383"/>
      <c r="FU72" s="383"/>
      <c r="FV72" s="383"/>
      <c r="FW72" s="383"/>
      <c r="FX72" s="383"/>
      <c r="FY72" s="383"/>
      <c r="FZ72" s="383"/>
      <c r="GA72" s="383"/>
      <c r="GB72" s="383"/>
      <c r="GC72" s="383"/>
      <c r="GD72" s="383"/>
      <c r="GE72" s="383"/>
      <c r="GF72" s="383"/>
      <c r="GG72" s="383"/>
      <c r="GH72" s="383"/>
      <c r="GI72" s="383"/>
      <c r="GJ72" s="383"/>
      <c r="GK72" s="383"/>
      <c r="GL72" s="383"/>
      <c r="GM72" s="383"/>
      <c r="GN72" s="383"/>
      <c r="GO72" s="383"/>
      <c r="GP72" s="383"/>
      <c r="GQ72" s="383"/>
      <c r="GR72" s="383"/>
      <c r="GS72" s="383"/>
      <c r="GT72" s="383"/>
      <c r="GU72" s="383"/>
      <c r="GV72" s="383"/>
      <c r="GW72" s="383"/>
      <c r="GX72" s="383"/>
      <c r="GY72" s="383"/>
      <c r="GZ72" s="383"/>
      <c r="HA72" s="383"/>
      <c r="HB72" s="383"/>
      <c r="HC72" s="383"/>
      <c r="HD72" s="383"/>
      <c r="HE72" s="383"/>
      <c r="HF72" s="383"/>
      <c r="HG72" s="383"/>
      <c r="HH72" s="383"/>
      <c r="HI72" s="383"/>
      <c r="HJ72" s="383"/>
      <c r="HK72" s="383"/>
      <c r="HL72" s="383"/>
      <c r="HM72" s="383"/>
      <c r="HN72" s="383"/>
      <c r="HO72" s="383"/>
      <c r="HP72" s="383"/>
      <c r="HQ72" s="383"/>
      <c r="HR72" s="383"/>
      <c r="HS72" s="383"/>
      <c r="HT72" s="383"/>
      <c r="HU72" s="383"/>
      <c r="HV72" s="383"/>
      <c r="HW72" s="383"/>
      <c r="HX72" s="383"/>
      <c r="HY72" s="383"/>
      <c r="HZ72" s="383"/>
      <c r="IA72" s="383"/>
      <c r="IB72" s="383"/>
      <c r="IC72" s="383"/>
      <c r="ID72" s="383"/>
      <c r="IE72" s="383"/>
      <c r="IF72" s="383"/>
      <c r="IG72" s="383"/>
      <c r="IH72" s="383"/>
      <c r="II72" s="383"/>
      <c r="IJ72" s="383"/>
      <c r="IK72" s="383"/>
      <c r="IL72" s="383"/>
      <c r="IM72" s="383"/>
      <c r="IN72" s="383"/>
      <c r="IO72" s="383"/>
      <c r="IP72" s="383"/>
      <c r="IQ72" s="383"/>
      <c r="IR72" s="383"/>
      <c r="IS72" s="383"/>
      <c r="IT72" s="383"/>
      <c r="IU72" s="383"/>
      <c r="IV72" s="383"/>
      <c r="IW72" s="383"/>
      <c r="IX72" s="383"/>
      <c r="IY72" s="383"/>
      <c r="IZ72" s="383"/>
      <c r="JA72" s="383"/>
      <c r="JB72" s="383"/>
      <c r="JC72" s="383"/>
      <c r="JD72" s="383"/>
      <c r="JE72" s="383"/>
      <c r="JF72" s="383"/>
      <c r="JG72" s="383"/>
      <c r="JH72" s="383"/>
      <c r="JI72" s="383"/>
      <c r="JJ72" s="383"/>
      <c r="JK72" s="383"/>
      <c r="JL72" s="383"/>
      <c r="JM72" s="383"/>
      <c r="JN72" s="383"/>
      <c r="JO72" s="383"/>
      <c r="JP72" s="383"/>
      <c r="JQ72" s="383"/>
      <c r="JR72" s="383"/>
      <c r="JS72" s="383"/>
      <c r="JT72" s="383"/>
      <c r="JU72" s="383"/>
      <c r="JV72" s="383"/>
      <c r="JW72" s="383"/>
      <c r="JX72" s="383"/>
      <c r="JY72" s="383"/>
      <c r="JZ72" s="383"/>
      <c r="KA72" s="383"/>
      <c r="KB72" s="383"/>
      <c r="KC72" s="383"/>
      <c r="KD72" s="383"/>
      <c r="KE72" s="383"/>
      <c r="KF72" s="383"/>
      <c r="KG72" s="383"/>
      <c r="KH72" s="383"/>
      <c r="KI72" s="383"/>
      <c r="KJ72" s="383"/>
      <c r="KK72" s="383"/>
      <c r="KL72" s="383"/>
      <c r="KM72" s="383"/>
      <c r="KN72" s="383"/>
      <c r="KO72" s="383"/>
      <c r="KP72" s="383"/>
      <c r="KQ72" s="383"/>
      <c r="KR72" s="383"/>
      <c r="KS72" s="383"/>
      <c r="KT72" s="383"/>
      <c r="KU72" s="383"/>
      <c r="KV72" s="383"/>
      <c r="KW72" s="383"/>
      <c r="KX72" s="383"/>
      <c r="KY72" s="383"/>
      <c r="KZ72" s="383"/>
      <c r="LA72" s="383"/>
      <c r="LB72" s="383"/>
      <c r="LC72" s="383"/>
      <c r="LD72" s="383"/>
      <c r="LE72" s="383"/>
      <c r="LF72" s="383"/>
      <c r="LG72" s="383"/>
      <c r="LH72" s="383"/>
      <c r="LI72" s="383"/>
      <c r="LJ72" s="383"/>
      <c r="LK72" s="383"/>
      <c r="LL72" s="383"/>
      <c r="LM72" s="383"/>
      <c r="LN72" s="383"/>
      <c r="LO72" s="383"/>
      <c r="LP72" s="383"/>
      <c r="LQ72" s="383"/>
      <c r="LR72" s="383"/>
      <c r="LS72" s="383"/>
      <c r="LT72" s="383"/>
      <c r="LU72" s="383"/>
      <c r="LV72" s="383"/>
      <c r="LW72" s="383"/>
      <c r="LX72" s="383"/>
      <c r="LY72" s="383"/>
      <c r="LZ72" s="383"/>
      <c r="MA72" s="383"/>
      <c r="MB72" s="383"/>
      <c r="MC72" s="383"/>
      <c r="MD72" s="383"/>
      <c r="ME72" s="383"/>
      <c r="MF72" s="383"/>
      <c r="MG72" s="383"/>
      <c r="MH72" s="383"/>
      <c r="MI72" s="383"/>
      <c r="MJ72" s="383"/>
      <c r="MK72" s="383"/>
      <c r="ML72" s="383"/>
      <c r="MM72" s="383"/>
      <c r="MN72" s="383"/>
      <c r="MO72" s="383"/>
      <c r="MP72" s="383"/>
      <c r="MQ72" s="383"/>
      <c r="MR72" s="383"/>
      <c r="MS72" s="383"/>
      <c r="MT72" s="383"/>
      <c r="MU72" s="383"/>
      <c r="MV72" s="383"/>
      <c r="MW72" s="383"/>
      <c r="MX72" s="383"/>
      <c r="MY72" s="383"/>
      <c r="MZ72" s="383"/>
      <c r="NA72" s="383"/>
      <c r="NB72" s="383"/>
      <c r="NC72" s="383"/>
      <c r="ND72" s="383"/>
      <c r="NE72" s="379"/>
      <c r="NF72" s="379"/>
      <c r="NG72" s="379"/>
      <c r="NH72" s="379"/>
      <c r="NI72" s="379"/>
      <c r="NJ72" s="379"/>
      <c r="NK72" s="379"/>
      <c r="NL72" s="379"/>
      <c r="NM72" s="379"/>
      <c r="NN72" s="379"/>
      <c r="NO72" s="379"/>
      <c r="NP72" s="379"/>
      <c r="NQ72" s="379"/>
      <c r="NR72" s="379"/>
      <c r="NS72" s="379"/>
      <c r="NT72" s="379"/>
      <c r="NU72" s="379"/>
      <c r="NV72" s="379"/>
      <c r="NW72" s="379"/>
      <c r="NX72" s="379"/>
      <c r="NY72" s="379"/>
      <c r="NZ72" s="379"/>
      <c r="OA72" s="379"/>
      <c r="OB72" s="379"/>
      <c r="OC72" s="379"/>
      <c r="OD72" s="379"/>
      <c r="OE72" s="379"/>
      <c r="OF72" s="379"/>
      <c r="OG72" s="379"/>
      <c r="OH72" s="379"/>
      <c r="OI72" s="379"/>
      <c r="OJ72" s="379"/>
      <c r="OK72" s="379"/>
      <c r="OL72" s="379"/>
      <c r="OM72" s="379"/>
      <c r="ON72" s="379"/>
      <c r="OO72" s="379"/>
      <c r="OP72" s="379"/>
      <c r="OQ72" s="379"/>
      <c r="OR72" s="379"/>
      <c r="OS72" s="379"/>
      <c r="OT72" s="379"/>
      <c r="OU72" s="379"/>
      <c r="OV72" s="379"/>
      <c r="OW72" s="379"/>
      <c r="OX72" s="379"/>
      <c r="OY72" s="379"/>
      <c r="OZ72" s="379"/>
      <c r="PA72" s="379"/>
      <c r="PB72" s="379"/>
      <c r="PC72" s="379"/>
      <c r="PD72" s="379"/>
      <c r="PE72" s="379"/>
      <c r="PF72" s="379"/>
      <c r="PG72" s="379"/>
      <c r="PH72" s="379"/>
      <c r="PI72" s="379"/>
      <c r="PJ72" s="379"/>
      <c r="PK72" s="379"/>
      <c r="PL72" s="379"/>
      <c r="PM72" s="379"/>
      <c r="PN72" s="379"/>
      <c r="PO72" s="379"/>
      <c r="PP72" s="379"/>
      <c r="PQ72" s="379"/>
      <c r="PR72" s="379"/>
      <c r="PS72" s="379"/>
      <c r="PT72" s="379"/>
      <c r="PU72" s="379"/>
      <c r="PV72" s="379"/>
      <c r="PW72" s="379"/>
      <c r="PX72" s="379"/>
      <c r="PY72" s="379"/>
      <c r="PZ72" s="379"/>
      <c r="QA72" s="379"/>
      <c r="QB72" s="379"/>
      <c r="QC72" s="379"/>
      <c r="QD72" s="379"/>
      <c r="QE72" s="379"/>
      <c r="QF72" s="379"/>
      <c r="QG72" s="379"/>
      <c r="QH72" s="379"/>
      <c r="QI72" s="379"/>
      <c r="QJ72" s="379"/>
      <c r="QK72" s="379"/>
      <c r="QL72" s="379"/>
      <c r="QM72" s="379"/>
      <c r="QN72" s="379"/>
      <c r="QO72" s="379"/>
      <c r="QP72" s="379"/>
      <c r="QQ72" s="379"/>
      <c r="QR72" s="379"/>
      <c r="QS72" s="379"/>
      <c r="QT72" s="379"/>
      <c r="QU72" s="379"/>
      <c r="QV72" s="379"/>
      <c r="QW72" s="379"/>
      <c r="QX72" s="379"/>
      <c r="QY72" s="379"/>
      <c r="QZ72" s="379"/>
      <c r="RA72" s="379"/>
      <c r="RB72" s="379"/>
      <c r="RC72" s="379"/>
      <c r="RD72" s="379"/>
      <c r="RE72" s="379"/>
      <c r="RF72" s="379"/>
      <c r="RG72" s="379"/>
      <c r="RH72" s="379"/>
      <c r="RI72" s="379"/>
      <c r="RJ72" s="379"/>
      <c r="RK72" s="379"/>
      <c r="RL72" s="379"/>
      <c r="RM72" s="379"/>
      <c r="RN72" s="379"/>
      <c r="RO72" s="379"/>
      <c r="RP72" s="379"/>
      <c r="RQ72" s="379"/>
      <c r="RR72" s="379"/>
      <c r="RS72" s="379"/>
      <c r="RT72" s="379"/>
      <c r="RU72" s="379"/>
      <c r="RV72" s="379"/>
      <c r="RW72" s="379"/>
      <c r="RX72" s="379"/>
      <c r="RY72" s="379"/>
      <c r="RZ72" s="379"/>
      <c r="SA72" s="379"/>
    </row>
    <row r="73" spans="1:495" s="471" customFormat="1" ht="12.75" customHeight="1" x14ac:dyDescent="0.2">
      <c r="C73" s="402"/>
      <c r="D73" s="1167" t="s">
        <v>509</v>
      </c>
      <c r="E73" s="1167"/>
      <c r="F73" s="1167"/>
      <c r="G73" s="379"/>
      <c r="H73" s="449" t="s">
        <v>441</v>
      </c>
      <c r="I73" s="450"/>
      <c r="J73" s="378"/>
      <c r="K73" s="477" t="str">
        <f t="shared" ref="K73:P73" si="357">IF(OR(K57=0,K$67=0),"",K57/K$67)</f>
        <v/>
      </c>
      <c r="L73" s="478" t="str">
        <f t="shared" si="357"/>
        <v/>
      </c>
      <c r="M73" s="478" t="str">
        <f t="shared" si="357"/>
        <v/>
      </c>
      <c r="N73" s="478" t="str">
        <f t="shared" si="357"/>
        <v/>
      </c>
      <c r="O73" s="478" t="str">
        <f t="shared" si="357"/>
        <v/>
      </c>
      <c r="P73" s="479" t="str">
        <f t="shared" si="357"/>
        <v/>
      </c>
      <c r="S73" s="1148"/>
      <c r="T73" s="1149"/>
      <c r="U73" s="1149"/>
      <c r="V73" s="1149"/>
      <c r="W73" s="1150"/>
      <c r="X73" s="383"/>
      <c r="Y73" s="383"/>
      <c r="Z73" s="383"/>
      <c r="AA73" s="383"/>
      <c r="AB73" s="383"/>
      <c r="AC73" s="383"/>
      <c r="AD73" s="383"/>
      <c r="AE73" s="383"/>
      <c r="AF73" s="383"/>
      <c r="AG73" s="383"/>
      <c r="AH73" s="383"/>
      <c r="AI73" s="383"/>
      <c r="AJ73" s="383"/>
      <c r="AK73" s="383"/>
      <c r="AL73" s="383"/>
      <c r="AM73" s="383"/>
      <c r="AN73" s="383"/>
      <c r="AO73" s="383"/>
      <c r="AP73" s="383"/>
      <c r="AQ73" s="383"/>
      <c r="AR73" s="383"/>
      <c r="AS73" s="383"/>
      <c r="AT73" s="383"/>
      <c r="AU73" s="383"/>
      <c r="AV73" s="383"/>
      <c r="AW73" s="383"/>
      <c r="AX73" s="383"/>
      <c r="AY73" s="383"/>
      <c r="AZ73" s="383"/>
      <c r="BA73" s="383"/>
      <c r="BB73" s="383"/>
      <c r="BC73" s="383"/>
      <c r="BD73" s="383"/>
      <c r="BE73" s="383"/>
      <c r="BF73" s="383"/>
      <c r="BG73" s="383"/>
      <c r="BH73" s="383"/>
      <c r="BI73" s="383"/>
      <c r="BJ73" s="383"/>
      <c r="BK73" s="383"/>
      <c r="BL73" s="383"/>
      <c r="BM73" s="383"/>
      <c r="BN73" s="383"/>
      <c r="BO73" s="383"/>
      <c r="BP73" s="383"/>
      <c r="BQ73" s="383"/>
      <c r="BR73" s="383"/>
      <c r="BS73" s="383"/>
      <c r="BT73" s="383"/>
      <c r="BU73" s="383"/>
      <c r="BV73" s="383"/>
      <c r="BW73" s="383"/>
      <c r="BX73" s="383"/>
      <c r="BY73" s="383"/>
      <c r="BZ73" s="383"/>
      <c r="CA73" s="383"/>
      <c r="CB73" s="383"/>
      <c r="CC73" s="383"/>
      <c r="CD73" s="383"/>
      <c r="CE73" s="383"/>
      <c r="CF73" s="383"/>
      <c r="CG73" s="383"/>
      <c r="CH73" s="383"/>
      <c r="CI73" s="383"/>
      <c r="CJ73" s="383"/>
      <c r="CK73" s="383"/>
      <c r="CL73" s="383"/>
      <c r="CM73" s="383"/>
      <c r="CN73" s="383"/>
      <c r="CO73" s="383"/>
      <c r="CP73" s="383"/>
      <c r="CQ73" s="383"/>
      <c r="CR73" s="383"/>
      <c r="CS73" s="383"/>
      <c r="CT73" s="383"/>
      <c r="CU73" s="383"/>
      <c r="CV73" s="383"/>
      <c r="CW73" s="383"/>
      <c r="CX73" s="383"/>
      <c r="CY73" s="383"/>
      <c r="CZ73" s="383"/>
      <c r="DA73" s="383"/>
      <c r="DB73" s="383"/>
      <c r="DC73" s="383"/>
      <c r="DD73" s="383"/>
      <c r="DE73" s="383"/>
      <c r="DF73" s="383"/>
      <c r="DG73" s="383"/>
      <c r="DH73" s="383"/>
      <c r="DI73" s="383"/>
      <c r="DJ73" s="383"/>
      <c r="DK73" s="383"/>
      <c r="DL73" s="383"/>
      <c r="DM73" s="383"/>
      <c r="DN73" s="383"/>
      <c r="DO73" s="383"/>
      <c r="DP73" s="383"/>
      <c r="DQ73" s="383"/>
      <c r="DR73" s="383"/>
      <c r="DS73" s="383"/>
      <c r="DT73" s="383"/>
      <c r="DU73" s="383"/>
      <c r="DV73" s="383"/>
      <c r="DW73" s="383"/>
      <c r="DX73" s="383"/>
      <c r="DY73" s="383"/>
      <c r="DZ73" s="383"/>
      <c r="EA73" s="383"/>
      <c r="EB73" s="383"/>
      <c r="EC73" s="383"/>
      <c r="ED73" s="383"/>
      <c r="EE73" s="383"/>
      <c r="EF73" s="383"/>
      <c r="EG73" s="383"/>
      <c r="EH73" s="383"/>
      <c r="EI73" s="383"/>
      <c r="EJ73" s="383"/>
      <c r="EK73" s="383"/>
      <c r="EL73" s="383"/>
      <c r="EM73" s="383"/>
      <c r="EN73" s="383"/>
      <c r="EO73" s="383"/>
      <c r="EP73" s="383"/>
      <c r="EQ73" s="383"/>
      <c r="ER73" s="383"/>
      <c r="ES73" s="383"/>
      <c r="ET73" s="383"/>
      <c r="EU73" s="383"/>
      <c r="EV73" s="383"/>
      <c r="EW73" s="383"/>
      <c r="EX73" s="383"/>
      <c r="EY73" s="383"/>
      <c r="EZ73" s="383"/>
      <c r="FA73" s="383"/>
      <c r="FB73" s="383"/>
      <c r="FC73" s="383"/>
      <c r="FD73" s="383"/>
      <c r="FE73" s="383"/>
      <c r="FF73" s="383"/>
      <c r="FG73" s="383"/>
      <c r="FH73" s="383"/>
      <c r="FI73" s="383"/>
      <c r="FJ73" s="383"/>
      <c r="FK73" s="383"/>
      <c r="FL73" s="383"/>
      <c r="FM73" s="383"/>
      <c r="FN73" s="383"/>
      <c r="FO73" s="383"/>
      <c r="FP73" s="383"/>
      <c r="FQ73" s="383"/>
      <c r="FR73" s="383"/>
      <c r="FS73" s="383"/>
      <c r="FT73" s="383"/>
      <c r="FU73" s="383"/>
      <c r="FV73" s="383"/>
      <c r="FW73" s="383"/>
      <c r="FX73" s="383"/>
      <c r="FY73" s="383"/>
      <c r="FZ73" s="383"/>
      <c r="GA73" s="383"/>
      <c r="GB73" s="383"/>
      <c r="GC73" s="383"/>
      <c r="GD73" s="383"/>
      <c r="GE73" s="383"/>
      <c r="GF73" s="383"/>
      <c r="GG73" s="383"/>
      <c r="GH73" s="383"/>
      <c r="GI73" s="383"/>
      <c r="GJ73" s="383"/>
      <c r="GK73" s="383"/>
      <c r="GL73" s="383"/>
      <c r="GM73" s="383"/>
      <c r="GN73" s="383"/>
      <c r="GO73" s="383"/>
      <c r="GP73" s="383"/>
      <c r="GQ73" s="383"/>
      <c r="GR73" s="383"/>
      <c r="GS73" s="383"/>
      <c r="GT73" s="383"/>
      <c r="GU73" s="383"/>
      <c r="GV73" s="383"/>
      <c r="GW73" s="383"/>
      <c r="GX73" s="383"/>
      <c r="GY73" s="383"/>
      <c r="GZ73" s="383"/>
      <c r="HA73" s="383"/>
      <c r="HB73" s="383"/>
      <c r="HC73" s="383"/>
      <c r="HD73" s="383"/>
      <c r="HE73" s="383"/>
      <c r="HF73" s="383"/>
      <c r="HG73" s="383"/>
      <c r="HH73" s="383"/>
      <c r="HI73" s="383"/>
      <c r="HJ73" s="383"/>
      <c r="HK73" s="383"/>
      <c r="HL73" s="383"/>
      <c r="HM73" s="383"/>
      <c r="HN73" s="383"/>
      <c r="HO73" s="383"/>
      <c r="HP73" s="383"/>
      <c r="HQ73" s="383"/>
      <c r="HR73" s="383"/>
      <c r="HS73" s="383"/>
      <c r="HT73" s="383"/>
      <c r="HU73" s="383"/>
      <c r="HV73" s="383"/>
      <c r="HW73" s="383"/>
      <c r="HX73" s="383"/>
      <c r="HY73" s="383"/>
      <c r="HZ73" s="383"/>
      <c r="IA73" s="383"/>
      <c r="IB73" s="383"/>
      <c r="IC73" s="383"/>
      <c r="ID73" s="383"/>
      <c r="IE73" s="383"/>
      <c r="IF73" s="383"/>
      <c r="IG73" s="383"/>
      <c r="IH73" s="383"/>
      <c r="II73" s="383"/>
      <c r="IJ73" s="383"/>
      <c r="IK73" s="383"/>
      <c r="IL73" s="383"/>
      <c r="IM73" s="383"/>
      <c r="IN73" s="383"/>
      <c r="IO73" s="383"/>
      <c r="IP73" s="383"/>
      <c r="IQ73" s="383"/>
      <c r="IR73" s="383"/>
      <c r="IS73" s="383"/>
      <c r="IT73" s="383"/>
      <c r="IU73" s="383"/>
      <c r="IV73" s="383"/>
      <c r="IW73" s="383"/>
      <c r="IX73" s="383"/>
      <c r="IY73" s="383"/>
      <c r="IZ73" s="383"/>
      <c r="JA73" s="383"/>
      <c r="JB73" s="383"/>
      <c r="JC73" s="383"/>
      <c r="JD73" s="383"/>
      <c r="JE73" s="383"/>
      <c r="JF73" s="383"/>
      <c r="JG73" s="383"/>
      <c r="JH73" s="383"/>
      <c r="JI73" s="383"/>
      <c r="JJ73" s="383"/>
      <c r="JK73" s="383"/>
      <c r="JL73" s="383"/>
      <c r="JM73" s="383"/>
      <c r="JN73" s="383"/>
      <c r="JO73" s="383"/>
      <c r="JP73" s="383"/>
      <c r="JQ73" s="383"/>
      <c r="JR73" s="383"/>
      <c r="JS73" s="383"/>
      <c r="JT73" s="383"/>
      <c r="JU73" s="383"/>
      <c r="JV73" s="383"/>
      <c r="JW73" s="383"/>
      <c r="JX73" s="383"/>
      <c r="JY73" s="383"/>
      <c r="JZ73" s="383"/>
      <c r="KA73" s="383"/>
      <c r="KB73" s="383"/>
      <c r="KC73" s="383"/>
      <c r="KD73" s="383"/>
      <c r="KE73" s="383"/>
      <c r="KF73" s="383"/>
      <c r="KG73" s="383"/>
      <c r="KH73" s="383"/>
      <c r="KI73" s="383"/>
      <c r="KJ73" s="383"/>
      <c r="KK73" s="383"/>
      <c r="KL73" s="383"/>
      <c r="KM73" s="383"/>
      <c r="KN73" s="383"/>
      <c r="KO73" s="383"/>
      <c r="KP73" s="383"/>
      <c r="KQ73" s="383"/>
      <c r="KR73" s="383"/>
      <c r="KS73" s="383"/>
      <c r="KT73" s="383"/>
      <c r="KU73" s="383"/>
      <c r="KV73" s="383"/>
      <c r="KW73" s="383"/>
      <c r="KX73" s="383"/>
      <c r="KY73" s="383"/>
      <c r="KZ73" s="383"/>
      <c r="LA73" s="383"/>
      <c r="LB73" s="383"/>
      <c r="LC73" s="383"/>
      <c r="LD73" s="383"/>
      <c r="LE73" s="383"/>
      <c r="LF73" s="383"/>
      <c r="LG73" s="383"/>
      <c r="LH73" s="383"/>
      <c r="LI73" s="383"/>
      <c r="LJ73" s="383"/>
      <c r="LK73" s="383"/>
      <c r="LL73" s="383"/>
      <c r="LM73" s="383"/>
      <c r="LN73" s="383"/>
      <c r="LO73" s="383"/>
      <c r="LP73" s="383"/>
      <c r="LQ73" s="383"/>
      <c r="LR73" s="383"/>
      <c r="LS73" s="383"/>
      <c r="LT73" s="383"/>
      <c r="LU73" s="383"/>
      <c r="LV73" s="383"/>
      <c r="LW73" s="383"/>
      <c r="LX73" s="383"/>
      <c r="LY73" s="383"/>
      <c r="LZ73" s="383"/>
      <c r="MA73" s="383"/>
      <c r="MB73" s="383"/>
      <c r="MC73" s="383"/>
      <c r="MD73" s="383"/>
      <c r="ME73" s="383"/>
      <c r="MF73" s="383"/>
      <c r="MG73" s="383"/>
      <c r="MH73" s="383"/>
      <c r="MI73" s="383"/>
      <c r="MJ73" s="383"/>
      <c r="MK73" s="383"/>
      <c r="ML73" s="383"/>
      <c r="MM73" s="383"/>
      <c r="MN73" s="383"/>
      <c r="MO73" s="383"/>
      <c r="MP73" s="383"/>
      <c r="MQ73" s="383"/>
      <c r="MR73" s="383"/>
      <c r="MS73" s="383"/>
      <c r="MT73" s="383"/>
      <c r="MU73" s="383"/>
      <c r="MV73" s="383"/>
      <c r="MW73" s="383"/>
      <c r="MX73" s="383"/>
      <c r="MY73" s="383"/>
      <c r="MZ73" s="383"/>
      <c r="NA73" s="383"/>
      <c r="NB73" s="383"/>
      <c r="NC73" s="383"/>
      <c r="ND73" s="383"/>
      <c r="NE73" s="379"/>
      <c r="NF73" s="379"/>
      <c r="NG73" s="379"/>
      <c r="NH73" s="379"/>
      <c r="NI73" s="379"/>
      <c r="NJ73" s="379"/>
      <c r="NK73" s="379"/>
      <c r="NL73" s="379"/>
      <c r="NM73" s="379"/>
      <c r="NN73" s="379"/>
      <c r="NO73" s="379"/>
      <c r="NP73" s="379"/>
      <c r="NQ73" s="379"/>
      <c r="NR73" s="379"/>
      <c r="NS73" s="379"/>
      <c r="NT73" s="379"/>
      <c r="NU73" s="379"/>
      <c r="NV73" s="379"/>
      <c r="NW73" s="379"/>
      <c r="NX73" s="379"/>
      <c r="NY73" s="379"/>
      <c r="NZ73" s="379"/>
      <c r="OA73" s="379"/>
      <c r="OB73" s="379"/>
      <c r="OC73" s="379"/>
      <c r="OD73" s="379"/>
      <c r="OE73" s="379"/>
      <c r="OF73" s="379"/>
      <c r="OG73" s="379"/>
      <c r="OH73" s="379"/>
      <c r="OI73" s="379"/>
      <c r="OJ73" s="379"/>
      <c r="OK73" s="379"/>
      <c r="OL73" s="379"/>
      <c r="OM73" s="379"/>
      <c r="ON73" s="379"/>
      <c r="OO73" s="379"/>
      <c r="OP73" s="379"/>
      <c r="OQ73" s="379"/>
      <c r="OR73" s="379"/>
      <c r="OS73" s="379"/>
      <c r="OT73" s="379"/>
      <c r="OU73" s="379"/>
      <c r="OV73" s="379"/>
      <c r="OW73" s="379"/>
      <c r="OX73" s="379"/>
      <c r="OY73" s="379"/>
      <c r="OZ73" s="379"/>
      <c r="PA73" s="379"/>
      <c r="PB73" s="379"/>
      <c r="PC73" s="379"/>
      <c r="PD73" s="379"/>
      <c r="PE73" s="379"/>
      <c r="PF73" s="379"/>
      <c r="PG73" s="379"/>
      <c r="PH73" s="379"/>
      <c r="PI73" s="379"/>
      <c r="PJ73" s="379"/>
      <c r="PK73" s="379"/>
      <c r="PL73" s="379"/>
      <c r="PM73" s="379"/>
      <c r="PN73" s="379"/>
      <c r="PO73" s="379"/>
      <c r="PP73" s="379"/>
      <c r="PQ73" s="379"/>
      <c r="PR73" s="379"/>
      <c r="PS73" s="379"/>
      <c r="PT73" s="379"/>
      <c r="PU73" s="379"/>
      <c r="PV73" s="379"/>
      <c r="PW73" s="379"/>
      <c r="PX73" s="379"/>
      <c r="PY73" s="379"/>
      <c r="PZ73" s="379"/>
      <c r="QA73" s="379"/>
      <c r="QB73" s="379"/>
      <c r="QC73" s="379"/>
      <c r="QD73" s="379"/>
      <c r="QE73" s="379"/>
      <c r="QF73" s="379"/>
      <c r="QG73" s="379"/>
      <c r="QH73" s="379"/>
      <c r="QI73" s="379"/>
      <c r="QJ73" s="379"/>
      <c r="QK73" s="379"/>
      <c r="QL73" s="379"/>
      <c r="QM73" s="379"/>
      <c r="QN73" s="379"/>
      <c r="QO73" s="379"/>
      <c r="QP73" s="379"/>
      <c r="QQ73" s="379"/>
      <c r="QR73" s="379"/>
      <c r="QS73" s="379"/>
      <c r="QT73" s="379"/>
      <c r="QU73" s="379"/>
      <c r="QV73" s="379"/>
      <c r="QW73" s="379"/>
      <c r="QX73" s="379"/>
      <c r="QY73" s="379"/>
      <c r="QZ73" s="379"/>
      <c r="RA73" s="379"/>
      <c r="RB73" s="379"/>
      <c r="RC73" s="379"/>
      <c r="RD73" s="379"/>
      <c r="RE73" s="379"/>
      <c r="RF73" s="379"/>
      <c r="RG73" s="379"/>
      <c r="RH73" s="379"/>
      <c r="RI73" s="379"/>
      <c r="RJ73" s="379"/>
      <c r="RK73" s="379"/>
      <c r="RL73" s="379"/>
      <c r="RM73" s="379"/>
      <c r="RN73" s="379"/>
      <c r="RO73" s="379"/>
      <c r="RP73" s="379"/>
      <c r="RQ73" s="379"/>
      <c r="RR73" s="379"/>
      <c r="RS73" s="379"/>
      <c r="RT73" s="379"/>
      <c r="RU73" s="379"/>
      <c r="RV73" s="379"/>
      <c r="RW73" s="379"/>
      <c r="RX73" s="379"/>
      <c r="RY73" s="379"/>
      <c r="RZ73" s="379"/>
      <c r="SA73" s="379"/>
    </row>
    <row r="74" spans="1:495" s="471" customFormat="1" x14ac:dyDescent="0.2">
      <c r="C74" s="402"/>
      <c r="D74" s="1167"/>
      <c r="E74" s="1167"/>
      <c r="F74" s="1167"/>
      <c r="G74" s="379"/>
      <c r="H74" s="449" t="s">
        <v>507</v>
      </c>
      <c r="I74" s="450"/>
      <c r="J74" s="378"/>
      <c r="K74" s="472" t="str">
        <f>IF(OR(K57=0,$P73="",K$67=0),"",$P73*K$67)</f>
        <v/>
      </c>
      <c r="L74" s="546" t="str">
        <f>IF(OR(L57=0,$P73="",L$67=0),"",$P73*L$67)</f>
        <v/>
      </c>
      <c r="M74" s="546" t="str">
        <f>IF(OR(M57=0,$P73="",M$67=0),"",$P73*M$67)</f>
        <v/>
      </c>
      <c r="N74" s="546" t="str">
        <f>IF(OR(N57=0,$P73="",N$67=0),"",$P73*N$67)</f>
        <v/>
      </c>
      <c r="O74" s="546" t="str">
        <f>IF(OR(O57=0,$P73="",O$67=0),"",$P73*O$67)</f>
        <v/>
      </c>
      <c r="P74" s="548" t="str">
        <f t="shared" ref="P74" si="358">IF(OR($P73="",P$67=0),"",$P73*P$67)</f>
        <v/>
      </c>
      <c r="S74" s="1148"/>
      <c r="T74" s="1149"/>
      <c r="U74" s="1149"/>
      <c r="V74" s="1149"/>
      <c r="W74" s="1150"/>
      <c r="X74" s="383"/>
      <c r="Y74" s="383"/>
      <c r="Z74" s="383"/>
      <c r="AA74" s="383"/>
      <c r="AB74" s="383"/>
      <c r="AC74" s="383"/>
      <c r="AD74" s="383"/>
      <c r="AE74" s="383"/>
      <c r="AF74" s="383"/>
      <c r="AG74" s="383"/>
      <c r="AH74" s="383"/>
      <c r="AI74" s="383"/>
      <c r="AJ74" s="383"/>
      <c r="AK74" s="383"/>
      <c r="AL74" s="383"/>
      <c r="AM74" s="383"/>
      <c r="AN74" s="383"/>
      <c r="AO74" s="383"/>
      <c r="AP74" s="383"/>
      <c r="AQ74" s="383"/>
      <c r="AR74" s="383"/>
      <c r="AS74" s="383"/>
      <c r="AT74" s="383"/>
      <c r="AU74" s="383"/>
      <c r="AV74" s="383"/>
      <c r="AW74" s="383"/>
      <c r="AX74" s="383"/>
      <c r="AY74" s="383"/>
      <c r="AZ74" s="383"/>
      <c r="BA74" s="383"/>
      <c r="BB74" s="383"/>
      <c r="BC74" s="383"/>
      <c r="BD74" s="383"/>
      <c r="BE74" s="383"/>
      <c r="BF74" s="383"/>
      <c r="BG74" s="383"/>
      <c r="BH74" s="383"/>
      <c r="BI74" s="383"/>
      <c r="BJ74" s="383"/>
      <c r="BK74" s="383"/>
      <c r="BL74" s="383"/>
      <c r="BM74" s="383"/>
      <c r="BN74" s="383"/>
      <c r="BO74" s="383"/>
      <c r="BP74" s="383"/>
      <c r="BQ74" s="383"/>
      <c r="BR74" s="383"/>
      <c r="BS74" s="383"/>
      <c r="BT74" s="383"/>
      <c r="BU74" s="383"/>
      <c r="BV74" s="383"/>
      <c r="BW74" s="383"/>
      <c r="BX74" s="383"/>
      <c r="BY74" s="383"/>
      <c r="BZ74" s="383"/>
      <c r="CA74" s="383"/>
      <c r="CB74" s="383"/>
      <c r="CC74" s="383"/>
      <c r="CD74" s="383"/>
      <c r="CE74" s="383"/>
      <c r="CF74" s="383"/>
      <c r="CG74" s="383"/>
      <c r="CH74" s="383"/>
      <c r="CI74" s="383"/>
      <c r="CJ74" s="383"/>
      <c r="CK74" s="383"/>
      <c r="CL74" s="383"/>
      <c r="CM74" s="383"/>
      <c r="CN74" s="383"/>
      <c r="CO74" s="383"/>
      <c r="CP74" s="383"/>
      <c r="CQ74" s="383"/>
      <c r="CR74" s="383"/>
      <c r="CS74" s="383"/>
      <c r="CT74" s="383"/>
      <c r="CU74" s="383"/>
      <c r="CV74" s="383"/>
      <c r="CW74" s="383"/>
      <c r="CX74" s="383"/>
      <c r="CY74" s="383"/>
      <c r="CZ74" s="383"/>
      <c r="DA74" s="383"/>
      <c r="DB74" s="383"/>
      <c r="DC74" s="383"/>
      <c r="DD74" s="383"/>
      <c r="DE74" s="383"/>
      <c r="DF74" s="383"/>
      <c r="DG74" s="383"/>
      <c r="DH74" s="383"/>
      <c r="DI74" s="383"/>
      <c r="DJ74" s="383"/>
      <c r="DK74" s="383"/>
      <c r="DL74" s="383"/>
      <c r="DM74" s="383"/>
      <c r="DN74" s="383"/>
      <c r="DO74" s="383"/>
      <c r="DP74" s="383"/>
      <c r="DQ74" s="383"/>
      <c r="DR74" s="383"/>
      <c r="DS74" s="383"/>
      <c r="DT74" s="383"/>
      <c r="DU74" s="383"/>
      <c r="DV74" s="383"/>
      <c r="DW74" s="383"/>
      <c r="DX74" s="383"/>
      <c r="DY74" s="383"/>
      <c r="DZ74" s="383"/>
      <c r="EA74" s="383"/>
      <c r="EB74" s="383"/>
      <c r="EC74" s="383"/>
      <c r="ED74" s="383"/>
      <c r="EE74" s="383"/>
      <c r="EF74" s="383"/>
      <c r="EG74" s="383"/>
      <c r="EH74" s="383"/>
      <c r="EI74" s="383"/>
      <c r="EJ74" s="383"/>
      <c r="EK74" s="383"/>
      <c r="EL74" s="383"/>
      <c r="EM74" s="383"/>
      <c r="EN74" s="383"/>
      <c r="EO74" s="383"/>
      <c r="EP74" s="383"/>
      <c r="EQ74" s="383"/>
      <c r="ER74" s="383"/>
      <c r="ES74" s="383"/>
      <c r="ET74" s="383"/>
      <c r="EU74" s="383"/>
      <c r="EV74" s="383"/>
      <c r="EW74" s="383"/>
      <c r="EX74" s="383"/>
      <c r="EY74" s="383"/>
      <c r="EZ74" s="383"/>
      <c r="FA74" s="383"/>
      <c r="FB74" s="383"/>
      <c r="FC74" s="383"/>
      <c r="FD74" s="383"/>
      <c r="FE74" s="383"/>
      <c r="FF74" s="383"/>
      <c r="FG74" s="383"/>
      <c r="FH74" s="383"/>
      <c r="FI74" s="383"/>
      <c r="FJ74" s="383"/>
      <c r="FK74" s="383"/>
      <c r="FL74" s="383"/>
      <c r="FM74" s="383"/>
      <c r="FN74" s="383"/>
      <c r="FO74" s="383"/>
      <c r="FP74" s="383"/>
      <c r="FQ74" s="383"/>
      <c r="FR74" s="383"/>
      <c r="FS74" s="383"/>
      <c r="FT74" s="383"/>
      <c r="FU74" s="383"/>
      <c r="FV74" s="383"/>
      <c r="FW74" s="383"/>
      <c r="FX74" s="383"/>
      <c r="FY74" s="383"/>
      <c r="FZ74" s="383"/>
      <c r="GA74" s="383"/>
      <c r="GB74" s="383"/>
      <c r="GC74" s="383"/>
      <c r="GD74" s="383"/>
      <c r="GE74" s="383"/>
      <c r="GF74" s="383"/>
      <c r="GG74" s="383"/>
      <c r="GH74" s="383"/>
      <c r="GI74" s="383"/>
      <c r="GJ74" s="383"/>
      <c r="GK74" s="383"/>
      <c r="GL74" s="383"/>
      <c r="GM74" s="383"/>
      <c r="GN74" s="383"/>
      <c r="GO74" s="383"/>
      <c r="GP74" s="383"/>
      <c r="GQ74" s="383"/>
      <c r="GR74" s="383"/>
      <c r="GS74" s="383"/>
      <c r="GT74" s="383"/>
      <c r="GU74" s="383"/>
      <c r="GV74" s="383"/>
      <c r="GW74" s="383"/>
      <c r="GX74" s="383"/>
      <c r="GY74" s="383"/>
      <c r="GZ74" s="383"/>
      <c r="HA74" s="383"/>
      <c r="HB74" s="383"/>
      <c r="HC74" s="383"/>
      <c r="HD74" s="383"/>
      <c r="HE74" s="383"/>
      <c r="HF74" s="383"/>
      <c r="HG74" s="383"/>
      <c r="HH74" s="383"/>
      <c r="HI74" s="383"/>
      <c r="HJ74" s="383"/>
      <c r="HK74" s="383"/>
      <c r="HL74" s="383"/>
      <c r="HM74" s="383"/>
      <c r="HN74" s="383"/>
      <c r="HO74" s="383"/>
      <c r="HP74" s="383"/>
      <c r="HQ74" s="383"/>
      <c r="HR74" s="383"/>
      <c r="HS74" s="383"/>
      <c r="HT74" s="383"/>
      <c r="HU74" s="383"/>
      <c r="HV74" s="383"/>
      <c r="HW74" s="383"/>
      <c r="HX74" s="383"/>
      <c r="HY74" s="383"/>
      <c r="HZ74" s="383"/>
      <c r="IA74" s="383"/>
      <c r="IB74" s="383"/>
      <c r="IC74" s="383"/>
      <c r="ID74" s="383"/>
      <c r="IE74" s="383"/>
      <c r="IF74" s="383"/>
      <c r="IG74" s="383"/>
      <c r="IH74" s="383"/>
      <c r="II74" s="383"/>
      <c r="IJ74" s="383"/>
      <c r="IK74" s="383"/>
      <c r="IL74" s="383"/>
      <c r="IM74" s="383"/>
      <c r="IN74" s="383"/>
      <c r="IO74" s="383"/>
      <c r="IP74" s="383"/>
      <c r="IQ74" s="383"/>
      <c r="IR74" s="383"/>
      <c r="IS74" s="383"/>
      <c r="IT74" s="383"/>
      <c r="IU74" s="383"/>
      <c r="IV74" s="383"/>
      <c r="IW74" s="383"/>
      <c r="IX74" s="383"/>
      <c r="IY74" s="383"/>
      <c r="IZ74" s="383"/>
      <c r="JA74" s="383"/>
      <c r="JB74" s="383"/>
      <c r="JC74" s="383"/>
      <c r="JD74" s="383"/>
      <c r="JE74" s="383"/>
      <c r="JF74" s="383"/>
      <c r="JG74" s="383"/>
      <c r="JH74" s="383"/>
      <c r="JI74" s="383"/>
      <c r="JJ74" s="383"/>
      <c r="JK74" s="383"/>
      <c r="JL74" s="383"/>
      <c r="JM74" s="383"/>
      <c r="JN74" s="383"/>
      <c r="JO74" s="383"/>
      <c r="JP74" s="383"/>
      <c r="JQ74" s="383"/>
      <c r="JR74" s="383"/>
      <c r="JS74" s="383"/>
      <c r="JT74" s="383"/>
      <c r="JU74" s="383"/>
      <c r="JV74" s="383"/>
      <c r="JW74" s="383"/>
      <c r="JX74" s="383"/>
      <c r="JY74" s="383"/>
      <c r="JZ74" s="383"/>
      <c r="KA74" s="383"/>
      <c r="KB74" s="383"/>
      <c r="KC74" s="383"/>
      <c r="KD74" s="383"/>
      <c r="KE74" s="383"/>
      <c r="KF74" s="383"/>
      <c r="KG74" s="383"/>
      <c r="KH74" s="383"/>
      <c r="KI74" s="383"/>
      <c r="KJ74" s="383"/>
      <c r="KK74" s="383"/>
      <c r="KL74" s="383"/>
      <c r="KM74" s="383"/>
      <c r="KN74" s="383"/>
      <c r="KO74" s="383"/>
      <c r="KP74" s="383"/>
      <c r="KQ74" s="383"/>
      <c r="KR74" s="383"/>
      <c r="KS74" s="383"/>
      <c r="KT74" s="383"/>
      <c r="KU74" s="383"/>
      <c r="KV74" s="383"/>
      <c r="KW74" s="383"/>
      <c r="KX74" s="383"/>
      <c r="KY74" s="383"/>
      <c r="KZ74" s="383"/>
      <c r="LA74" s="383"/>
      <c r="LB74" s="383"/>
      <c r="LC74" s="383"/>
      <c r="LD74" s="383"/>
      <c r="LE74" s="383"/>
      <c r="LF74" s="383"/>
      <c r="LG74" s="383"/>
      <c r="LH74" s="383"/>
      <c r="LI74" s="383"/>
      <c r="LJ74" s="383"/>
      <c r="LK74" s="383"/>
      <c r="LL74" s="383"/>
      <c r="LM74" s="383"/>
      <c r="LN74" s="383"/>
      <c r="LO74" s="383"/>
      <c r="LP74" s="383"/>
      <c r="LQ74" s="383"/>
      <c r="LR74" s="383"/>
      <c r="LS74" s="383"/>
      <c r="LT74" s="383"/>
      <c r="LU74" s="383"/>
      <c r="LV74" s="383"/>
      <c r="LW74" s="383"/>
      <c r="LX74" s="383"/>
      <c r="LY74" s="383"/>
      <c r="LZ74" s="383"/>
      <c r="MA74" s="383"/>
      <c r="MB74" s="383"/>
      <c r="MC74" s="383"/>
      <c r="MD74" s="383"/>
      <c r="ME74" s="383"/>
      <c r="MF74" s="383"/>
      <c r="MG74" s="383"/>
      <c r="MH74" s="383"/>
      <c r="MI74" s="383"/>
      <c r="MJ74" s="383"/>
      <c r="MK74" s="383"/>
      <c r="ML74" s="383"/>
      <c r="MM74" s="383"/>
      <c r="MN74" s="383"/>
      <c r="MO74" s="383"/>
      <c r="MP74" s="383"/>
      <c r="MQ74" s="383"/>
      <c r="MR74" s="383"/>
      <c r="MS74" s="383"/>
      <c r="MT74" s="383"/>
      <c r="MU74" s="383"/>
      <c r="MV74" s="383"/>
      <c r="MW74" s="383"/>
      <c r="MX74" s="383"/>
      <c r="MY74" s="383"/>
      <c r="MZ74" s="383"/>
      <c r="NA74" s="383"/>
      <c r="NB74" s="383"/>
      <c r="NC74" s="383"/>
      <c r="ND74" s="383"/>
      <c r="NE74" s="379"/>
      <c r="NF74" s="379"/>
      <c r="NG74" s="379"/>
      <c r="NH74" s="379"/>
      <c r="NI74" s="379"/>
      <c r="NJ74" s="379"/>
      <c r="NK74" s="379"/>
      <c r="NL74" s="379"/>
      <c r="NM74" s="379"/>
      <c r="NN74" s="379"/>
      <c r="NO74" s="379"/>
      <c r="NP74" s="379"/>
      <c r="NQ74" s="379"/>
      <c r="NR74" s="379"/>
      <c r="NS74" s="379"/>
      <c r="NT74" s="379"/>
      <c r="NU74" s="379"/>
      <c r="NV74" s="379"/>
      <c r="NW74" s="379"/>
      <c r="NX74" s="379"/>
      <c r="NY74" s="379"/>
      <c r="NZ74" s="379"/>
      <c r="OA74" s="379"/>
      <c r="OB74" s="379"/>
      <c r="OC74" s="379"/>
      <c r="OD74" s="379"/>
      <c r="OE74" s="379"/>
      <c r="OF74" s="379"/>
      <c r="OG74" s="379"/>
      <c r="OH74" s="379"/>
      <c r="OI74" s="379"/>
      <c r="OJ74" s="379"/>
      <c r="OK74" s="379"/>
      <c r="OL74" s="379"/>
      <c r="OM74" s="379"/>
      <c r="ON74" s="379"/>
      <c r="OO74" s="379"/>
      <c r="OP74" s="379"/>
      <c r="OQ74" s="379"/>
      <c r="OR74" s="379"/>
      <c r="OS74" s="379"/>
      <c r="OT74" s="379"/>
      <c r="OU74" s="379"/>
      <c r="OV74" s="379"/>
      <c r="OW74" s="379"/>
      <c r="OX74" s="379"/>
      <c r="OY74" s="379"/>
      <c r="OZ74" s="379"/>
      <c r="PA74" s="379"/>
      <c r="PB74" s="379"/>
      <c r="PC74" s="379"/>
      <c r="PD74" s="379"/>
      <c r="PE74" s="379"/>
      <c r="PF74" s="379"/>
      <c r="PG74" s="379"/>
      <c r="PH74" s="379"/>
      <c r="PI74" s="379"/>
      <c r="PJ74" s="379"/>
      <c r="PK74" s="379"/>
      <c r="PL74" s="379"/>
      <c r="PM74" s="379"/>
      <c r="PN74" s="379"/>
      <c r="PO74" s="379"/>
      <c r="PP74" s="379"/>
      <c r="PQ74" s="379"/>
      <c r="PR74" s="379"/>
      <c r="PS74" s="379"/>
      <c r="PT74" s="379"/>
      <c r="PU74" s="379"/>
      <c r="PV74" s="379"/>
      <c r="PW74" s="379"/>
      <c r="PX74" s="379"/>
      <c r="PY74" s="379"/>
      <c r="PZ74" s="379"/>
      <c r="QA74" s="379"/>
      <c r="QB74" s="379"/>
      <c r="QC74" s="379"/>
      <c r="QD74" s="379"/>
      <c r="QE74" s="379"/>
      <c r="QF74" s="379"/>
      <c r="QG74" s="379"/>
      <c r="QH74" s="379"/>
      <c r="QI74" s="379"/>
      <c r="QJ74" s="379"/>
      <c r="QK74" s="379"/>
      <c r="QL74" s="379"/>
      <c r="QM74" s="379"/>
      <c r="QN74" s="379"/>
      <c r="QO74" s="379"/>
      <c r="QP74" s="379"/>
      <c r="QQ74" s="379"/>
      <c r="QR74" s="379"/>
      <c r="QS74" s="379"/>
      <c r="QT74" s="379"/>
      <c r="QU74" s="379"/>
      <c r="QV74" s="379"/>
      <c r="QW74" s="379"/>
      <c r="QX74" s="379"/>
      <c r="QY74" s="379"/>
      <c r="QZ74" s="379"/>
      <c r="RA74" s="379"/>
      <c r="RB74" s="379"/>
      <c r="RC74" s="379"/>
      <c r="RD74" s="379"/>
      <c r="RE74" s="379"/>
      <c r="RF74" s="379"/>
      <c r="RG74" s="379"/>
      <c r="RH74" s="379"/>
      <c r="RI74" s="379"/>
      <c r="RJ74" s="379"/>
      <c r="RK74" s="379"/>
      <c r="RL74" s="379"/>
      <c r="RM74" s="379"/>
      <c r="RN74" s="379"/>
      <c r="RO74" s="379"/>
      <c r="RP74" s="379"/>
      <c r="RQ74" s="379"/>
      <c r="RR74" s="379"/>
      <c r="RS74" s="379"/>
      <c r="RT74" s="379"/>
      <c r="RU74" s="379"/>
      <c r="RV74" s="379"/>
      <c r="RW74" s="379"/>
      <c r="RX74" s="379"/>
      <c r="RY74" s="379"/>
      <c r="RZ74" s="379"/>
      <c r="SA74" s="379"/>
    </row>
    <row r="75" spans="1:495" s="471" customFormat="1" x14ac:dyDescent="0.2">
      <c r="C75" s="402"/>
      <c r="D75" s="1167"/>
      <c r="E75" s="1167"/>
      <c r="F75" s="1167"/>
      <c r="G75" s="473" t="str">
        <f>IF(AND(K75="",L75="",M75="",N75="",O75=""),"",IF(OR(K75&gt;2,L75&gt;2,M75&gt;2,N75&gt;2,O75&gt;2,K75&lt;-2,L75&lt;-2,M75&lt;-2,N75&lt;-2,O75&lt;-2),"Not Equal","Equal"))</f>
        <v/>
      </c>
      <c r="H75" s="474" t="s">
        <v>508</v>
      </c>
      <c r="I75" s="475"/>
      <c r="J75" s="378"/>
      <c r="K75" s="476" t="str">
        <f t="shared" ref="K75:P75" si="359">IF(OR(K74="",K57=0),"", K57-K74)</f>
        <v/>
      </c>
      <c r="L75" s="547" t="str">
        <f t="shared" si="359"/>
        <v/>
      </c>
      <c r="M75" s="547" t="str">
        <f t="shared" si="359"/>
        <v/>
      </c>
      <c r="N75" s="547" t="str">
        <f t="shared" si="359"/>
        <v/>
      </c>
      <c r="O75" s="547" t="str">
        <f t="shared" si="359"/>
        <v/>
      </c>
      <c r="P75" s="547" t="str">
        <f t="shared" si="359"/>
        <v/>
      </c>
      <c r="S75" s="1148"/>
      <c r="T75" s="1149"/>
      <c r="U75" s="1149"/>
      <c r="V75" s="1149"/>
      <c r="W75" s="1150"/>
      <c r="X75" s="383"/>
      <c r="Y75" s="383"/>
      <c r="Z75" s="383"/>
      <c r="AA75" s="383"/>
      <c r="AB75" s="383"/>
      <c r="AC75" s="383"/>
      <c r="AD75" s="383"/>
      <c r="AE75" s="383"/>
      <c r="AF75" s="383"/>
      <c r="AG75" s="383"/>
      <c r="AH75" s="383"/>
      <c r="AI75" s="383"/>
      <c r="AJ75" s="383"/>
      <c r="AK75" s="383"/>
      <c r="AL75" s="383"/>
      <c r="AM75" s="383"/>
      <c r="AN75" s="383"/>
      <c r="AO75" s="383"/>
      <c r="AP75" s="383"/>
      <c r="AQ75" s="383"/>
      <c r="AR75" s="383"/>
      <c r="AS75" s="383"/>
      <c r="AT75" s="383"/>
      <c r="AU75" s="383"/>
      <c r="AV75" s="383"/>
      <c r="AW75" s="383"/>
      <c r="AX75" s="383"/>
      <c r="AY75" s="383"/>
      <c r="AZ75" s="383"/>
      <c r="BA75" s="383"/>
      <c r="BB75" s="383"/>
      <c r="BC75" s="383"/>
      <c r="BD75" s="383"/>
      <c r="BE75" s="383"/>
      <c r="BF75" s="383"/>
      <c r="BG75" s="383"/>
      <c r="BH75" s="383"/>
      <c r="BI75" s="383"/>
      <c r="BJ75" s="383"/>
      <c r="BK75" s="383"/>
      <c r="BL75" s="383"/>
      <c r="BM75" s="383"/>
      <c r="BN75" s="383"/>
      <c r="BO75" s="383"/>
      <c r="BP75" s="383"/>
      <c r="BQ75" s="383"/>
      <c r="BR75" s="383"/>
      <c r="BS75" s="383"/>
      <c r="BT75" s="383"/>
      <c r="BU75" s="383"/>
      <c r="BV75" s="383"/>
      <c r="BW75" s="383"/>
      <c r="BX75" s="383"/>
      <c r="BY75" s="383"/>
      <c r="BZ75" s="383"/>
      <c r="CA75" s="383"/>
      <c r="CB75" s="383"/>
      <c r="CC75" s="383"/>
      <c r="CD75" s="383"/>
      <c r="CE75" s="383"/>
      <c r="CF75" s="383"/>
      <c r="CG75" s="383"/>
      <c r="CH75" s="383"/>
      <c r="CI75" s="383"/>
      <c r="CJ75" s="383"/>
      <c r="CK75" s="383"/>
      <c r="CL75" s="383"/>
      <c r="CM75" s="383"/>
      <c r="CN75" s="383"/>
      <c r="CO75" s="383"/>
      <c r="CP75" s="383"/>
      <c r="CQ75" s="383"/>
      <c r="CR75" s="383"/>
      <c r="CS75" s="383"/>
      <c r="CT75" s="383"/>
      <c r="CU75" s="383"/>
      <c r="CV75" s="383"/>
      <c r="CW75" s="383"/>
      <c r="CX75" s="383"/>
      <c r="CY75" s="383"/>
      <c r="CZ75" s="383"/>
      <c r="DA75" s="383"/>
      <c r="DB75" s="383"/>
      <c r="DC75" s="383"/>
      <c r="DD75" s="383"/>
      <c r="DE75" s="383"/>
      <c r="DF75" s="383"/>
      <c r="DG75" s="383"/>
      <c r="DH75" s="383"/>
      <c r="DI75" s="383"/>
      <c r="DJ75" s="383"/>
      <c r="DK75" s="383"/>
      <c r="DL75" s="383"/>
      <c r="DM75" s="383"/>
      <c r="DN75" s="383"/>
      <c r="DO75" s="383"/>
      <c r="DP75" s="383"/>
      <c r="DQ75" s="383"/>
      <c r="DR75" s="383"/>
      <c r="DS75" s="383"/>
      <c r="DT75" s="383"/>
      <c r="DU75" s="383"/>
      <c r="DV75" s="383"/>
      <c r="DW75" s="383"/>
      <c r="DX75" s="383"/>
      <c r="DY75" s="383"/>
      <c r="DZ75" s="383"/>
      <c r="EA75" s="383"/>
      <c r="EB75" s="383"/>
      <c r="EC75" s="383"/>
      <c r="ED75" s="383"/>
      <c r="EE75" s="383"/>
      <c r="EF75" s="383"/>
      <c r="EG75" s="383"/>
      <c r="EH75" s="383"/>
      <c r="EI75" s="383"/>
      <c r="EJ75" s="383"/>
      <c r="EK75" s="383"/>
      <c r="EL75" s="383"/>
      <c r="EM75" s="383"/>
      <c r="EN75" s="383"/>
      <c r="EO75" s="383"/>
      <c r="EP75" s="383"/>
      <c r="EQ75" s="383"/>
      <c r="ER75" s="383"/>
      <c r="ES75" s="383"/>
      <c r="ET75" s="383"/>
      <c r="EU75" s="383"/>
      <c r="EV75" s="383"/>
      <c r="EW75" s="383"/>
      <c r="EX75" s="383"/>
      <c r="EY75" s="383"/>
      <c r="EZ75" s="383"/>
      <c r="FA75" s="383"/>
      <c r="FB75" s="383"/>
      <c r="FC75" s="383"/>
      <c r="FD75" s="383"/>
      <c r="FE75" s="383"/>
      <c r="FF75" s="383"/>
      <c r="FG75" s="383"/>
      <c r="FH75" s="383"/>
      <c r="FI75" s="383"/>
      <c r="FJ75" s="383"/>
      <c r="FK75" s="383"/>
      <c r="FL75" s="383"/>
      <c r="FM75" s="383"/>
      <c r="FN75" s="383"/>
      <c r="FO75" s="383"/>
      <c r="FP75" s="383"/>
      <c r="FQ75" s="383"/>
      <c r="FR75" s="383"/>
      <c r="FS75" s="383"/>
      <c r="FT75" s="383"/>
      <c r="FU75" s="383"/>
      <c r="FV75" s="383"/>
      <c r="FW75" s="383"/>
      <c r="FX75" s="383"/>
      <c r="FY75" s="383"/>
      <c r="FZ75" s="383"/>
      <c r="GA75" s="383"/>
      <c r="GB75" s="383"/>
      <c r="GC75" s="383"/>
      <c r="GD75" s="383"/>
      <c r="GE75" s="383"/>
      <c r="GF75" s="383"/>
      <c r="GG75" s="383"/>
      <c r="GH75" s="383"/>
      <c r="GI75" s="383"/>
      <c r="GJ75" s="383"/>
      <c r="GK75" s="383"/>
      <c r="GL75" s="383"/>
      <c r="GM75" s="383"/>
      <c r="GN75" s="383"/>
      <c r="GO75" s="383"/>
      <c r="GP75" s="383"/>
      <c r="GQ75" s="383"/>
      <c r="GR75" s="383"/>
      <c r="GS75" s="383"/>
      <c r="GT75" s="383"/>
      <c r="GU75" s="383"/>
      <c r="GV75" s="383"/>
      <c r="GW75" s="383"/>
      <c r="GX75" s="383"/>
      <c r="GY75" s="383"/>
      <c r="GZ75" s="383"/>
      <c r="HA75" s="383"/>
      <c r="HB75" s="383"/>
      <c r="HC75" s="383"/>
      <c r="HD75" s="383"/>
      <c r="HE75" s="383"/>
      <c r="HF75" s="383"/>
      <c r="HG75" s="383"/>
      <c r="HH75" s="383"/>
      <c r="HI75" s="383"/>
      <c r="HJ75" s="383"/>
      <c r="HK75" s="383"/>
      <c r="HL75" s="383"/>
      <c r="HM75" s="383"/>
      <c r="HN75" s="383"/>
      <c r="HO75" s="383"/>
      <c r="HP75" s="383"/>
      <c r="HQ75" s="383"/>
      <c r="HR75" s="383"/>
      <c r="HS75" s="383"/>
      <c r="HT75" s="383"/>
      <c r="HU75" s="383"/>
      <c r="HV75" s="383"/>
      <c r="HW75" s="383"/>
      <c r="HX75" s="383"/>
      <c r="HY75" s="383"/>
      <c r="HZ75" s="383"/>
      <c r="IA75" s="383"/>
      <c r="IB75" s="383"/>
      <c r="IC75" s="383"/>
      <c r="ID75" s="383"/>
      <c r="IE75" s="383"/>
      <c r="IF75" s="383"/>
      <c r="IG75" s="383"/>
      <c r="IH75" s="383"/>
      <c r="II75" s="383"/>
      <c r="IJ75" s="383"/>
      <c r="IK75" s="383"/>
      <c r="IL75" s="383"/>
      <c r="IM75" s="383"/>
      <c r="IN75" s="383"/>
      <c r="IO75" s="383"/>
      <c r="IP75" s="383"/>
      <c r="IQ75" s="383"/>
      <c r="IR75" s="383"/>
      <c r="IS75" s="383"/>
      <c r="IT75" s="383"/>
      <c r="IU75" s="383"/>
      <c r="IV75" s="383"/>
      <c r="IW75" s="383"/>
      <c r="IX75" s="383"/>
      <c r="IY75" s="383"/>
      <c r="IZ75" s="383"/>
      <c r="JA75" s="383"/>
      <c r="JB75" s="383"/>
      <c r="JC75" s="383"/>
      <c r="JD75" s="383"/>
      <c r="JE75" s="383"/>
      <c r="JF75" s="383"/>
      <c r="JG75" s="383"/>
      <c r="JH75" s="383"/>
      <c r="JI75" s="383"/>
      <c r="JJ75" s="383"/>
      <c r="JK75" s="383"/>
      <c r="JL75" s="383"/>
      <c r="JM75" s="383"/>
      <c r="JN75" s="383"/>
      <c r="JO75" s="383"/>
      <c r="JP75" s="383"/>
      <c r="JQ75" s="383"/>
      <c r="JR75" s="383"/>
      <c r="JS75" s="383"/>
      <c r="JT75" s="383"/>
      <c r="JU75" s="383"/>
      <c r="JV75" s="383"/>
      <c r="JW75" s="383"/>
      <c r="JX75" s="383"/>
      <c r="JY75" s="383"/>
      <c r="JZ75" s="383"/>
      <c r="KA75" s="383"/>
      <c r="KB75" s="383"/>
      <c r="KC75" s="383"/>
      <c r="KD75" s="383"/>
      <c r="KE75" s="383"/>
      <c r="KF75" s="383"/>
      <c r="KG75" s="383"/>
      <c r="KH75" s="383"/>
      <c r="KI75" s="383"/>
      <c r="KJ75" s="383"/>
      <c r="KK75" s="383"/>
      <c r="KL75" s="383"/>
      <c r="KM75" s="383"/>
      <c r="KN75" s="383"/>
      <c r="KO75" s="383"/>
      <c r="KP75" s="383"/>
      <c r="KQ75" s="383"/>
      <c r="KR75" s="383"/>
      <c r="KS75" s="383"/>
      <c r="KT75" s="383"/>
      <c r="KU75" s="383"/>
      <c r="KV75" s="383"/>
      <c r="KW75" s="383"/>
      <c r="KX75" s="383"/>
      <c r="KY75" s="383"/>
      <c r="KZ75" s="383"/>
      <c r="LA75" s="383"/>
      <c r="LB75" s="383"/>
      <c r="LC75" s="383"/>
      <c r="LD75" s="383"/>
      <c r="LE75" s="383"/>
      <c r="LF75" s="383"/>
      <c r="LG75" s="383"/>
      <c r="LH75" s="383"/>
      <c r="LI75" s="383"/>
      <c r="LJ75" s="383"/>
      <c r="LK75" s="383"/>
      <c r="LL75" s="383"/>
      <c r="LM75" s="383"/>
      <c r="LN75" s="383"/>
      <c r="LO75" s="383"/>
      <c r="LP75" s="383"/>
      <c r="LQ75" s="383"/>
      <c r="LR75" s="383"/>
      <c r="LS75" s="383"/>
      <c r="LT75" s="383"/>
      <c r="LU75" s="383"/>
      <c r="LV75" s="383"/>
      <c r="LW75" s="383"/>
      <c r="LX75" s="383"/>
      <c r="LY75" s="383"/>
      <c r="LZ75" s="383"/>
      <c r="MA75" s="383"/>
      <c r="MB75" s="383"/>
      <c r="MC75" s="383"/>
      <c r="MD75" s="383"/>
      <c r="ME75" s="383"/>
      <c r="MF75" s="383"/>
      <c r="MG75" s="383"/>
      <c r="MH75" s="383"/>
      <c r="MI75" s="383"/>
      <c r="MJ75" s="383"/>
      <c r="MK75" s="383"/>
      <c r="ML75" s="383"/>
      <c r="MM75" s="383"/>
      <c r="MN75" s="383"/>
      <c r="MO75" s="383"/>
      <c r="MP75" s="383"/>
      <c r="MQ75" s="383"/>
      <c r="MR75" s="383"/>
      <c r="MS75" s="383"/>
      <c r="MT75" s="383"/>
      <c r="MU75" s="383"/>
      <c r="MV75" s="383"/>
      <c r="MW75" s="383"/>
      <c r="MX75" s="383"/>
      <c r="MY75" s="383"/>
      <c r="MZ75" s="383"/>
      <c r="NA75" s="383"/>
      <c r="NB75" s="383"/>
      <c r="NC75" s="383"/>
      <c r="ND75" s="383"/>
      <c r="NE75" s="379"/>
      <c r="NF75" s="379"/>
      <c r="NG75" s="379"/>
      <c r="NH75" s="379"/>
      <c r="NI75" s="379"/>
      <c r="NJ75" s="379"/>
      <c r="NK75" s="379"/>
      <c r="NL75" s="379"/>
      <c r="NM75" s="379"/>
      <c r="NN75" s="379"/>
      <c r="NO75" s="379"/>
      <c r="NP75" s="379"/>
      <c r="NQ75" s="379"/>
      <c r="NR75" s="379"/>
      <c r="NS75" s="379"/>
      <c r="NT75" s="379"/>
      <c r="NU75" s="379"/>
      <c r="NV75" s="379"/>
      <c r="NW75" s="379"/>
      <c r="NX75" s="379"/>
      <c r="NY75" s="379"/>
      <c r="NZ75" s="379"/>
      <c r="OA75" s="379"/>
      <c r="OB75" s="379"/>
      <c r="OC75" s="379"/>
      <c r="OD75" s="379"/>
      <c r="OE75" s="379"/>
      <c r="OF75" s="379"/>
      <c r="OG75" s="379"/>
      <c r="OH75" s="379"/>
      <c r="OI75" s="379"/>
      <c r="OJ75" s="379"/>
      <c r="OK75" s="379"/>
      <c r="OL75" s="379"/>
      <c r="OM75" s="379"/>
      <c r="ON75" s="379"/>
      <c r="OO75" s="379"/>
      <c r="OP75" s="379"/>
      <c r="OQ75" s="379"/>
      <c r="OR75" s="379"/>
      <c r="OS75" s="379"/>
      <c r="OT75" s="379"/>
      <c r="OU75" s="379"/>
      <c r="OV75" s="379"/>
      <c r="OW75" s="379"/>
      <c r="OX75" s="379"/>
      <c r="OY75" s="379"/>
      <c r="OZ75" s="379"/>
      <c r="PA75" s="379"/>
      <c r="PB75" s="379"/>
      <c r="PC75" s="379"/>
      <c r="PD75" s="379"/>
      <c r="PE75" s="379"/>
      <c r="PF75" s="379"/>
      <c r="PG75" s="379"/>
      <c r="PH75" s="379"/>
      <c r="PI75" s="379"/>
      <c r="PJ75" s="379"/>
      <c r="PK75" s="379"/>
      <c r="PL75" s="379"/>
      <c r="PM75" s="379"/>
      <c r="PN75" s="379"/>
      <c r="PO75" s="379"/>
      <c r="PP75" s="379"/>
      <c r="PQ75" s="379"/>
      <c r="PR75" s="379"/>
      <c r="PS75" s="379"/>
      <c r="PT75" s="379"/>
      <c r="PU75" s="379"/>
      <c r="PV75" s="379"/>
      <c r="PW75" s="379"/>
      <c r="PX75" s="379"/>
      <c r="PY75" s="379"/>
      <c r="PZ75" s="379"/>
      <c r="QA75" s="379"/>
      <c r="QB75" s="379"/>
      <c r="QC75" s="379"/>
      <c r="QD75" s="379"/>
      <c r="QE75" s="379"/>
      <c r="QF75" s="379"/>
      <c r="QG75" s="379"/>
      <c r="QH75" s="379"/>
      <c r="QI75" s="379"/>
      <c r="QJ75" s="379"/>
      <c r="QK75" s="379"/>
      <c r="QL75" s="379"/>
      <c r="QM75" s="379"/>
      <c r="QN75" s="379"/>
      <c r="QO75" s="379"/>
      <c r="QP75" s="379"/>
      <c r="QQ75" s="379"/>
      <c r="QR75" s="379"/>
      <c r="QS75" s="379"/>
      <c r="QT75" s="379"/>
      <c r="QU75" s="379"/>
      <c r="QV75" s="379"/>
      <c r="QW75" s="379"/>
      <c r="QX75" s="379"/>
      <c r="QY75" s="379"/>
      <c r="QZ75" s="379"/>
      <c r="RA75" s="379"/>
      <c r="RB75" s="379"/>
      <c r="RC75" s="379"/>
      <c r="RD75" s="379"/>
      <c r="RE75" s="379"/>
      <c r="RF75" s="379"/>
      <c r="RG75" s="379"/>
      <c r="RH75" s="379"/>
      <c r="RI75" s="379"/>
      <c r="RJ75" s="379"/>
      <c r="RK75" s="379"/>
      <c r="RL75" s="379"/>
      <c r="RM75" s="379"/>
      <c r="RN75" s="379"/>
      <c r="RO75" s="379"/>
      <c r="RP75" s="379"/>
      <c r="RQ75" s="379"/>
      <c r="RR75" s="379"/>
      <c r="RS75" s="379"/>
      <c r="RT75" s="379"/>
      <c r="RU75" s="379"/>
      <c r="RV75" s="379"/>
      <c r="RW75" s="379"/>
      <c r="RX75" s="379"/>
      <c r="RY75" s="379"/>
      <c r="RZ75" s="379"/>
      <c r="SA75" s="379"/>
    </row>
    <row r="76" spans="1:495" s="471" customFormat="1" x14ac:dyDescent="0.2">
      <c r="C76" s="480" t="s">
        <v>510</v>
      </c>
      <c r="D76" s="1167"/>
      <c r="E76" s="1167"/>
      <c r="F76" s="1167"/>
      <c r="G76" s="379"/>
      <c r="H76" s="449" t="s">
        <v>442</v>
      </c>
      <c r="I76" s="450"/>
      <c r="J76" s="378"/>
      <c r="K76" s="477" t="str">
        <f t="shared" ref="K76:P76" si="360">IF(OR(K58=0,K$67=0),"",K58/K$67)</f>
        <v/>
      </c>
      <c r="L76" s="478" t="str">
        <f t="shared" si="360"/>
        <v/>
      </c>
      <c r="M76" s="478" t="str">
        <f t="shared" si="360"/>
        <v/>
      </c>
      <c r="N76" s="478" t="str">
        <f t="shared" si="360"/>
        <v/>
      </c>
      <c r="O76" s="478" t="str">
        <f t="shared" si="360"/>
        <v/>
      </c>
      <c r="P76" s="479" t="str">
        <f t="shared" si="360"/>
        <v/>
      </c>
      <c r="S76" s="1148"/>
      <c r="T76" s="1149"/>
      <c r="U76" s="1149"/>
      <c r="V76" s="1149"/>
      <c r="W76" s="1150"/>
      <c r="X76" s="383"/>
      <c r="Y76" s="383"/>
      <c r="Z76" s="383"/>
      <c r="AA76" s="383"/>
      <c r="AB76" s="383"/>
      <c r="AC76" s="383"/>
      <c r="AD76" s="383"/>
      <c r="AE76" s="383"/>
      <c r="AF76" s="383"/>
      <c r="AG76" s="383"/>
      <c r="AH76" s="383"/>
      <c r="AI76" s="383"/>
      <c r="AJ76" s="383"/>
      <c r="AK76" s="383"/>
      <c r="AL76" s="383"/>
      <c r="AM76" s="383"/>
      <c r="AN76" s="383"/>
      <c r="AO76" s="383"/>
      <c r="AP76" s="383"/>
      <c r="AQ76" s="383"/>
      <c r="AR76" s="383"/>
      <c r="AS76" s="383"/>
      <c r="AT76" s="383"/>
      <c r="AU76" s="383"/>
      <c r="AV76" s="383"/>
      <c r="AW76" s="383"/>
      <c r="AX76" s="383"/>
      <c r="AY76" s="383"/>
      <c r="AZ76" s="383"/>
      <c r="BA76" s="383"/>
      <c r="BB76" s="383"/>
      <c r="BC76" s="383"/>
      <c r="BD76" s="383"/>
      <c r="BE76" s="383"/>
      <c r="BF76" s="383"/>
      <c r="BG76" s="383"/>
      <c r="BH76" s="383"/>
      <c r="BI76" s="383"/>
      <c r="BJ76" s="383"/>
      <c r="BK76" s="383"/>
      <c r="BL76" s="383"/>
      <c r="BM76" s="383"/>
      <c r="BN76" s="383"/>
      <c r="BO76" s="383"/>
      <c r="BP76" s="383"/>
      <c r="BQ76" s="383"/>
      <c r="BR76" s="383"/>
      <c r="BS76" s="383"/>
      <c r="BT76" s="383"/>
      <c r="BU76" s="383"/>
      <c r="BV76" s="383"/>
      <c r="BW76" s="383"/>
      <c r="BX76" s="383"/>
      <c r="BY76" s="383"/>
      <c r="BZ76" s="383"/>
      <c r="CA76" s="383"/>
      <c r="CB76" s="383"/>
      <c r="CC76" s="383"/>
      <c r="CD76" s="383"/>
      <c r="CE76" s="383"/>
      <c r="CF76" s="383"/>
      <c r="CG76" s="383"/>
      <c r="CH76" s="383"/>
      <c r="CI76" s="383"/>
      <c r="CJ76" s="383"/>
      <c r="CK76" s="383"/>
      <c r="CL76" s="383"/>
      <c r="CM76" s="383"/>
      <c r="CN76" s="383"/>
      <c r="CO76" s="383"/>
      <c r="CP76" s="383"/>
      <c r="CQ76" s="383"/>
      <c r="CR76" s="383"/>
      <c r="CS76" s="383"/>
      <c r="CT76" s="383"/>
      <c r="CU76" s="383"/>
      <c r="CV76" s="383"/>
      <c r="CW76" s="383"/>
      <c r="CX76" s="383"/>
      <c r="CY76" s="383"/>
      <c r="CZ76" s="383"/>
      <c r="DA76" s="383"/>
      <c r="DB76" s="383"/>
      <c r="DC76" s="383"/>
      <c r="DD76" s="383"/>
      <c r="DE76" s="383"/>
      <c r="DF76" s="383"/>
      <c r="DG76" s="383"/>
      <c r="DH76" s="383"/>
      <c r="DI76" s="383"/>
      <c r="DJ76" s="383"/>
      <c r="DK76" s="383"/>
      <c r="DL76" s="383"/>
      <c r="DM76" s="383"/>
      <c r="DN76" s="383"/>
      <c r="DO76" s="383"/>
      <c r="DP76" s="383"/>
      <c r="DQ76" s="383"/>
      <c r="DR76" s="383"/>
      <c r="DS76" s="383"/>
      <c r="DT76" s="383"/>
      <c r="DU76" s="383"/>
      <c r="DV76" s="383"/>
      <c r="DW76" s="383"/>
      <c r="DX76" s="383"/>
      <c r="DY76" s="383"/>
      <c r="DZ76" s="383"/>
      <c r="EA76" s="383"/>
      <c r="EB76" s="383"/>
      <c r="EC76" s="383"/>
      <c r="ED76" s="383"/>
      <c r="EE76" s="383"/>
      <c r="EF76" s="383"/>
      <c r="EG76" s="383"/>
      <c r="EH76" s="383"/>
      <c r="EI76" s="383"/>
      <c r="EJ76" s="383"/>
      <c r="EK76" s="383"/>
      <c r="EL76" s="383"/>
      <c r="EM76" s="383"/>
      <c r="EN76" s="383"/>
      <c r="EO76" s="383"/>
      <c r="EP76" s="383"/>
      <c r="EQ76" s="383"/>
      <c r="ER76" s="383"/>
      <c r="ES76" s="383"/>
      <c r="ET76" s="383"/>
      <c r="EU76" s="383"/>
      <c r="EV76" s="383"/>
      <c r="EW76" s="383"/>
      <c r="EX76" s="383"/>
      <c r="EY76" s="383"/>
      <c r="EZ76" s="383"/>
      <c r="FA76" s="383"/>
      <c r="FB76" s="383"/>
      <c r="FC76" s="383"/>
      <c r="FD76" s="383"/>
      <c r="FE76" s="383"/>
      <c r="FF76" s="383"/>
      <c r="FG76" s="383"/>
      <c r="FH76" s="383"/>
      <c r="FI76" s="383"/>
      <c r="FJ76" s="383"/>
      <c r="FK76" s="383"/>
      <c r="FL76" s="383"/>
      <c r="FM76" s="383"/>
      <c r="FN76" s="383"/>
      <c r="FO76" s="383"/>
      <c r="FP76" s="383"/>
      <c r="FQ76" s="383"/>
      <c r="FR76" s="383"/>
      <c r="FS76" s="383"/>
      <c r="FT76" s="383"/>
      <c r="FU76" s="383"/>
      <c r="FV76" s="383"/>
      <c r="FW76" s="383"/>
      <c r="FX76" s="383"/>
      <c r="FY76" s="383"/>
      <c r="FZ76" s="383"/>
      <c r="GA76" s="383"/>
      <c r="GB76" s="383"/>
      <c r="GC76" s="383"/>
      <c r="GD76" s="383"/>
      <c r="GE76" s="383"/>
      <c r="GF76" s="383"/>
      <c r="GG76" s="383"/>
      <c r="GH76" s="383"/>
      <c r="GI76" s="383"/>
      <c r="GJ76" s="383"/>
      <c r="GK76" s="383"/>
      <c r="GL76" s="383"/>
      <c r="GM76" s="383"/>
      <c r="GN76" s="383"/>
      <c r="GO76" s="383"/>
      <c r="GP76" s="383"/>
      <c r="GQ76" s="383"/>
      <c r="GR76" s="383"/>
      <c r="GS76" s="383"/>
      <c r="GT76" s="383"/>
      <c r="GU76" s="383"/>
      <c r="GV76" s="383"/>
      <c r="GW76" s="383"/>
      <c r="GX76" s="383"/>
      <c r="GY76" s="383"/>
      <c r="GZ76" s="383"/>
      <c r="HA76" s="383"/>
      <c r="HB76" s="383"/>
      <c r="HC76" s="383"/>
      <c r="HD76" s="383"/>
      <c r="HE76" s="383"/>
      <c r="HF76" s="383"/>
      <c r="HG76" s="383"/>
      <c r="HH76" s="383"/>
      <c r="HI76" s="383"/>
      <c r="HJ76" s="383"/>
      <c r="HK76" s="383"/>
      <c r="HL76" s="383"/>
      <c r="HM76" s="383"/>
      <c r="HN76" s="383"/>
      <c r="HO76" s="383"/>
      <c r="HP76" s="383"/>
      <c r="HQ76" s="383"/>
      <c r="HR76" s="383"/>
      <c r="HS76" s="383"/>
      <c r="HT76" s="383"/>
      <c r="HU76" s="383"/>
      <c r="HV76" s="383"/>
      <c r="HW76" s="383"/>
      <c r="HX76" s="383"/>
      <c r="HY76" s="383"/>
      <c r="HZ76" s="383"/>
      <c r="IA76" s="383"/>
      <c r="IB76" s="383"/>
      <c r="IC76" s="383"/>
      <c r="ID76" s="383"/>
      <c r="IE76" s="383"/>
      <c r="IF76" s="383"/>
      <c r="IG76" s="383"/>
      <c r="IH76" s="383"/>
      <c r="II76" s="383"/>
      <c r="IJ76" s="383"/>
      <c r="IK76" s="383"/>
      <c r="IL76" s="383"/>
      <c r="IM76" s="383"/>
      <c r="IN76" s="383"/>
      <c r="IO76" s="383"/>
      <c r="IP76" s="383"/>
      <c r="IQ76" s="383"/>
      <c r="IR76" s="383"/>
      <c r="IS76" s="383"/>
      <c r="IT76" s="383"/>
      <c r="IU76" s="383"/>
      <c r="IV76" s="383"/>
      <c r="IW76" s="383"/>
      <c r="IX76" s="383"/>
      <c r="IY76" s="383"/>
      <c r="IZ76" s="383"/>
      <c r="JA76" s="383"/>
      <c r="JB76" s="383"/>
      <c r="JC76" s="383"/>
      <c r="JD76" s="383"/>
      <c r="JE76" s="383"/>
      <c r="JF76" s="383"/>
      <c r="JG76" s="383"/>
      <c r="JH76" s="383"/>
      <c r="JI76" s="383"/>
      <c r="JJ76" s="383"/>
      <c r="JK76" s="383"/>
      <c r="JL76" s="383"/>
      <c r="JM76" s="383"/>
      <c r="JN76" s="383"/>
      <c r="JO76" s="383"/>
      <c r="JP76" s="383"/>
      <c r="JQ76" s="383"/>
      <c r="JR76" s="383"/>
      <c r="JS76" s="383"/>
      <c r="JT76" s="383"/>
      <c r="JU76" s="383"/>
      <c r="JV76" s="383"/>
      <c r="JW76" s="383"/>
      <c r="JX76" s="383"/>
      <c r="JY76" s="383"/>
      <c r="JZ76" s="383"/>
      <c r="KA76" s="383"/>
      <c r="KB76" s="383"/>
      <c r="KC76" s="383"/>
      <c r="KD76" s="383"/>
      <c r="KE76" s="383"/>
      <c r="KF76" s="383"/>
      <c r="KG76" s="383"/>
      <c r="KH76" s="383"/>
      <c r="KI76" s="383"/>
      <c r="KJ76" s="383"/>
      <c r="KK76" s="383"/>
      <c r="KL76" s="383"/>
      <c r="KM76" s="383"/>
      <c r="KN76" s="383"/>
      <c r="KO76" s="383"/>
      <c r="KP76" s="383"/>
      <c r="KQ76" s="383"/>
      <c r="KR76" s="383"/>
      <c r="KS76" s="383"/>
      <c r="KT76" s="383"/>
      <c r="KU76" s="383"/>
      <c r="KV76" s="383"/>
      <c r="KW76" s="383"/>
      <c r="KX76" s="383"/>
      <c r="KY76" s="383"/>
      <c r="KZ76" s="383"/>
      <c r="LA76" s="383"/>
      <c r="LB76" s="383"/>
      <c r="LC76" s="383"/>
      <c r="LD76" s="383"/>
      <c r="LE76" s="383"/>
      <c r="LF76" s="383"/>
      <c r="LG76" s="383"/>
      <c r="LH76" s="383"/>
      <c r="LI76" s="383"/>
      <c r="LJ76" s="383"/>
      <c r="LK76" s="383"/>
      <c r="LL76" s="383"/>
      <c r="LM76" s="383"/>
      <c r="LN76" s="383"/>
      <c r="LO76" s="383"/>
      <c r="LP76" s="383"/>
      <c r="LQ76" s="383"/>
      <c r="LR76" s="383"/>
      <c r="LS76" s="383"/>
      <c r="LT76" s="383"/>
      <c r="LU76" s="383"/>
      <c r="LV76" s="383"/>
      <c r="LW76" s="383"/>
      <c r="LX76" s="383"/>
      <c r="LY76" s="383"/>
      <c r="LZ76" s="383"/>
      <c r="MA76" s="383"/>
      <c r="MB76" s="383"/>
      <c r="MC76" s="383"/>
      <c r="MD76" s="383"/>
      <c r="ME76" s="383"/>
      <c r="MF76" s="383"/>
      <c r="MG76" s="383"/>
      <c r="MH76" s="383"/>
      <c r="MI76" s="383"/>
      <c r="MJ76" s="383"/>
      <c r="MK76" s="383"/>
      <c r="ML76" s="383"/>
      <c r="MM76" s="383"/>
      <c r="MN76" s="383"/>
      <c r="MO76" s="383"/>
      <c r="MP76" s="383"/>
      <c r="MQ76" s="383"/>
      <c r="MR76" s="383"/>
      <c r="MS76" s="383"/>
      <c r="MT76" s="383"/>
      <c r="MU76" s="383"/>
      <c r="MV76" s="383"/>
      <c r="MW76" s="383"/>
      <c r="MX76" s="383"/>
      <c r="MY76" s="383"/>
      <c r="MZ76" s="383"/>
      <c r="NA76" s="383"/>
      <c r="NB76" s="383"/>
      <c r="NC76" s="383"/>
      <c r="ND76" s="383"/>
      <c r="NE76" s="379"/>
      <c r="NF76" s="379"/>
      <c r="NG76" s="379"/>
      <c r="NH76" s="379"/>
      <c r="NI76" s="379"/>
      <c r="NJ76" s="379"/>
      <c r="NK76" s="379"/>
      <c r="NL76" s="379"/>
      <c r="NM76" s="379"/>
      <c r="NN76" s="379"/>
      <c r="NO76" s="379"/>
      <c r="NP76" s="379"/>
      <c r="NQ76" s="379"/>
      <c r="NR76" s="379"/>
      <c r="NS76" s="379"/>
      <c r="NT76" s="379"/>
      <c r="NU76" s="379"/>
      <c r="NV76" s="379"/>
      <c r="NW76" s="379"/>
      <c r="NX76" s="379"/>
      <c r="NY76" s="379"/>
      <c r="NZ76" s="379"/>
      <c r="OA76" s="379"/>
      <c r="OB76" s="379"/>
      <c r="OC76" s="379"/>
      <c r="OD76" s="379"/>
      <c r="OE76" s="379"/>
      <c r="OF76" s="379"/>
      <c r="OG76" s="379"/>
      <c r="OH76" s="379"/>
      <c r="OI76" s="379"/>
      <c r="OJ76" s="379"/>
      <c r="OK76" s="379"/>
      <c r="OL76" s="379"/>
      <c r="OM76" s="379"/>
      <c r="ON76" s="379"/>
      <c r="OO76" s="379"/>
      <c r="OP76" s="379"/>
      <c r="OQ76" s="379"/>
      <c r="OR76" s="379"/>
      <c r="OS76" s="379"/>
      <c r="OT76" s="379"/>
      <c r="OU76" s="379"/>
      <c r="OV76" s="379"/>
      <c r="OW76" s="379"/>
      <c r="OX76" s="379"/>
      <c r="OY76" s="379"/>
      <c r="OZ76" s="379"/>
      <c r="PA76" s="379"/>
      <c r="PB76" s="379"/>
      <c r="PC76" s="379"/>
      <c r="PD76" s="379"/>
      <c r="PE76" s="379"/>
      <c r="PF76" s="379"/>
      <c r="PG76" s="379"/>
      <c r="PH76" s="379"/>
      <c r="PI76" s="379"/>
      <c r="PJ76" s="379"/>
      <c r="PK76" s="379"/>
      <c r="PL76" s="379"/>
      <c r="PM76" s="379"/>
      <c r="PN76" s="379"/>
      <c r="PO76" s="379"/>
      <c r="PP76" s="379"/>
      <c r="PQ76" s="379"/>
      <c r="PR76" s="379"/>
      <c r="PS76" s="379"/>
      <c r="PT76" s="379"/>
      <c r="PU76" s="379"/>
      <c r="PV76" s="379"/>
      <c r="PW76" s="379"/>
      <c r="PX76" s="379"/>
      <c r="PY76" s="379"/>
      <c r="PZ76" s="379"/>
      <c r="QA76" s="379"/>
      <c r="QB76" s="379"/>
      <c r="QC76" s="379"/>
      <c r="QD76" s="379"/>
      <c r="QE76" s="379"/>
      <c r="QF76" s="379"/>
      <c r="QG76" s="379"/>
      <c r="QH76" s="379"/>
      <c r="QI76" s="379"/>
      <c r="QJ76" s="379"/>
      <c r="QK76" s="379"/>
      <c r="QL76" s="379"/>
      <c r="QM76" s="379"/>
      <c r="QN76" s="379"/>
      <c r="QO76" s="379"/>
      <c r="QP76" s="379"/>
      <c r="QQ76" s="379"/>
      <c r="QR76" s="379"/>
      <c r="QS76" s="379"/>
      <c r="QT76" s="379"/>
      <c r="QU76" s="379"/>
      <c r="QV76" s="379"/>
      <c r="QW76" s="379"/>
      <c r="QX76" s="379"/>
      <c r="QY76" s="379"/>
      <c r="QZ76" s="379"/>
      <c r="RA76" s="379"/>
      <c r="RB76" s="379"/>
      <c r="RC76" s="379"/>
      <c r="RD76" s="379"/>
      <c r="RE76" s="379"/>
      <c r="RF76" s="379"/>
      <c r="RG76" s="379"/>
      <c r="RH76" s="379"/>
      <c r="RI76" s="379"/>
      <c r="RJ76" s="379"/>
      <c r="RK76" s="379"/>
      <c r="RL76" s="379"/>
      <c r="RM76" s="379"/>
      <c r="RN76" s="379"/>
      <c r="RO76" s="379"/>
      <c r="RP76" s="379"/>
      <c r="RQ76" s="379"/>
      <c r="RR76" s="379"/>
      <c r="RS76" s="379"/>
      <c r="RT76" s="379"/>
      <c r="RU76" s="379"/>
      <c r="RV76" s="379"/>
      <c r="RW76" s="379"/>
      <c r="RX76" s="379"/>
      <c r="RY76" s="379"/>
      <c r="RZ76" s="379"/>
      <c r="SA76" s="379"/>
    </row>
    <row r="77" spans="1:495" s="471" customFormat="1" ht="15.75" customHeight="1" x14ac:dyDescent="0.2">
      <c r="C77" s="480"/>
      <c r="D77" s="1167"/>
      <c r="E77" s="1167"/>
      <c r="F77" s="1167"/>
      <c r="G77" s="379"/>
      <c r="H77" s="449" t="s">
        <v>507</v>
      </c>
      <c r="I77" s="450"/>
      <c r="J77" s="378"/>
      <c r="K77" s="472" t="str">
        <f>IF(OR(K58=0,$P76="",K$67=0),"",$P76*K$67)</f>
        <v/>
      </c>
      <c r="L77" s="546" t="str">
        <f>IF(OR(L58=0,$P76="",L$67=0),"",$P76*L$67)</f>
        <v/>
      </c>
      <c r="M77" s="546" t="str">
        <f>IF(OR(M58=0,$P76="",M$67=0),"",$P76*M$67)</f>
        <v/>
      </c>
      <c r="N77" s="546" t="str">
        <f>IF(OR(N58=0,$P76="",N$67=0),"",$P76*N$67)</f>
        <v/>
      </c>
      <c r="O77" s="546" t="str">
        <f>IF(OR(O58=0,$P76="",O$67=0),"",$P76*O$67)</f>
        <v/>
      </c>
      <c r="P77" s="548" t="str">
        <f t="shared" ref="P77" si="361">IF(OR($P76="",P$67=0),"",$P76*P$67)</f>
        <v/>
      </c>
      <c r="S77" s="1151"/>
      <c r="T77" s="1152"/>
      <c r="U77" s="1152"/>
      <c r="V77" s="1152"/>
      <c r="W77" s="1153"/>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3"/>
      <c r="AU77" s="383"/>
      <c r="AV77" s="383"/>
      <c r="AW77" s="383"/>
      <c r="AX77" s="383"/>
      <c r="AY77" s="383"/>
      <c r="AZ77" s="383"/>
      <c r="BA77" s="383"/>
      <c r="BB77" s="383"/>
      <c r="BC77" s="383"/>
      <c r="BD77" s="383"/>
      <c r="BE77" s="383"/>
      <c r="BF77" s="383"/>
      <c r="BG77" s="383"/>
      <c r="BH77" s="383"/>
      <c r="BI77" s="383"/>
      <c r="BJ77" s="383"/>
      <c r="BK77" s="383"/>
      <c r="BL77" s="383"/>
      <c r="BM77" s="383"/>
      <c r="BN77" s="383"/>
      <c r="BO77" s="383"/>
      <c r="BP77" s="383"/>
      <c r="BQ77" s="383"/>
      <c r="BR77" s="383"/>
      <c r="BS77" s="383"/>
      <c r="BT77" s="383"/>
      <c r="BU77" s="383"/>
      <c r="BV77" s="383"/>
      <c r="BW77" s="383"/>
      <c r="BX77" s="383"/>
      <c r="BY77" s="383"/>
      <c r="BZ77" s="383"/>
      <c r="CA77" s="383"/>
      <c r="CB77" s="383"/>
      <c r="CC77" s="383"/>
      <c r="CD77" s="383"/>
      <c r="CE77" s="383"/>
      <c r="CF77" s="383"/>
      <c r="CG77" s="383"/>
      <c r="CH77" s="383"/>
      <c r="CI77" s="383"/>
      <c r="CJ77" s="383"/>
      <c r="CK77" s="383"/>
      <c r="CL77" s="383"/>
      <c r="CM77" s="383"/>
      <c r="CN77" s="383"/>
      <c r="CO77" s="383"/>
      <c r="CP77" s="383"/>
      <c r="CQ77" s="383"/>
      <c r="CR77" s="383"/>
      <c r="CS77" s="383"/>
      <c r="CT77" s="383"/>
      <c r="CU77" s="383"/>
      <c r="CV77" s="383"/>
      <c r="CW77" s="383"/>
      <c r="CX77" s="383"/>
      <c r="CY77" s="383"/>
      <c r="CZ77" s="383"/>
      <c r="DA77" s="383"/>
      <c r="DB77" s="383"/>
      <c r="DC77" s="383"/>
      <c r="DD77" s="383"/>
      <c r="DE77" s="383"/>
      <c r="DF77" s="383"/>
      <c r="DG77" s="383"/>
      <c r="DH77" s="383"/>
      <c r="DI77" s="383"/>
      <c r="DJ77" s="383"/>
      <c r="DK77" s="383"/>
      <c r="DL77" s="383"/>
      <c r="DM77" s="383"/>
      <c r="DN77" s="383"/>
      <c r="DO77" s="383"/>
      <c r="DP77" s="383"/>
      <c r="DQ77" s="383"/>
      <c r="DR77" s="383"/>
      <c r="DS77" s="383"/>
      <c r="DT77" s="383"/>
      <c r="DU77" s="383"/>
      <c r="DV77" s="383"/>
      <c r="DW77" s="383"/>
      <c r="DX77" s="383"/>
      <c r="DY77" s="383"/>
      <c r="DZ77" s="383"/>
      <c r="EA77" s="383"/>
      <c r="EB77" s="383"/>
      <c r="EC77" s="383"/>
      <c r="ED77" s="383"/>
      <c r="EE77" s="383"/>
      <c r="EF77" s="383"/>
      <c r="EG77" s="383"/>
      <c r="EH77" s="383"/>
      <c r="EI77" s="383"/>
      <c r="EJ77" s="383"/>
      <c r="EK77" s="383"/>
      <c r="EL77" s="383"/>
      <c r="EM77" s="383"/>
      <c r="EN77" s="383"/>
      <c r="EO77" s="383"/>
      <c r="EP77" s="383"/>
      <c r="EQ77" s="383"/>
      <c r="ER77" s="383"/>
      <c r="ES77" s="383"/>
      <c r="ET77" s="383"/>
      <c r="EU77" s="383"/>
      <c r="EV77" s="383"/>
      <c r="EW77" s="383"/>
      <c r="EX77" s="383"/>
      <c r="EY77" s="383"/>
      <c r="EZ77" s="383"/>
      <c r="FA77" s="383"/>
      <c r="FB77" s="383"/>
      <c r="FC77" s="383"/>
      <c r="FD77" s="383"/>
      <c r="FE77" s="383"/>
      <c r="FF77" s="383"/>
      <c r="FG77" s="383"/>
      <c r="FH77" s="383"/>
      <c r="FI77" s="383"/>
      <c r="FJ77" s="383"/>
      <c r="FK77" s="383"/>
      <c r="FL77" s="383"/>
      <c r="FM77" s="383"/>
      <c r="FN77" s="383"/>
      <c r="FO77" s="383"/>
      <c r="FP77" s="383"/>
      <c r="FQ77" s="383"/>
      <c r="FR77" s="383"/>
      <c r="FS77" s="383"/>
      <c r="FT77" s="383"/>
      <c r="FU77" s="383"/>
      <c r="FV77" s="383"/>
      <c r="FW77" s="383"/>
      <c r="FX77" s="383"/>
      <c r="FY77" s="383"/>
      <c r="FZ77" s="383"/>
      <c r="GA77" s="383"/>
      <c r="GB77" s="383"/>
      <c r="GC77" s="383"/>
      <c r="GD77" s="383"/>
      <c r="GE77" s="383"/>
      <c r="GF77" s="383"/>
      <c r="GG77" s="383"/>
      <c r="GH77" s="383"/>
      <c r="GI77" s="383"/>
      <c r="GJ77" s="383"/>
      <c r="GK77" s="383"/>
      <c r="GL77" s="383"/>
      <c r="GM77" s="383"/>
      <c r="GN77" s="383"/>
      <c r="GO77" s="383"/>
      <c r="GP77" s="383"/>
      <c r="GQ77" s="383"/>
      <c r="GR77" s="383"/>
      <c r="GS77" s="383"/>
      <c r="GT77" s="383"/>
      <c r="GU77" s="383"/>
      <c r="GV77" s="383"/>
      <c r="GW77" s="383"/>
      <c r="GX77" s="383"/>
      <c r="GY77" s="383"/>
      <c r="GZ77" s="383"/>
      <c r="HA77" s="383"/>
      <c r="HB77" s="383"/>
      <c r="HC77" s="383"/>
      <c r="HD77" s="383"/>
      <c r="HE77" s="383"/>
      <c r="HF77" s="383"/>
      <c r="HG77" s="383"/>
      <c r="HH77" s="383"/>
      <c r="HI77" s="383"/>
      <c r="HJ77" s="383"/>
      <c r="HK77" s="383"/>
      <c r="HL77" s="383"/>
      <c r="HM77" s="383"/>
      <c r="HN77" s="383"/>
      <c r="HO77" s="383"/>
      <c r="HP77" s="383"/>
      <c r="HQ77" s="383"/>
      <c r="HR77" s="383"/>
      <c r="HS77" s="383"/>
      <c r="HT77" s="383"/>
      <c r="HU77" s="383"/>
      <c r="HV77" s="383"/>
      <c r="HW77" s="383"/>
      <c r="HX77" s="383"/>
      <c r="HY77" s="383"/>
      <c r="HZ77" s="383"/>
      <c r="IA77" s="383"/>
      <c r="IB77" s="383"/>
      <c r="IC77" s="383"/>
      <c r="ID77" s="383"/>
      <c r="IE77" s="383"/>
      <c r="IF77" s="383"/>
      <c r="IG77" s="383"/>
      <c r="IH77" s="383"/>
      <c r="II77" s="383"/>
      <c r="IJ77" s="383"/>
      <c r="IK77" s="383"/>
      <c r="IL77" s="383"/>
      <c r="IM77" s="383"/>
      <c r="IN77" s="383"/>
      <c r="IO77" s="383"/>
      <c r="IP77" s="383"/>
      <c r="IQ77" s="383"/>
      <c r="IR77" s="383"/>
      <c r="IS77" s="383"/>
      <c r="IT77" s="383"/>
      <c r="IU77" s="383"/>
      <c r="IV77" s="383"/>
      <c r="IW77" s="383"/>
      <c r="IX77" s="383"/>
      <c r="IY77" s="383"/>
      <c r="IZ77" s="383"/>
      <c r="JA77" s="383"/>
      <c r="JB77" s="383"/>
      <c r="JC77" s="383"/>
      <c r="JD77" s="383"/>
      <c r="JE77" s="383"/>
      <c r="JF77" s="383"/>
      <c r="JG77" s="383"/>
      <c r="JH77" s="383"/>
      <c r="JI77" s="383"/>
      <c r="JJ77" s="383"/>
      <c r="JK77" s="383"/>
      <c r="JL77" s="383"/>
      <c r="JM77" s="383"/>
      <c r="JN77" s="383"/>
      <c r="JO77" s="383"/>
      <c r="JP77" s="383"/>
      <c r="JQ77" s="383"/>
      <c r="JR77" s="383"/>
      <c r="JS77" s="383"/>
      <c r="JT77" s="383"/>
      <c r="JU77" s="383"/>
      <c r="JV77" s="383"/>
      <c r="JW77" s="383"/>
      <c r="JX77" s="383"/>
      <c r="JY77" s="383"/>
      <c r="JZ77" s="383"/>
      <c r="KA77" s="383"/>
      <c r="KB77" s="383"/>
      <c r="KC77" s="383"/>
      <c r="KD77" s="383"/>
      <c r="KE77" s="383"/>
      <c r="KF77" s="383"/>
      <c r="KG77" s="383"/>
      <c r="KH77" s="383"/>
      <c r="KI77" s="383"/>
      <c r="KJ77" s="383"/>
      <c r="KK77" s="383"/>
      <c r="KL77" s="383"/>
      <c r="KM77" s="383"/>
      <c r="KN77" s="383"/>
      <c r="KO77" s="383"/>
      <c r="KP77" s="383"/>
      <c r="KQ77" s="383"/>
      <c r="KR77" s="383"/>
      <c r="KS77" s="383"/>
      <c r="KT77" s="383"/>
      <c r="KU77" s="383"/>
      <c r="KV77" s="383"/>
      <c r="KW77" s="383"/>
      <c r="KX77" s="383"/>
      <c r="KY77" s="383"/>
      <c r="KZ77" s="383"/>
      <c r="LA77" s="383"/>
      <c r="LB77" s="383"/>
      <c r="LC77" s="383"/>
      <c r="LD77" s="383"/>
      <c r="LE77" s="383"/>
      <c r="LF77" s="383"/>
      <c r="LG77" s="383"/>
      <c r="LH77" s="383"/>
      <c r="LI77" s="383"/>
      <c r="LJ77" s="383"/>
      <c r="LK77" s="383"/>
      <c r="LL77" s="383"/>
      <c r="LM77" s="383"/>
      <c r="LN77" s="383"/>
      <c r="LO77" s="383"/>
      <c r="LP77" s="383"/>
      <c r="LQ77" s="383"/>
      <c r="LR77" s="383"/>
      <c r="LS77" s="383"/>
      <c r="LT77" s="383"/>
      <c r="LU77" s="383"/>
      <c r="LV77" s="383"/>
      <c r="LW77" s="383"/>
      <c r="LX77" s="383"/>
      <c r="LY77" s="383"/>
      <c r="LZ77" s="383"/>
      <c r="MA77" s="383"/>
      <c r="MB77" s="383"/>
      <c r="MC77" s="383"/>
      <c r="MD77" s="383"/>
      <c r="ME77" s="383"/>
      <c r="MF77" s="383"/>
      <c r="MG77" s="383"/>
      <c r="MH77" s="383"/>
      <c r="MI77" s="383"/>
      <c r="MJ77" s="383"/>
      <c r="MK77" s="383"/>
      <c r="ML77" s="383"/>
      <c r="MM77" s="383"/>
      <c r="MN77" s="383"/>
      <c r="MO77" s="383"/>
      <c r="MP77" s="383"/>
      <c r="MQ77" s="383"/>
      <c r="MR77" s="383"/>
      <c r="MS77" s="383"/>
      <c r="MT77" s="383"/>
      <c r="MU77" s="383"/>
      <c r="MV77" s="383"/>
      <c r="MW77" s="383"/>
      <c r="MX77" s="383"/>
      <c r="MY77" s="383"/>
      <c r="MZ77" s="383"/>
      <c r="NA77" s="383"/>
      <c r="NB77" s="383"/>
      <c r="NC77" s="383"/>
      <c r="ND77" s="383"/>
      <c r="NE77" s="379"/>
      <c r="NF77" s="379"/>
      <c r="NG77" s="379"/>
      <c r="NH77" s="379"/>
      <c r="NI77" s="379"/>
      <c r="NJ77" s="379"/>
      <c r="NK77" s="379"/>
      <c r="NL77" s="379"/>
      <c r="NM77" s="379"/>
      <c r="NN77" s="379"/>
      <c r="NO77" s="379"/>
      <c r="NP77" s="379"/>
      <c r="NQ77" s="379"/>
      <c r="NR77" s="379"/>
      <c r="NS77" s="379"/>
      <c r="NT77" s="379"/>
      <c r="NU77" s="379"/>
      <c r="NV77" s="379"/>
      <c r="NW77" s="379"/>
      <c r="NX77" s="379"/>
      <c r="NY77" s="379"/>
      <c r="NZ77" s="379"/>
      <c r="OA77" s="379"/>
      <c r="OB77" s="379"/>
      <c r="OC77" s="379"/>
      <c r="OD77" s="379"/>
      <c r="OE77" s="379"/>
      <c r="OF77" s="379"/>
      <c r="OG77" s="379"/>
      <c r="OH77" s="379"/>
      <c r="OI77" s="379"/>
      <c r="OJ77" s="379"/>
      <c r="OK77" s="379"/>
      <c r="OL77" s="379"/>
      <c r="OM77" s="379"/>
      <c r="ON77" s="379"/>
      <c r="OO77" s="379"/>
      <c r="OP77" s="379"/>
      <c r="OQ77" s="379"/>
      <c r="OR77" s="379"/>
      <c r="OS77" s="379"/>
      <c r="OT77" s="379"/>
      <c r="OU77" s="379"/>
      <c r="OV77" s="379"/>
      <c r="OW77" s="379"/>
      <c r="OX77" s="379"/>
      <c r="OY77" s="379"/>
      <c r="OZ77" s="379"/>
      <c r="PA77" s="379"/>
      <c r="PB77" s="379"/>
      <c r="PC77" s="379"/>
      <c r="PD77" s="379"/>
      <c r="PE77" s="379"/>
      <c r="PF77" s="379"/>
      <c r="PG77" s="379"/>
      <c r="PH77" s="379"/>
      <c r="PI77" s="379"/>
      <c r="PJ77" s="379"/>
      <c r="PK77" s="379"/>
      <c r="PL77" s="379"/>
      <c r="PM77" s="379"/>
      <c r="PN77" s="379"/>
      <c r="PO77" s="379"/>
      <c r="PP77" s="379"/>
      <c r="PQ77" s="379"/>
      <c r="PR77" s="379"/>
      <c r="PS77" s="379"/>
      <c r="PT77" s="379"/>
      <c r="PU77" s="379"/>
      <c r="PV77" s="379"/>
      <c r="PW77" s="379"/>
      <c r="PX77" s="379"/>
      <c r="PY77" s="379"/>
      <c r="PZ77" s="379"/>
      <c r="QA77" s="379"/>
      <c r="QB77" s="379"/>
      <c r="QC77" s="379"/>
      <c r="QD77" s="379"/>
      <c r="QE77" s="379"/>
      <c r="QF77" s="379"/>
      <c r="QG77" s="379"/>
      <c r="QH77" s="379"/>
      <c r="QI77" s="379"/>
      <c r="QJ77" s="379"/>
      <c r="QK77" s="379"/>
      <c r="QL77" s="379"/>
      <c r="QM77" s="379"/>
      <c r="QN77" s="379"/>
      <c r="QO77" s="379"/>
      <c r="QP77" s="379"/>
      <c r="QQ77" s="379"/>
      <c r="QR77" s="379"/>
      <c r="QS77" s="379"/>
      <c r="QT77" s="379"/>
      <c r="QU77" s="379"/>
      <c r="QV77" s="379"/>
      <c r="QW77" s="379"/>
      <c r="QX77" s="379"/>
      <c r="QY77" s="379"/>
      <c r="QZ77" s="379"/>
      <c r="RA77" s="379"/>
      <c r="RB77" s="379"/>
      <c r="RC77" s="379"/>
      <c r="RD77" s="379"/>
      <c r="RE77" s="379"/>
      <c r="RF77" s="379"/>
      <c r="RG77" s="379"/>
      <c r="RH77" s="379"/>
      <c r="RI77" s="379"/>
      <c r="RJ77" s="379"/>
      <c r="RK77" s="379"/>
      <c r="RL77" s="379"/>
      <c r="RM77" s="379"/>
      <c r="RN77" s="379"/>
      <c r="RO77" s="379"/>
      <c r="RP77" s="379"/>
      <c r="RQ77" s="379"/>
      <c r="RR77" s="379"/>
      <c r="RS77" s="379"/>
      <c r="RT77" s="379"/>
      <c r="RU77" s="379"/>
      <c r="RV77" s="379"/>
      <c r="RW77" s="379"/>
      <c r="RX77" s="379"/>
      <c r="RY77" s="379"/>
      <c r="RZ77" s="379"/>
      <c r="SA77" s="379"/>
    </row>
    <row r="78" spans="1:495" s="471" customFormat="1" ht="15.75" customHeight="1" x14ac:dyDescent="0.2">
      <c r="C78" s="480"/>
      <c r="D78" s="1167"/>
      <c r="E78" s="1167"/>
      <c r="F78" s="1167"/>
      <c r="G78" s="473" t="str">
        <f>IF(AND(K78="",L78="",M78="",N78="",O78=""),"",IF(OR(K78&gt;2,L78&gt;2,M78&gt;2,N78&gt;2,O78&gt;2,K78&lt;-2,L78&lt;-2,M78&lt;-2,N78&lt;-2,O78&lt;-2),"Not Equal","Equal"))</f>
        <v/>
      </c>
      <c r="H78" s="474" t="s">
        <v>508</v>
      </c>
      <c r="I78" s="475"/>
      <c r="J78" s="378"/>
      <c r="K78" s="476" t="str">
        <f t="shared" ref="K78:P78" si="362">IF(OR(K77="",K58=0),"", K58-K77)</f>
        <v/>
      </c>
      <c r="L78" s="547" t="str">
        <f t="shared" si="362"/>
        <v/>
      </c>
      <c r="M78" s="547" t="str">
        <f t="shared" si="362"/>
        <v/>
      </c>
      <c r="N78" s="547" t="str">
        <f t="shared" si="362"/>
        <v/>
      </c>
      <c r="O78" s="547" t="str">
        <f t="shared" si="362"/>
        <v/>
      </c>
      <c r="P78" s="547" t="str">
        <f t="shared" si="362"/>
        <v/>
      </c>
      <c r="X78" s="383"/>
      <c r="Y78" s="383"/>
      <c r="Z78" s="383"/>
      <c r="AA78" s="383"/>
      <c r="AB78" s="383"/>
      <c r="AC78" s="383"/>
      <c r="AD78" s="383"/>
      <c r="AE78" s="383"/>
      <c r="AF78" s="383"/>
      <c r="AG78" s="383"/>
      <c r="AH78" s="383"/>
      <c r="AI78" s="383"/>
      <c r="AJ78" s="383"/>
      <c r="AK78" s="383"/>
      <c r="AL78" s="383"/>
      <c r="AM78" s="383"/>
      <c r="AN78" s="383"/>
      <c r="AO78" s="383"/>
      <c r="AP78" s="383"/>
      <c r="AQ78" s="383"/>
      <c r="AR78" s="383"/>
      <c r="AS78" s="383"/>
      <c r="AT78" s="383"/>
      <c r="AU78" s="383"/>
      <c r="AV78" s="383"/>
      <c r="AW78" s="383"/>
      <c r="AX78" s="383"/>
      <c r="AY78" s="383"/>
      <c r="AZ78" s="383"/>
      <c r="BA78" s="383"/>
      <c r="BB78" s="383"/>
      <c r="BC78" s="383"/>
      <c r="BD78" s="383"/>
      <c r="BE78" s="383"/>
      <c r="BF78" s="383"/>
      <c r="BG78" s="383"/>
      <c r="BH78" s="383"/>
      <c r="BI78" s="383"/>
      <c r="BJ78" s="383"/>
      <c r="BK78" s="383"/>
      <c r="BL78" s="383"/>
      <c r="BM78" s="383"/>
      <c r="BN78" s="383"/>
      <c r="BO78" s="383"/>
      <c r="BP78" s="383"/>
      <c r="BQ78" s="383"/>
      <c r="BR78" s="383"/>
      <c r="BS78" s="383"/>
      <c r="BT78" s="383"/>
      <c r="BU78" s="383"/>
      <c r="BV78" s="383"/>
      <c r="BW78" s="383"/>
      <c r="BX78" s="383"/>
      <c r="BY78" s="383"/>
      <c r="BZ78" s="383"/>
      <c r="CA78" s="383"/>
      <c r="CB78" s="383"/>
      <c r="CC78" s="383"/>
      <c r="CD78" s="383"/>
      <c r="CE78" s="383"/>
      <c r="CF78" s="383"/>
      <c r="CG78" s="383"/>
      <c r="CH78" s="383"/>
      <c r="CI78" s="383"/>
      <c r="CJ78" s="383"/>
      <c r="CK78" s="383"/>
      <c r="CL78" s="383"/>
      <c r="CM78" s="383"/>
      <c r="CN78" s="383"/>
      <c r="CO78" s="383"/>
      <c r="CP78" s="383"/>
      <c r="CQ78" s="383"/>
      <c r="CR78" s="383"/>
      <c r="CS78" s="383"/>
      <c r="CT78" s="383"/>
      <c r="CU78" s="383"/>
      <c r="CV78" s="383"/>
      <c r="CW78" s="383"/>
      <c r="CX78" s="383"/>
      <c r="CY78" s="383"/>
      <c r="CZ78" s="383"/>
      <c r="DA78" s="383"/>
      <c r="DB78" s="383"/>
      <c r="DC78" s="383"/>
      <c r="DD78" s="383"/>
      <c r="DE78" s="383"/>
      <c r="DF78" s="383"/>
      <c r="DG78" s="383"/>
      <c r="DH78" s="383"/>
      <c r="DI78" s="383"/>
      <c r="DJ78" s="383"/>
      <c r="DK78" s="383"/>
      <c r="DL78" s="383"/>
      <c r="DM78" s="383"/>
      <c r="DN78" s="383"/>
      <c r="DO78" s="383"/>
      <c r="DP78" s="383"/>
      <c r="DQ78" s="383"/>
      <c r="DR78" s="383"/>
      <c r="DS78" s="383"/>
      <c r="DT78" s="383"/>
      <c r="DU78" s="383"/>
      <c r="DV78" s="383"/>
      <c r="DW78" s="383"/>
      <c r="DX78" s="383"/>
      <c r="DY78" s="383"/>
      <c r="DZ78" s="383"/>
      <c r="EA78" s="383"/>
      <c r="EB78" s="383"/>
      <c r="EC78" s="383"/>
      <c r="ED78" s="383"/>
      <c r="EE78" s="383"/>
      <c r="EF78" s="383"/>
      <c r="EG78" s="383"/>
      <c r="EH78" s="383"/>
      <c r="EI78" s="383"/>
      <c r="EJ78" s="383"/>
      <c r="EK78" s="383"/>
      <c r="EL78" s="383"/>
      <c r="EM78" s="383"/>
      <c r="EN78" s="383"/>
      <c r="EO78" s="383"/>
      <c r="EP78" s="383"/>
      <c r="EQ78" s="383"/>
      <c r="ER78" s="383"/>
      <c r="ES78" s="383"/>
      <c r="ET78" s="383"/>
      <c r="EU78" s="383"/>
      <c r="EV78" s="383"/>
      <c r="EW78" s="383"/>
      <c r="EX78" s="383"/>
      <c r="EY78" s="383"/>
      <c r="EZ78" s="383"/>
      <c r="FA78" s="383"/>
      <c r="FB78" s="383"/>
      <c r="FC78" s="383"/>
      <c r="FD78" s="383"/>
      <c r="FE78" s="383"/>
      <c r="FF78" s="383"/>
      <c r="FG78" s="383"/>
      <c r="FH78" s="383"/>
      <c r="FI78" s="383"/>
      <c r="FJ78" s="383"/>
      <c r="FK78" s="383"/>
      <c r="FL78" s="383"/>
      <c r="FM78" s="383"/>
      <c r="FN78" s="383"/>
      <c r="FO78" s="383"/>
      <c r="FP78" s="383"/>
      <c r="FQ78" s="383"/>
      <c r="FR78" s="383"/>
      <c r="FS78" s="383"/>
      <c r="FT78" s="383"/>
      <c r="FU78" s="383"/>
      <c r="FV78" s="383"/>
      <c r="FW78" s="383"/>
      <c r="FX78" s="383"/>
      <c r="FY78" s="383"/>
      <c r="FZ78" s="383"/>
      <c r="GA78" s="383"/>
      <c r="GB78" s="383"/>
      <c r="GC78" s="383"/>
      <c r="GD78" s="383"/>
      <c r="GE78" s="383"/>
      <c r="GF78" s="383"/>
      <c r="GG78" s="383"/>
      <c r="GH78" s="383"/>
      <c r="GI78" s="383"/>
      <c r="GJ78" s="383"/>
      <c r="GK78" s="383"/>
      <c r="GL78" s="383"/>
      <c r="GM78" s="383"/>
      <c r="GN78" s="383"/>
      <c r="GO78" s="383"/>
      <c r="GP78" s="383"/>
      <c r="GQ78" s="383"/>
      <c r="GR78" s="383"/>
      <c r="GS78" s="383"/>
      <c r="GT78" s="383"/>
      <c r="GU78" s="383"/>
      <c r="GV78" s="383"/>
      <c r="GW78" s="383"/>
      <c r="GX78" s="383"/>
      <c r="GY78" s="383"/>
      <c r="GZ78" s="383"/>
      <c r="HA78" s="383"/>
      <c r="HB78" s="383"/>
      <c r="HC78" s="383"/>
      <c r="HD78" s="383"/>
      <c r="HE78" s="383"/>
      <c r="HF78" s="383"/>
      <c r="HG78" s="383"/>
      <c r="HH78" s="383"/>
      <c r="HI78" s="383"/>
      <c r="HJ78" s="383"/>
      <c r="HK78" s="383"/>
      <c r="HL78" s="383"/>
      <c r="HM78" s="383"/>
      <c r="HN78" s="383"/>
      <c r="HO78" s="383"/>
      <c r="HP78" s="383"/>
      <c r="HQ78" s="383"/>
      <c r="HR78" s="383"/>
      <c r="HS78" s="383"/>
      <c r="HT78" s="383"/>
      <c r="HU78" s="383"/>
      <c r="HV78" s="383"/>
      <c r="HW78" s="383"/>
      <c r="HX78" s="383"/>
      <c r="HY78" s="383"/>
      <c r="HZ78" s="383"/>
      <c r="IA78" s="383"/>
      <c r="IB78" s="383"/>
      <c r="IC78" s="383"/>
      <c r="ID78" s="383"/>
      <c r="IE78" s="383"/>
      <c r="IF78" s="383"/>
      <c r="IG78" s="383"/>
      <c r="IH78" s="383"/>
      <c r="II78" s="383"/>
      <c r="IJ78" s="383"/>
      <c r="IK78" s="383"/>
      <c r="IL78" s="383"/>
      <c r="IM78" s="383"/>
      <c r="IN78" s="383"/>
      <c r="IO78" s="383"/>
      <c r="IP78" s="383"/>
      <c r="IQ78" s="383"/>
      <c r="IR78" s="383"/>
      <c r="IS78" s="383"/>
      <c r="IT78" s="383"/>
      <c r="IU78" s="383"/>
      <c r="IV78" s="383"/>
      <c r="IW78" s="383"/>
      <c r="IX78" s="383"/>
      <c r="IY78" s="383"/>
      <c r="IZ78" s="383"/>
      <c r="JA78" s="383"/>
      <c r="JB78" s="383"/>
      <c r="JC78" s="383"/>
      <c r="JD78" s="383"/>
      <c r="JE78" s="383"/>
      <c r="JF78" s="383"/>
      <c r="JG78" s="383"/>
      <c r="JH78" s="383"/>
      <c r="JI78" s="383"/>
      <c r="JJ78" s="383"/>
      <c r="JK78" s="383"/>
      <c r="JL78" s="383"/>
      <c r="JM78" s="383"/>
      <c r="JN78" s="383"/>
      <c r="JO78" s="383"/>
      <c r="JP78" s="383"/>
      <c r="JQ78" s="383"/>
      <c r="JR78" s="383"/>
      <c r="JS78" s="383"/>
      <c r="JT78" s="383"/>
      <c r="JU78" s="383"/>
      <c r="JV78" s="383"/>
      <c r="JW78" s="383"/>
      <c r="JX78" s="383"/>
      <c r="JY78" s="383"/>
      <c r="JZ78" s="383"/>
      <c r="KA78" s="383"/>
      <c r="KB78" s="383"/>
      <c r="KC78" s="383"/>
      <c r="KD78" s="383"/>
      <c r="KE78" s="383"/>
      <c r="KF78" s="383"/>
      <c r="KG78" s="383"/>
      <c r="KH78" s="383"/>
      <c r="KI78" s="383"/>
      <c r="KJ78" s="383"/>
      <c r="KK78" s="383"/>
      <c r="KL78" s="383"/>
      <c r="KM78" s="383"/>
      <c r="KN78" s="383"/>
      <c r="KO78" s="383"/>
      <c r="KP78" s="383"/>
      <c r="KQ78" s="383"/>
      <c r="KR78" s="383"/>
      <c r="KS78" s="383"/>
      <c r="KT78" s="383"/>
      <c r="KU78" s="383"/>
      <c r="KV78" s="383"/>
      <c r="KW78" s="383"/>
      <c r="KX78" s="383"/>
      <c r="KY78" s="383"/>
      <c r="KZ78" s="383"/>
      <c r="LA78" s="383"/>
      <c r="LB78" s="383"/>
      <c r="LC78" s="383"/>
      <c r="LD78" s="383"/>
      <c r="LE78" s="383"/>
      <c r="LF78" s="383"/>
      <c r="LG78" s="383"/>
      <c r="LH78" s="383"/>
      <c r="LI78" s="383"/>
      <c r="LJ78" s="383"/>
      <c r="LK78" s="383"/>
      <c r="LL78" s="383"/>
      <c r="LM78" s="383"/>
      <c r="LN78" s="383"/>
      <c r="LO78" s="383"/>
      <c r="LP78" s="383"/>
      <c r="LQ78" s="383"/>
      <c r="LR78" s="383"/>
      <c r="LS78" s="383"/>
      <c r="LT78" s="383"/>
      <c r="LU78" s="383"/>
      <c r="LV78" s="383"/>
      <c r="LW78" s="383"/>
      <c r="LX78" s="383"/>
      <c r="LY78" s="383"/>
      <c r="LZ78" s="383"/>
      <c r="MA78" s="383"/>
      <c r="MB78" s="383"/>
      <c r="MC78" s="383"/>
      <c r="MD78" s="383"/>
      <c r="ME78" s="383"/>
      <c r="MF78" s="383"/>
      <c r="MG78" s="383"/>
      <c r="MH78" s="383"/>
      <c r="MI78" s="383"/>
      <c r="MJ78" s="383"/>
      <c r="MK78" s="383"/>
      <c r="ML78" s="383"/>
      <c r="MM78" s="383"/>
      <c r="MN78" s="383"/>
      <c r="MO78" s="383"/>
      <c r="MP78" s="383"/>
      <c r="MQ78" s="383"/>
      <c r="MR78" s="383"/>
      <c r="MS78" s="383"/>
      <c r="MT78" s="383"/>
      <c r="MU78" s="383"/>
      <c r="MV78" s="383"/>
      <c r="MW78" s="383"/>
      <c r="MX78" s="383"/>
      <c r="MY78" s="383"/>
      <c r="MZ78" s="383"/>
      <c r="NA78" s="383"/>
      <c r="NB78" s="383"/>
      <c r="NC78" s="383"/>
      <c r="ND78" s="383"/>
      <c r="NE78" s="379"/>
      <c r="NF78" s="379"/>
      <c r="NG78" s="379"/>
      <c r="NH78" s="379"/>
      <c r="NI78" s="379"/>
      <c r="NJ78" s="379"/>
      <c r="NK78" s="379"/>
      <c r="NL78" s="379"/>
      <c r="NM78" s="379"/>
      <c r="NN78" s="379"/>
      <c r="NO78" s="379"/>
      <c r="NP78" s="379"/>
      <c r="NQ78" s="379"/>
      <c r="NR78" s="379"/>
      <c r="NS78" s="379"/>
      <c r="NT78" s="379"/>
      <c r="NU78" s="379"/>
      <c r="NV78" s="379"/>
      <c r="NW78" s="379"/>
      <c r="NX78" s="379"/>
      <c r="NY78" s="379"/>
      <c r="NZ78" s="379"/>
      <c r="OA78" s="379"/>
      <c r="OB78" s="379"/>
      <c r="OC78" s="379"/>
      <c r="OD78" s="379"/>
      <c r="OE78" s="379"/>
      <c r="OF78" s="379"/>
      <c r="OG78" s="379"/>
      <c r="OH78" s="379"/>
      <c r="OI78" s="379"/>
      <c r="OJ78" s="379"/>
      <c r="OK78" s="379"/>
      <c r="OL78" s="379"/>
      <c r="OM78" s="379"/>
      <c r="ON78" s="379"/>
      <c r="OO78" s="379"/>
      <c r="OP78" s="379"/>
      <c r="OQ78" s="379"/>
      <c r="OR78" s="379"/>
      <c r="OS78" s="379"/>
      <c r="OT78" s="379"/>
      <c r="OU78" s="379"/>
      <c r="OV78" s="379"/>
      <c r="OW78" s="379"/>
      <c r="OX78" s="379"/>
      <c r="OY78" s="379"/>
      <c r="OZ78" s="379"/>
      <c r="PA78" s="379"/>
      <c r="PB78" s="379"/>
      <c r="PC78" s="379"/>
      <c r="PD78" s="379"/>
      <c r="PE78" s="379"/>
      <c r="PF78" s="379"/>
      <c r="PG78" s="379"/>
      <c r="PH78" s="379"/>
      <c r="PI78" s="379"/>
      <c r="PJ78" s="379"/>
      <c r="PK78" s="379"/>
      <c r="PL78" s="379"/>
      <c r="PM78" s="379"/>
      <c r="PN78" s="379"/>
      <c r="PO78" s="379"/>
      <c r="PP78" s="379"/>
      <c r="PQ78" s="379"/>
      <c r="PR78" s="379"/>
      <c r="PS78" s="379"/>
      <c r="PT78" s="379"/>
      <c r="PU78" s="379"/>
      <c r="PV78" s="379"/>
      <c r="PW78" s="379"/>
      <c r="PX78" s="379"/>
      <c r="PY78" s="379"/>
      <c r="PZ78" s="379"/>
      <c r="QA78" s="379"/>
      <c r="QB78" s="379"/>
      <c r="QC78" s="379"/>
      <c r="QD78" s="379"/>
      <c r="QE78" s="379"/>
      <c r="QF78" s="379"/>
      <c r="QG78" s="379"/>
      <c r="QH78" s="379"/>
      <c r="QI78" s="379"/>
      <c r="QJ78" s="379"/>
      <c r="QK78" s="379"/>
      <c r="QL78" s="379"/>
      <c r="QM78" s="379"/>
      <c r="QN78" s="379"/>
      <c r="QO78" s="379"/>
      <c r="QP78" s="379"/>
      <c r="QQ78" s="379"/>
      <c r="QR78" s="379"/>
      <c r="QS78" s="379"/>
      <c r="QT78" s="379"/>
      <c r="QU78" s="379"/>
      <c r="QV78" s="379"/>
      <c r="QW78" s="379"/>
      <c r="QX78" s="379"/>
      <c r="QY78" s="379"/>
      <c r="QZ78" s="379"/>
      <c r="RA78" s="379"/>
      <c r="RB78" s="379"/>
      <c r="RC78" s="379"/>
      <c r="RD78" s="379"/>
      <c r="RE78" s="379"/>
      <c r="RF78" s="379"/>
      <c r="RG78" s="379"/>
      <c r="RH78" s="379"/>
      <c r="RI78" s="379"/>
      <c r="RJ78" s="379"/>
      <c r="RK78" s="379"/>
      <c r="RL78" s="379"/>
      <c r="RM78" s="379"/>
      <c r="RN78" s="379"/>
      <c r="RO78" s="379"/>
      <c r="RP78" s="379"/>
      <c r="RQ78" s="379"/>
      <c r="RR78" s="379"/>
      <c r="RS78" s="379"/>
      <c r="RT78" s="379"/>
      <c r="RU78" s="379"/>
      <c r="RV78" s="379"/>
      <c r="RW78" s="379"/>
      <c r="RX78" s="379"/>
      <c r="RY78" s="379"/>
      <c r="RZ78" s="379"/>
      <c r="SA78" s="379"/>
    </row>
    <row r="79" spans="1:495" s="471" customFormat="1" x14ac:dyDescent="0.2">
      <c r="C79" s="480" t="s">
        <v>510</v>
      </c>
      <c r="D79" s="481"/>
      <c r="E79" s="481"/>
      <c r="F79" s="379"/>
      <c r="G79" s="379"/>
      <c r="H79" s="449" t="s">
        <v>443</v>
      </c>
      <c r="I79" s="450"/>
      <c r="J79" s="378"/>
      <c r="K79" s="477" t="str">
        <f t="shared" ref="K79:P79" si="363">IF(OR(K59=0,K$67=0),"",K59/K$67)</f>
        <v/>
      </c>
      <c r="L79" s="478" t="str">
        <f t="shared" si="363"/>
        <v/>
      </c>
      <c r="M79" s="478" t="str">
        <f t="shared" si="363"/>
        <v/>
      </c>
      <c r="N79" s="478" t="str">
        <f t="shared" si="363"/>
        <v/>
      </c>
      <c r="O79" s="478" t="str">
        <f t="shared" si="363"/>
        <v/>
      </c>
      <c r="P79" s="479" t="str">
        <f t="shared" si="363"/>
        <v/>
      </c>
      <c r="X79" s="383"/>
      <c r="Y79" s="383"/>
      <c r="Z79" s="383"/>
      <c r="AA79" s="383"/>
      <c r="AB79" s="383"/>
      <c r="AC79" s="383"/>
      <c r="AD79" s="383"/>
      <c r="AE79" s="383"/>
      <c r="AF79" s="383"/>
      <c r="AG79" s="383"/>
      <c r="AH79" s="383"/>
      <c r="AI79" s="383"/>
      <c r="AJ79" s="383"/>
      <c r="AK79" s="383"/>
      <c r="AL79" s="383"/>
      <c r="AM79" s="383"/>
      <c r="AN79" s="383"/>
      <c r="AO79" s="383"/>
      <c r="AP79" s="383"/>
      <c r="AQ79" s="383"/>
      <c r="AR79" s="383"/>
      <c r="AS79" s="383"/>
      <c r="AT79" s="383"/>
      <c r="AU79" s="383"/>
      <c r="AV79" s="383"/>
      <c r="AW79" s="383"/>
      <c r="AX79" s="383"/>
      <c r="AY79" s="383"/>
      <c r="AZ79" s="383"/>
      <c r="BA79" s="383"/>
      <c r="BB79" s="383"/>
      <c r="BC79" s="383"/>
      <c r="BD79" s="383"/>
      <c r="BE79" s="383"/>
      <c r="BF79" s="383"/>
      <c r="BG79" s="383"/>
      <c r="BH79" s="383"/>
      <c r="BI79" s="383"/>
      <c r="BJ79" s="383"/>
      <c r="BK79" s="383"/>
      <c r="BL79" s="383"/>
      <c r="BM79" s="383"/>
      <c r="BN79" s="383"/>
      <c r="BO79" s="383"/>
      <c r="BP79" s="383"/>
      <c r="BQ79" s="383"/>
      <c r="BR79" s="383"/>
      <c r="BS79" s="383"/>
      <c r="BT79" s="383"/>
      <c r="BU79" s="383"/>
      <c r="BV79" s="383"/>
      <c r="BW79" s="383"/>
      <c r="BX79" s="383"/>
      <c r="BY79" s="383"/>
      <c r="BZ79" s="383"/>
      <c r="CA79" s="383"/>
      <c r="CB79" s="383"/>
      <c r="CC79" s="383"/>
      <c r="CD79" s="383"/>
      <c r="CE79" s="383"/>
      <c r="CF79" s="383"/>
      <c r="CG79" s="383"/>
      <c r="CH79" s="383"/>
      <c r="CI79" s="383"/>
      <c r="CJ79" s="383"/>
      <c r="CK79" s="383"/>
      <c r="CL79" s="383"/>
      <c r="CM79" s="383"/>
      <c r="CN79" s="383"/>
      <c r="CO79" s="383"/>
      <c r="CP79" s="383"/>
      <c r="CQ79" s="383"/>
      <c r="CR79" s="383"/>
      <c r="CS79" s="383"/>
      <c r="CT79" s="383"/>
      <c r="CU79" s="383"/>
      <c r="CV79" s="383"/>
      <c r="CW79" s="383"/>
      <c r="CX79" s="383"/>
      <c r="CY79" s="383"/>
      <c r="CZ79" s="383"/>
      <c r="DA79" s="383"/>
      <c r="DB79" s="383"/>
      <c r="DC79" s="383"/>
      <c r="DD79" s="383"/>
      <c r="DE79" s="383"/>
      <c r="DF79" s="383"/>
      <c r="DG79" s="383"/>
      <c r="DH79" s="383"/>
      <c r="DI79" s="383"/>
      <c r="DJ79" s="383"/>
      <c r="DK79" s="383"/>
      <c r="DL79" s="383"/>
      <c r="DM79" s="383"/>
      <c r="DN79" s="383"/>
      <c r="DO79" s="383"/>
      <c r="DP79" s="383"/>
      <c r="DQ79" s="383"/>
      <c r="DR79" s="383"/>
      <c r="DS79" s="383"/>
      <c r="DT79" s="383"/>
      <c r="DU79" s="383"/>
      <c r="DV79" s="383"/>
      <c r="DW79" s="383"/>
      <c r="DX79" s="383"/>
      <c r="DY79" s="383"/>
      <c r="DZ79" s="383"/>
      <c r="EA79" s="383"/>
      <c r="EB79" s="383"/>
      <c r="EC79" s="383"/>
      <c r="ED79" s="383"/>
      <c r="EE79" s="383"/>
      <c r="EF79" s="383"/>
      <c r="EG79" s="383"/>
      <c r="EH79" s="383"/>
      <c r="EI79" s="383"/>
      <c r="EJ79" s="383"/>
      <c r="EK79" s="383"/>
      <c r="EL79" s="383"/>
      <c r="EM79" s="383"/>
      <c r="EN79" s="383"/>
      <c r="EO79" s="383"/>
      <c r="EP79" s="383"/>
      <c r="EQ79" s="383"/>
      <c r="ER79" s="383"/>
      <c r="ES79" s="383"/>
      <c r="ET79" s="383"/>
      <c r="EU79" s="383"/>
      <c r="EV79" s="383"/>
      <c r="EW79" s="383"/>
      <c r="EX79" s="383"/>
      <c r="EY79" s="383"/>
      <c r="EZ79" s="383"/>
      <c r="FA79" s="383"/>
      <c r="FB79" s="383"/>
      <c r="FC79" s="383"/>
      <c r="FD79" s="383"/>
      <c r="FE79" s="383"/>
      <c r="FF79" s="383"/>
      <c r="FG79" s="383"/>
      <c r="FH79" s="383"/>
      <c r="FI79" s="383"/>
      <c r="FJ79" s="383"/>
      <c r="FK79" s="383"/>
      <c r="FL79" s="383"/>
      <c r="FM79" s="383"/>
      <c r="FN79" s="383"/>
      <c r="FO79" s="383"/>
      <c r="FP79" s="383"/>
      <c r="FQ79" s="383"/>
      <c r="FR79" s="383"/>
      <c r="FS79" s="383"/>
      <c r="FT79" s="383"/>
      <c r="FU79" s="383"/>
      <c r="FV79" s="383"/>
      <c r="FW79" s="383"/>
      <c r="FX79" s="383"/>
      <c r="FY79" s="383"/>
      <c r="FZ79" s="383"/>
      <c r="GA79" s="383"/>
      <c r="GB79" s="383"/>
      <c r="GC79" s="383"/>
      <c r="GD79" s="383"/>
      <c r="GE79" s="383"/>
      <c r="GF79" s="383"/>
      <c r="GG79" s="383"/>
      <c r="GH79" s="383"/>
      <c r="GI79" s="383"/>
      <c r="GJ79" s="383"/>
      <c r="GK79" s="383"/>
      <c r="GL79" s="383"/>
      <c r="GM79" s="383"/>
      <c r="GN79" s="383"/>
      <c r="GO79" s="383"/>
      <c r="GP79" s="383"/>
      <c r="GQ79" s="383"/>
      <c r="GR79" s="383"/>
      <c r="GS79" s="383"/>
      <c r="GT79" s="383"/>
      <c r="GU79" s="383"/>
      <c r="GV79" s="383"/>
      <c r="GW79" s="383"/>
      <c r="GX79" s="383"/>
      <c r="GY79" s="383"/>
      <c r="GZ79" s="383"/>
      <c r="HA79" s="383"/>
      <c r="HB79" s="383"/>
      <c r="HC79" s="383"/>
      <c r="HD79" s="383"/>
      <c r="HE79" s="383"/>
      <c r="HF79" s="383"/>
      <c r="HG79" s="383"/>
      <c r="HH79" s="383"/>
      <c r="HI79" s="383"/>
      <c r="HJ79" s="383"/>
      <c r="HK79" s="383"/>
      <c r="HL79" s="383"/>
      <c r="HM79" s="383"/>
      <c r="HN79" s="383"/>
      <c r="HO79" s="383"/>
      <c r="HP79" s="383"/>
      <c r="HQ79" s="383"/>
      <c r="HR79" s="383"/>
      <c r="HS79" s="383"/>
      <c r="HT79" s="383"/>
      <c r="HU79" s="383"/>
      <c r="HV79" s="383"/>
      <c r="HW79" s="383"/>
      <c r="HX79" s="383"/>
      <c r="HY79" s="383"/>
      <c r="HZ79" s="383"/>
      <c r="IA79" s="383"/>
      <c r="IB79" s="383"/>
      <c r="IC79" s="383"/>
      <c r="ID79" s="383"/>
      <c r="IE79" s="383"/>
      <c r="IF79" s="383"/>
      <c r="IG79" s="383"/>
      <c r="IH79" s="383"/>
      <c r="II79" s="383"/>
      <c r="IJ79" s="383"/>
      <c r="IK79" s="383"/>
      <c r="IL79" s="383"/>
      <c r="IM79" s="383"/>
      <c r="IN79" s="383"/>
      <c r="IO79" s="383"/>
      <c r="IP79" s="383"/>
      <c r="IQ79" s="383"/>
      <c r="IR79" s="383"/>
      <c r="IS79" s="383"/>
      <c r="IT79" s="383"/>
      <c r="IU79" s="383"/>
      <c r="IV79" s="383"/>
      <c r="IW79" s="383"/>
      <c r="IX79" s="383"/>
      <c r="IY79" s="383"/>
      <c r="IZ79" s="383"/>
      <c r="JA79" s="383"/>
      <c r="JB79" s="383"/>
      <c r="JC79" s="383"/>
      <c r="JD79" s="383"/>
      <c r="JE79" s="383"/>
      <c r="JF79" s="383"/>
      <c r="JG79" s="383"/>
      <c r="JH79" s="383"/>
      <c r="JI79" s="383"/>
      <c r="JJ79" s="383"/>
      <c r="JK79" s="383"/>
      <c r="JL79" s="383"/>
      <c r="JM79" s="383"/>
      <c r="JN79" s="383"/>
      <c r="JO79" s="383"/>
      <c r="JP79" s="383"/>
      <c r="JQ79" s="383"/>
      <c r="JR79" s="383"/>
      <c r="JS79" s="383"/>
      <c r="JT79" s="383"/>
      <c r="JU79" s="383"/>
      <c r="JV79" s="383"/>
      <c r="JW79" s="383"/>
      <c r="JX79" s="383"/>
      <c r="JY79" s="383"/>
      <c r="JZ79" s="383"/>
      <c r="KA79" s="383"/>
      <c r="KB79" s="383"/>
      <c r="KC79" s="383"/>
      <c r="KD79" s="383"/>
      <c r="KE79" s="383"/>
      <c r="KF79" s="383"/>
      <c r="KG79" s="383"/>
      <c r="KH79" s="383"/>
      <c r="KI79" s="383"/>
      <c r="KJ79" s="383"/>
      <c r="KK79" s="383"/>
      <c r="KL79" s="383"/>
      <c r="KM79" s="383"/>
      <c r="KN79" s="383"/>
      <c r="KO79" s="383"/>
      <c r="KP79" s="383"/>
      <c r="KQ79" s="383"/>
      <c r="KR79" s="383"/>
      <c r="KS79" s="383"/>
      <c r="KT79" s="383"/>
      <c r="KU79" s="383"/>
      <c r="KV79" s="383"/>
      <c r="KW79" s="383"/>
      <c r="KX79" s="383"/>
      <c r="KY79" s="383"/>
      <c r="KZ79" s="383"/>
      <c r="LA79" s="383"/>
      <c r="LB79" s="383"/>
      <c r="LC79" s="383"/>
      <c r="LD79" s="383"/>
      <c r="LE79" s="383"/>
      <c r="LF79" s="383"/>
      <c r="LG79" s="383"/>
      <c r="LH79" s="383"/>
      <c r="LI79" s="383"/>
      <c r="LJ79" s="383"/>
      <c r="LK79" s="383"/>
      <c r="LL79" s="383"/>
      <c r="LM79" s="383"/>
      <c r="LN79" s="383"/>
      <c r="LO79" s="383"/>
      <c r="LP79" s="383"/>
      <c r="LQ79" s="383"/>
      <c r="LR79" s="383"/>
      <c r="LS79" s="383"/>
      <c r="LT79" s="383"/>
      <c r="LU79" s="383"/>
      <c r="LV79" s="383"/>
      <c r="LW79" s="383"/>
      <c r="LX79" s="383"/>
      <c r="LY79" s="383"/>
      <c r="LZ79" s="383"/>
      <c r="MA79" s="383"/>
      <c r="MB79" s="383"/>
      <c r="MC79" s="383"/>
      <c r="MD79" s="383"/>
      <c r="ME79" s="383"/>
      <c r="MF79" s="383"/>
      <c r="MG79" s="383"/>
      <c r="MH79" s="383"/>
      <c r="MI79" s="383"/>
      <c r="MJ79" s="383"/>
      <c r="MK79" s="383"/>
      <c r="ML79" s="383"/>
      <c r="MM79" s="383"/>
      <c r="MN79" s="383"/>
      <c r="MO79" s="383"/>
      <c r="MP79" s="383"/>
      <c r="MQ79" s="383"/>
      <c r="MR79" s="383"/>
      <c r="MS79" s="383"/>
      <c r="MT79" s="383"/>
      <c r="MU79" s="383"/>
      <c r="MV79" s="383"/>
      <c r="MW79" s="383"/>
      <c r="MX79" s="383"/>
      <c r="MY79" s="383"/>
      <c r="MZ79" s="383"/>
      <c r="NA79" s="383"/>
      <c r="NB79" s="383"/>
      <c r="NC79" s="383"/>
      <c r="ND79" s="383"/>
      <c r="NE79" s="379"/>
      <c r="NF79" s="379"/>
      <c r="NG79" s="379"/>
      <c r="NH79" s="379"/>
      <c r="NI79" s="379"/>
      <c r="NJ79" s="379"/>
      <c r="NK79" s="379"/>
      <c r="NL79" s="379"/>
      <c r="NM79" s="379"/>
      <c r="NN79" s="379"/>
      <c r="NO79" s="379"/>
      <c r="NP79" s="379"/>
      <c r="NQ79" s="379"/>
      <c r="NR79" s="379"/>
      <c r="NS79" s="379"/>
      <c r="NT79" s="379"/>
      <c r="NU79" s="379"/>
      <c r="NV79" s="379"/>
      <c r="NW79" s="379"/>
      <c r="NX79" s="379"/>
      <c r="NY79" s="379"/>
      <c r="NZ79" s="379"/>
      <c r="OA79" s="379"/>
      <c r="OB79" s="379"/>
      <c r="OC79" s="379"/>
      <c r="OD79" s="379"/>
      <c r="OE79" s="379"/>
      <c r="OF79" s="379"/>
      <c r="OG79" s="379"/>
      <c r="OH79" s="379"/>
      <c r="OI79" s="379"/>
      <c r="OJ79" s="379"/>
      <c r="OK79" s="379"/>
      <c r="OL79" s="379"/>
      <c r="OM79" s="379"/>
      <c r="ON79" s="379"/>
      <c r="OO79" s="379"/>
      <c r="OP79" s="379"/>
      <c r="OQ79" s="379"/>
      <c r="OR79" s="379"/>
      <c r="OS79" s="379"/>
      <c r="OT79" s="379"/>
      <c r="OU79" s="379"/>
      <c r="OV79" s="379"/>
      <c r="OW79" s="379"/>
      <c r="OX79" s="379"/>
      <c r="OY79" s="379"/>
      <c r="OZ79" s="379"/>
      <c r="PA79" s="379"/>
      <c r="PB79" s="379"/>
      <c r="PC79" s="379"/>
      <c r="PD79" s="379"/>
      <c r="PE79" s="379"/>
      <c r="PF79" s="379"/>
      <c r="PG79" s="379"/>
      <c r="PH79" s="379"/>
      <c r="PI79" s="379"/>
      <c r="PJ79" s="379"/>
      <c r="PK79" s="379"/>
      <c r="PL79" s="379"/>
      <c r="PM79" s="379"/>
      <c r="PN79" s="379"/>
      <c r="PO79" s="379"/>
      <c r="PP79" s="379"/>
      <c r="PQ79" s="379"/>
      <c r="PR79" s="379"/>
      <c r="PS79" s="379"/>
      <c r="PT79" s="379"/>
      <c r="PU79" s="379"/>
      <c r="PV79" s="379"/>
      <c r="PW79" s="379"/>
      <c r="PX79" s="379"/>
      <c r="PY79" s="379"/>
      <c r="PZ79" s="379"/>
      <c r="QA79" s="379"/>
      <c r="QB79" s="379"/>
      <c r="QC79" s="379"/>
      <c r="QD79" s="379"/>
      <c r="QE79" s="379"/>
      <c r="QF79" s="379"/>
      <c r="QG79" s="379"/>
      <c r="QH79" s="379"/>
      <c r="QI79" s="379"/>
      <c r="QJ79" s="379"/>
      <c r="QK79" s="379"/>
      <c r="QL79" s="379"/>
      <c r="QM79" s="379"/>
      <c r="QN79" s="379"/>
      <c r="QO79" s="379"/>
      <c r="QP79" s="379"/>
      <c r="QQ79" s="379"/>
      <c r="QR79" s="379"/>
      <c r="QS79" s="379"/>
      <c r="QT79" s="379"/>
      <c r="QU79" s="379"/>
      <c r="QV79" s="379"/>
      <c r="QW79" s="379"/>
      <c r="QX79" s="379"/>
      <c r="QY79" s="379"/>
      <c r="QZ79" s="379"/>
      <c r="RA79" s="379"/>
      <c r="RB79" s="379"/>
      <c r="RC79" s="379"/>
      <c r="RD79" s="379"/>
      <c r="RE79" s="379"/>
      <c r="RF79" s="379"/>
      <c r="RG79" s="379"/>
      <c r="RH79" s="379"/>
      <c r="RI79" s="379"/>
      <c r="RJ79" s="379"/>
      <c r="RK79" s="379"/>
      <c r="RL79" s="379"/>
      <c r="RM79" s="379"/>
      <c r="RN79" s="379"/>
      <c r="RO79" s="379"/>
      <c r="RP79" s="379"/>
      <c r="RQ79" s="379"/>
      <c r="RR79" s="379"/>
      <c r="RS79" s="379"/>
      <c r="RT79" s="379"/>
      <c r="RU79" s="379"/>
      <c r="RV79" s="379"/>
      <c r="RW79" s="379"/>
      <c r="RX79" s="379"/>
      <c r="RY79" s="379"/>
      <c r="RZ79" s="379"/>
      <c r="SA79" s="379"/>
    </row>
    <row r="80" spans="1:495" s="471" customFormat="1" x14ac:dyDescent="0.2">
      <c r="C80" s="480"/>
      <c r="D80" s="481"/>
      <c r="E80" s="481"/>
      <c r="F80" s="379"/>
      <c r="G80" s="379"/>
      <c r="H80" s="449" t="s">
        <v>507</v>
      </c>
      <c r="I80" s="450"/>
      <c r="J80" s="378"/>
      <c r="K80" s="472" t="str">
        <f>IF(OR(K59=0,$P79="",K$67=0),"",$P79*K$67)</f>
        <v/>
      </c>
      <c r="L80" s="546" t="str">
        <f>IF(OR(L59=0,$P79="",L$67=0),"",$P79*L$67)</f>
        <v/>
      </c>
      <c r="M80" s="546" t="str">
        <f>IF(OR(M59=0,$P79="",M$67=0),"",$P79*M$67)</f>
        <v/>
      </c>
      <c r="N80" s="546" t="str">
        <f>IF(OR(N59=0,$P79="",N$67=0),"",$P79*N$67)</f>
        <v/>
      </c>
      <c r="O80" s="546" t="str">
        <f>IF(OR(O59=0,$P79="",O$67=0),"",$P79*O$67)</f>
        <v/>
      </c>
      <c r="P80" s="548" t="str">
        <f t="shared" ref="P80" si="364">IF(OR($P79="",P$67=0),"",$P79*P$67)</f>
        <v/>
      </c>
      <c r="X80" s="383"/>
      <c r="Y80" s="383"/>
      <c r="Z80" s="383"/>
      <c r="AA80" s="383"/>
      <c r="AB80" s="383"/>
      <c r="AC80" s="383"/>
      <c r="AD80" s="383"/>
      <c r="AE80" s="383"/>
      <c r="AF80" s="383"/>
      <c r="AG80" s="383"/>
      <c r="AH80" s="383"/>
      <c r="AI80" s="383"/>
      <c r="AJ80" s="383"/>
      <c r="AK80" s="383"/>
      <c r="AL80" s="383"/>
      <c r="AM80" s="383"/>
      <c r="AN80" s="383"/>
      <c r="AO80" s="383"/>
      <c r="AP80" s="383"/>
      <c r="AQ80" s="383"/>
      <c r="AR80" s="383"/>
      <c r="AS80" s="383"/>
      <c r="AT80" s="383"/>
      <c r="AU80" s="383"/>
      <c r="AV80" s="383"/>
      <c r="AW80" s="383"/>
      <c r="AX80" s="383"/>
      <c r="AY80" s="383"/>
      <c r="AZ80" s="383"/>
      <c r="BA80" s="383"/>
      <c r="BB80" s="383"/>
      <c r="BC80" s="383"/>
      <c r="BD80" s="383"/>
      <c r="BE80" s="383"/>
      <c r="BF80" s="383"/>
      <c r="BG80" s="383"/>
      <c r="BH80" s="383"/>
      <c r="BI80" s="383"/>
      <c r="BJ80" s="383"/>
      <c r="BK80" s="383"/>
      <c r="BL80" s="383"/>
      <c r="BM80" s="383"/>
      <c r="BN80" s="383"/>
      <c r="BO80" s="383"/>
      <c r="BP80" s="383"/>
      <c r="BQ80" s="383"/>
      <c r="BR80" s="383"/>
      <c r="BS80" s="383"/>
      <c r="BT80" s="383"/>
      <c r="BU80" s="383"/>
      <c r="BV80" s="383"/>
      <c r="BW80" s="383"/>
      <c r="BX80" s="383"/>
      <c r="BY80" s="383"/>
      <c r="BZ80" s="383"/>
      <c r="CA80" s="383"/>
      <c r="CB80" s="383"/>
      <c r="CC80" s="383"/>
      <c r="CD80" s="383"/>
      <c r="CE80" s="383"/>
      <c r="CF80" s="383"/>
      <c r="CG80" s="383"/>
      <c r="CH80" s="383"/>
      <c r="CI80" s="383"/>
      <c r="CJ80" s="383"/>
      <c r="CK80" s="383"/>
      <c r="CL80" s="383"/>
      <c r="CM80" s="383"/>
      <c r="CN80" s="383"/>
      <c r="CO80" s="383"/>
      <c r="CP80" s="383"/>
      <c r="CQ80" s="383"/>
      <c r="CR80" s="383"/>
      <c r="CS80" s="383"/>
      <c r="CT80" s="383"/>
      <c r="CU80" s="383"/>
      <c r="CV80" s="383"/>
      <c r="CW80" s="383"/>
      <c r="CX80" s="383"/>
      <c r="CY80" s="383"/>
      <c r="CZ80" s="383"/>
      <c r="DA80" s="383"/>
      <c r="DB80" s="383"/>
      <c r="DC80" s="383"/>
      <c r="DD80" s="383"/>
      <c r="DE80" s="383"/>
      <c r="DF80" s="383"/>
      <c r="DG80" s="383"/>
      <c r="DH80" s="383"/>
      <c r="DI80" s="383"/>
      <c r="DJ80" s="383"/>
      <c r="DK80" s="383"/>
      <c r="DL80" s="383"/>
      <c r="DM80" s="383"/>
      <c r="DN80" s="383"/>
      <c r="DO80" s="383"/>
      <c r="DP80" s="383"/>
      <c r="DQ80" s="383"/>
      <c r="DR80" s="383"/>
      <c r="DS80" s="383"/>
      <c r="DT80" s="383"/>
      <c r="DU80" s="383"/>
      <c r="DV80" s="383"/>
      <c r="DW80" s="383"/>
      <c r="DX80" s="383"/>
      <c r="DY80" s="383"/>
      <c r="DZ80" s="383"/>
      <c r="EA80" s="383"/>
      <c r="EB80" s="383"/>
      <c r="EC80" s="383"/>
      <c r="ED80" s="383"/>
      <c r="EE80" s="383"/>
      <c r="EF80" s="383"/>
      <c r="EG80" s="383"/>
      <c r="EH80" s="383"/>
      <c r="EI80" s="383"/>
      <c r="EJ80" s="383"/>
      <c r="EK80" s="383"/>
      <c r="EL80" s="383"/>
      <c r="EM80" s="383"/>
      <c r="EN80" s="383"/>
      <c r="EO80" s="383"/>
      <c r="EP80" s="383"/>
      <c r="EQ80" s="383"/>
      <c r="ER80" s="383"/>
      <c r="ES80" s="383"/>
      <c r="ET80" s="383"/>
      <c r="EU80" s="383"/>
      <c r="EV80" s="383"/>
      <c r="EW80" s="383"/>
      <c r="EX80" s="383"/>
      <c r="EY80" s="383"/>
      <c r="EZ80" s="383"/>
      <c r="FA80" s="383"/>
      <c r="FB80" s="383"/>
      <c r="FC80" s="383"/>
      <c r="FD80" s="383"/>
      <c r="FE80" s="383"/>
      <c r="FF80" s="383"/>
      <c r="FG80" s="383"/>
      <c r="FH80" s="383"/>
      <c r="FI80" s="383"/>
      <c r="FJ80" s="383"/>
      <c r="FK80" s="383"/>
      <c r="FL80" s="383"/>
      <c r="FM80" s="383"/>
      <c r="FN80" s="383"/>
      <c r="FO80" s="383"/>
      <c r="FP80" s="383"/>
      <c r="FQ80" s="383"/>
      <c r="FR80" s="383"/>
      <c r="FS80" s="383"/>
      <c r="FT80" s="383"/>
      <c r="FU80" s="383"/>
      <c r="FV80" s="383"/>
      <c r="FW80" s="383"/>
      <c r="FX80" s="383"/>
      <c r="FY80" s="383"/>
      <c r="FZ80" s="383"/>
      <c r="GA80" s="383"/>
      <c r="GB80" s="383"/>
      <c r="GC80" s="383"/>
      <c r="GD80" s="383"/>
      <c r="GE80" s="383"/>
      <c r="GF80" s="383"/>
      <c r="GG80" s="383"/>
      <c r="GH80" s="383"/>
      <c r="GI80" s="383"/>
      <c r="GJ80" s="383"/>
      <c r="GK80" s="383"/>
      <c r="GL80" s="383"/>
      <c r="GM80" s="383"/>
      <c r="GN80" s="383"/>
      <c r="GO80" s="383"/>
      <c r="GP80" s="383"/>
      <c r="GQ80" s="383"/>
      <c r="GR80" s="383"/>
      <c r="GS80" s="383"/>
      <c r="GT80" s="383"/>
      <c r="GU80" s="383"/>
      <c r="GV80" s="383"/>
      <c r="GW80" s="383"/>
      <c r="GX80" s="383"/>
      <c r="GY80" s="383"/>
      <c r="GZ80" s="383"/>
      <c r="HA80" s="383"/>
      <c r="HB80" s="383"/>
      <c r="HC80" s="383"/>
      <c r="HD80" s="383"/>
      <c r="HE80" s="383"/>
      <c r="HF80" s="383"/>
      <c r="HG80" s="383"/>
      <c r="HH80" s="383"/>
      <c r="HI80" s="383"/>
      <c r="HJ80" s="383"/>
      <c r="HK80" s="383"/>
      <c r="HL80" s="383"/>
      <c r="HM80" s="383"/>
      <c r="HN80" s="383"/>
      <c r="HO80" s="383"/>
      <c r="HP80" s="383"/>
      <c r="HQ80" s="383"/>
      <c r="HR80" s="383"/>
      <c r="HS80" s="383"/>
      <c r="HT80" s="383"/>
      <c r="HU80" s="383"/>
      <c r="HV80" s="383"/>
      <c r="HW80" s="383"/>
      <c r="HX80" s="383"/>
      <c r="HY80" s="383"/>
      <c r="HZ80" s="383"/>
      <c r="IA80" s="383"/>
      <c r="IB80" s="383"/>
      <c r="IC80" s="383"/>
      <c r="ID80" s="383"/>
      <c r="IE80" s="383"/>
      <c r="IF80" s="383"/>
      <c r="IG80" s="383"/>
      <c r="IH80" s="383"/>
      <c r="II80" s="383"/>
      <c r="IJ80" s="383"/>
      <c r="IK80" s="383"/>
      <c r="IL80" s="383"/>
      <c r="IM80" s="383"/>
      <c r="IN80" s="383"/>
      <c r="IO80" s="383"/>
      <c r="IP80" s="383"/>
      <c r="IQ80" s="383"/>
      <c r="IR80" s="383"/>
      <c r="IS80" s="383"/>
      <c r="IT80" s="383"/>
      <c r="IU80" s="383"/>
      <c r="IV80" s="383"/>
      <c r="IW80" s="383"/>
      <c r="IX80" s="383"/>
      <c r="IY80" s="383"/>
      <c r="IZ80" s="383"/>
      <c r="JA80" s="383"/>
      <c r="JB80" s="383"/>
      <c r="JC80" s="383"/>
      <c r="JD80" s="383"/>
      <c r="JE80" s="383"/>
      <c r="JF80" s="383"/>
      <c r="JG80" s="383"/>
      <c r="JH80" s="383"/>
      <c r="JI80" s="383"/>
      <c r="JJ80" s="383"/>
      <c r="JK80" s="383"/>
      <c r="JL80" s="383"/>
      <c r="JM80" s="383"/>
      <c r="JN80" s="383"/>
      <c r="JO80" s="383"/>
      <c r="JP80" s="383"/>
      <c r="JQ80" s="383"/>
      <c r="JR80" s="383"/>
      <c r="JS80" s="383"/>
      <c r="JT80" s="383"/>
      <c r="JU80" s="383"/>
      <c r="JV80" s="383"/>
      <c r="JW80" s="383"/>
      <c r="JX80" s="383"/>
      <c r="JY80" s="383"/>
      <c r="JZ80" s="383"/>
      <c r="KA80" s="383"/>
      <c r="KB80" s="383"/>
      <c r="KC80" s="383"/>
      <c r="KD80" s="383"/>
      <c r="KE80" s="383"/>
      <c r="KF80" s="383"/>
      <c r="KG80" s="383"/>
      <c r="KH80" s="383"/>
      <c r="KI80" s="383"/>
      <c r="KJ80" s="383"/>
      <c r="KK80" s="383"/>
      <c r="KL80" s="383"/>
      <c r="KM80" s="383"/>
      <c r="KN80" s="383"/>
      <c r="KO80" s="383"/>
      <c r="KP80" s="383"/>
      <c r="KQ80" s="383"/>
      <c r="KR80" s="383"/>
      <c r="KS80" s="383"/>
      <c r="KT80" s="383"/>
      <c r="KU80" s="383"/>
      <c r="KV80" s="383"/>
      <c r="KW80" s="383"/>
      <c r="KX80" s="383"/>
      <c r="KY80" s="383"/>
      <c r="KZ80" s="383"/>
      <c r="LA80" s="383"/>
      <c r="LB80" s="383"/>
      <c r="LC80" s="383"/>
      <c r="LD80" s="383"/>
      <c r="LE80" s="383"/>
      <c r="LF80" s="383"/>
      <c r="LG80" s="383"/>
      <c r="LH80" s="383"/>
      <c r="LI80" s="383"/>
      <c r="LJ80" s="383"/>
      <c r="LK80" s="383"/>
      <c r="LL80" s="383"/>
      <c r="LM80" s="383"/>
      <c r="LN80" s="383"/>
      <c r="LO80" s="383"/>
      <c r="LP80" s="383"/>
      <c r="LQ80" s="383"/>
      <c r="LR80" s="383"/>
      <c r="LS80" s="383"/>
      <c r="LT80" s="383"/>
      <c r="LU80" s="383"/>
      <c r="LV80" s="383"/>
      <c r="LW80" s="383"/>
      <c r="LX80" s="383"/>
      <c r="LY80" s="383"/>
      <c r="LZ80" s="383"/>
      <c r="MA80" s="383"/>
      <c r="MB80" s="383"/>
      <c r="MC80" s="383"/>
      <c r="MD80" s="383"/>
      <c r="ME80" s="383"/>
      <c r="MF80" s="383"/>
      <c r="MG80" s="383"/>
      <c r="MH80" s="383"/>
      <c r="MI80" s="383"/>
      <c r="MJ80" s="383"/>
      <c r="MK80" s="383"/>
      <c r="ML80" s="383"/>
      <c r="MM80" s="383"/>
      <c r="MN80" s="383"/>
      <c r="MO80" s="383"/>
      <c r="MP80" s="383"/>
      <c r="MQ80" s="383"/>
      <c r="MR80" s="383"/>
      <c r="MS80" s="383"/>
      <c r="MT80" s="383"/>
      <c r="MU80" s="383"/>
      <c r="MV80" s="383"/>
      <c r="MW80" s="383"/>
      <c r="MX80" s="383"/>
      <c r="MY80" s="383"/>
      <c r="MZ80" s="383"/>
      <c r="NA80" s="383"/>
      <c r="NB80" s="383"/>
      <c r="NC80" s="383"/>
      <c r="ND80" s="383"/>
      <c r="NE80" s="379"/>
      <c r="NF80" s="379"/>
      <c r="NG80" s="379"/>
      <c r="NH80" s="379"/>
      <c r="NI80" s="379"/>
      <c r="NJ80" s="379"/>
      <c r="NK80" s="379"/>
      <c r="NL80" s="379"/>
      <c r="NM80" s="379"/>
      <c r="NN80" s="379"/>
      <c r="NO80" s="379"/>
      <c r="NP80" s="379"/>
      <c r="NQ80" s="379"/>
      <c r="NR80" s="379"/>
      <c r="NS80" s="379"/>
      <c r="NT80" s="379"/>
      <c r="NU80" s="379"/>
      <c r="NV80" s="379"/>
      <c r="NW80" s="379"/>
      <c r="NX80" s="379"/>
      <c r="NY80" s="379"/>
      <c r="NZ80" s="379"/>
      <c r="OA80" s="379"/>
      <c r="OB80" s="379"/>
      <c r="OC80" s="379"/>
      <c r="OD80" s="379"/>
      <c r="OE80" s="379"/>
      <c r="OF80" s="379"/>
      <c r="OG80" s="379"/>
      <c r="OH80" s="379"/>
      <c r="OI80" s="379"/>
      <c r="OJ80" s="379"/>
      <c r="OK80" s="379"/>
      <c r="OL80" s="379"/>
      <c r="OM80" s="379"/>
      <c r="ON80" s="379"/>
      <c r="OO80" s="379"/>
      <c r="OP80" s="379"/>
      <c r="OQ80" s="379"/>
      <c r="OR80" s="379"/>
      <c r="OS80" s="379"/>
      <c r="OT80" s="379"/>
      <c r="OU80" s="379"/>
      <c r="OV80" s="379"/>
      <c r="OW80" s="379"/>
      <c r="OX80" s="379"/>
      <c r="OY80" s="379"/>
      <c r="OZ80" s="379"/>
      <c r="PA80" s="379"/>
      <c r="PB80" s="379"/>
      <c r="PC80" s="379"/>
      <c r="PD80" s="379"/>
      <c r="PE80" s="379"/>
      <c r="PF80" s="379"/>
      <c r="PG80" s="379"/>
      <c r="PH80" s="379"/>
      <c r="PI80" s="379"/>
      <c r="PJ80" s="379"/>
      <c r="PK80" s="379"/>
      <c r="PL80" s="379"/>
      <c r="PM80" s="379"/>
      <c r="PN80" s="379"/>
      <c r="PO80" s="379"/>
      <c r="PP80" s="379"/>
      <c r="PQ80" s="379"/>
      <c r="PR80" s="379"/>
      <c r="PS80" s="379"/>
      <c r="PT80" s="379"/>
      <c r="PU80" s="379"/>
      <c r="PV80" s="379"/>
      <c r="PW80" s="379"/>
      <c r="PX80" s="379"/>
      <c r="PY80" s="379"/>
      <c r="PZ80" s="379"/>
      <c r="QA80" s="379"/>
      <c r="QB80" s="379"/>
      <c r="QC80" s="379"/>
      <c r="QD80" s="379"/>
      <c r="QE80" s="379"/>
      <c r="QF80" s="379"/>
      <c r="QG80" s="379"/>
      <c r="QH80" s="379"/>
      <c r="QI80" s="379"/>
      <c r="QJ80" s="379"/>
      <c r="QK80" s="379"/>
      <c r="QL80" s="379"/>
      <c r="QM80" s="379"/>
      <c r="QN80" s="379"/>
      <c r="QO80" s="379"/>
      <c r="QP80" s="379"/>
      <c r="QQ80" s="379"/>
      <c r="QR80" s="379"/>
      <c r="QS80" s="379"/>
      <c r="QT80" s="379"/>
      <c r="QU80" s="379"/>
      <c r="QV80" s="379"/>
      <c r="QW80" s="379"/>
      <c r="QX80" s="379"/>
      <c r="QY80" s="379"/>
      <c r="QZ80" s="379"/>
      <c r="RA80" s="379"/>
      <c r="RB80" s="379"/>
      <c r="RC80" s="379"/>
      <c r="RD80" s="379"/>
      <c r="RE80" s="379"/>
      <c r="RF80" s="379"/>
      <c r="RG80" s="379"/>
      <c r="RH80" s="379"/>
      <c r="RI80" s="379"/>
      <c r="RJ80" s="379"/>
      <c r="RK80" s="379"/>
      <c r="RL80" s="379"/>
      <c r="RM80" s="379"/>
      <c r="RN80" s="379"/>
      <c r="RO80" s="379"/>
      <c r="RP80" s="379"/>
      <c r="RQ80" s="379"/>
      <c r="RR80" s="379"/>
      <c r="RS80" s="379"/>
      <c r="RT80" s="379"/>
      <c r="RU80" s="379"/>
      <c r="RV80" s="379"/>
      <c r="RW80" s="379"/>
      <c r="RX80" s="379"/>
      <c r="RY80" s="379"/>
      <c r="RZ80" s="379"/>
      <c r="SA80" s="379"/>
    </row>
    <row r="81" spans="1:495" s="471" customFormat="1" x14ac:dyDescent="0.2">
      <c r="C81" s="480"/>
      <c r="D81" s="481"/>
      <c r="E81" s="481"/>
      <c r="F81" s="379"/>
      <c r="G81" s="473" t="str">
        <f>IF(AND(K81="",L81="",M81="",N81="",O81=""),"",IF(OR(K81&gt;2,L81&gt;2,M81&gt;2,N81&gt;2,O81&gt;2,K81&lt;-2,L81&lt;-2,M81&lt;-2,N81&lt;-2,O81&lt;-2),"Not Equal","Equal"))</f>
        <v/>
      </c>
      <c r="H81" s="474" t="s">
        <v>508</v>
      </c>
      <c r="I81" s="475"/>
      <c r="J81" s="378"/>
      <c r="K81" s="476" t="str">
        <f t="shared" ref="K81:P81" si="365">IF(OR(K80="",K59=0),"", K59-K80)</f>
        <v/>
      </c>
      <c r="L81" s="547" t="str">
        <f t="shared" si="365"/>
        <v/>
      </c>
      <c r="M81" s="547" t="str">
        <f t="shared" si="365"/>
        <v/>
      </c>
      <c r="N81" s="547" t="str">
        <f t="shared" si="365"/>
        <v/>
      </c>
      <c r="O81" s="547" t="str">
        <f t="shared" si="365"/>
        <v/>
      </c>
      <c r="P81" s="547" t="str">
        <f t="shared" si="365"/>
        <v/>
      </c>
      <c r="X81" s="383"/>
      <c r="Y81" s="383"/>
      <c r="Z81" s="383"/>
      <c r="AA81" s="383"/>
      <c r="AB81" s="3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3"/>
      <c r="BC81" s="383"/>
      <c r="BD81" s="383"/>
      <c r="BE81" s="383"/>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3"/>
      <c r="CB81" s="383"/>
      <c r="CC81" s="383"/>
      <c r="CD81" s="383"/>
      <c r="CE81" s="383"/>
      <c r="CF81" s="383"/>
      <c r="CG81" s="383"/>
      <c r="CH81" s="383"/>
      <c r="CI81" s="383"/>
      <c r="CJ81" s="383"/>
      <c r="CK81" s="383"/>
      <c r="CL81" s="383"/>
      <c r="CM81" s="383"/>
      <c r="CN81" s="383"/>
      <c r="CO81" s="383"/>
      <c r="CP81" s="383"/>
      <c r="CQ81" s="383"/>
      <c r="CR81" s="383"/>
      <c r="CS81" s="383"/>
      <c r="CT81" s="383"/>
      <c r="CU81" s="383"/>
      <c r="CV81" s="383"/>
      <c r="CW81" s="383"/>
      <c r="CX81" s="383"/>
      <c r="CY81" s="383"/>
      <c r="CZ81" s="383"/>
      <c r="DA81" s="383"/>
      <c r="DB81" s="383"/>
      <c r="DC81" s="383"/>
      <c r="DD81" s="383"/>
      <c r="DE81" s="383"/>
      <c r="DF81" s="383"/>
      <c r="DG81" s="383"/>
      <c r="DH81" s="383"/>
      <c r="DI81" s="383"/>
      <c r="DJ81" s="383"/>
      <c r="DK81" s="383"/>
      <c r="DL81" s="383"/>
      <c r="DM81" s="383"/>
      <c r="DN81" s="383"/>
      <c r="DO81" s="383"/>
      <c r="DP81" s="383"/>
      <c r="DQ81" s="383"/>
      <c r="DR81" s="383"/>
      <c r="DS81" s="383"/>
      <c r="DT81" s="383"/>
      <c r="DU81" s="383"/>
      <c r="DV81" s="383"/>
      <c r="DW81" s="383"/>
      <c r="DX81" s="383"/>
      <c r="DY81" s="383"/>
      <c r="DZ81" s="383"/>
      <c r="EA81" s="383"/>
      <c r="EB81" s="383"/>
      <c r="EC81" s="383"/>
      <c r="ED81" s="383"/>
      <c r="EE81" s="383"/>
      <c r="EF81" s="383"/>
      <c r="EG81" s="383"/>
      <c r="EH81" s="383"/>
      <c r="EI81" s="383"/>
      <c r="EJ81" s="383"/>
      <c r="EK81" s="383"/>
      <c r="EL81" s="383"/>
      <c r="EM81" s="383"/>
      <c r="EN81" s="383"/>
      <c r="EO81" s="383"/>
      <c r="EP81" s="383"/>
      <c r="EQ81" s="383"/>
      <c r="ER81" s="383"/>
      <c r="ES81" s="383"/>
      <c r="ET81" s="383"/>
      <c r="EU81" s="383"/>
      <c r="EV81" s="383"/>
      <c r="EW81" s="383"/>
      <c r="EX81" s="383"/>
      <c r="EY81" s="383"/>
      <c r="EZ81" s="383"/>
      <c r="FA81" s="383"/>
      <c r="FB81" s="383"/>
      <c r="FC81" s="383"/>
      <c r="FD81" s="383"/>
      <c r="FE81" s="383"/>
      <c r="FF81" s="383"/>
      <c r="FG81" s="383"/>
      <c r="FH81" s="383"/>
      <c r="FI81" s="383"/>
      <c r="FJ81" s="383"/>
      <c r="FK81" s="383"/>
      <c r="FL81" s="383"/>
      <c r="FM81" s="383"/>
      <c r="FN81" s="383"/>
      <c r="FO81" s="383"/>
      <c r="FP81" s="383"/>
      <c r="FQ81" s="383"/>
      <c r="FR81" s="383"/>
      <c r="FS81" s="383"/>
      <c r="FT81" s="383"/>
      <c r="FU81" s="383"/>
      <c r="FV81" s="383"/>
      <c r="FW81" s="383"/>
      <c r="FX81" s="383"/>
      <c r="FY81" s="383"/>
      <c r="FZ81" s="383"/>
      <c r="GA81" s="383"/>
      <c r="GB81" s="383"/>
      <c r="GC81" s="383"/>
      <c r="GD81" s="383"/>
      <c r="GE81" s="383"/>
      <c r="GF81" s="383"/>
      <c r="GG81" s="383"/>
      <c r="GH81" s="383"/>
      <c r="GI81" s="383"/>
      <c r="GJ81" s="383"/>
      <c r="GK81" s="383"/>
      <c r="GL81" s="383"/>
      <c r="GM81" s="383"/>
      <c r="GN81" s="383"/>
      <c r="GO81" s="383"/>
      <c r="GP81" s="383"/>
      <c r="GQ81" s="383"/>
      <c r="GR81" s="383"/>
      <c r="GS81" s="383"/>
      <c r="GT81" s="383"/>
      <c r="GU81" s="383"/>
      <c r="GV81" s="383"/>
      <c r="GW81" s="383"/>
      <c r="GX81" s="383"/>
      <c r="GY81" s="383"/>
      <c r="GZ81" s="383"/>
      <c r="HA81" s="383"/>
      <c r="HB81" s="383"/>
      <c r="HC81" s="383"/>
      <c r="HD81" s="383"/>
      <c r="HE81" s="383"/>
      <c r="HF81" s="383"/>
      <c r="HG81" s="383"/>
      <c r="HH81" s="383"/>
      <c r="HI81" s="383"/>
      <c r="HJ81" s="383"/>
      <c r="HK81" s="383"/>
      <c r="HL81" s="383"/>
      <c r="HM81" s="383"/>
      <c r="HN81" s="383"/>
      <c r="HO81" s="383"/>
      <c r="HP81" s="383"/>
      <c r="HQ81" s="383"/>
      <c r="HR81" s="383"/>
      <c r="HS81" s="383"/>
      <c r="HT81" s="383"/>
      <c r="HU81" s="383"/>
      <c r="HV81" s="383"/>
      <c r="HW81" s="383"/>
      <c r="HX81" s="383"/>
      <c r="HY81" s="383"/>
      <c r="HZ81" s="383"/>
      <c r="IA81" s="383"/>
      <c r="IB81" s="383"/>
      <c r="IC81" s="383"/>
      <c r="ID81" s="383"/>
      <c r="IE81" s="383"/>
      <c r="IF81" s="383"/>
      <c r="IG81" s="383"/>
      <c r="IH81" s="383"/>
      <c r="II81" s="383"/>
      <c r="IJ81" s="383"/>
      <c r="IK81" s="383"/>
      <c r="IL81" s="383"/>
      <c r="IM81" s="383"/>
      <c r="IN81" s="383"/>
      <c r="IO81" s="383"/>
      <c r="IP81" s="383"/>
      <c r="IQ81" s="383"/>
      <c r="IR81" s="383"/>
      <c r="IS81" s="383"/>
      <c r="IT81" s="383"/>
      <c r="IU81" s="383"/>
      <c r="IV81" s="383"/>
      <c r="IW81" s="383"/>
      <c r="IX81" s="383"/>
      <c r="IY81" s="383"/>
      <c r="IZ81" s="383"/>
      <c r="JA81" s="383"/>
      <c r="JB81" s="383"/>
      <c r="JC81" s="383"/>
      <c r="JD81" s="383"/>
      <c r="JE81" s="383"/>
      <c r="JF81" s="383"/>
      <c r="JG81" s="383"/>
      <c r="JH81" s="383"/>
      <c r="JI81" s="383"/>
      <c r="JJ81" s="383"/>
      <c r="JK81" s="383"/>
      <c r="JL81" s="383"/>
      <c r="JM81" s="383"/>
      <c r="JN81" s="383"/>
      <c r="JO81" s="383"/>
      <c r="JP81" s="383"/>
      <c r="JQ81" s="383"/>
      <c r="JR81" s="383"/>
      <c r="JS81" s="383"/>
      <c r="JT81" s="383"/>
      <c r="JU81" s="383"/>
      <c r="JV81" s="383"/>
      <c r="JW81" s="383"/>
      <c r="JX81" s="383"/>
      <c r="JY81" s="383"/>
      <c r="JZ81" s="383"/>
      <c r="KA81" s="383"/>
      <c r="KB81" s="383"/>
      <c r="KC81" s="383"/>
      <c r="KD81" s="383"/>
      <c r="KE81" s="383"/>
      <c r="KF81" s="383"/>
      <c r="KG81" s="383"/>
      <c r="KH81" s="383"/>
      <c r="KI81" s="383"/>
      <c r="KJ81" s="383"/>
      <c r="KK81" s="383"/>
      <c r="KL81" s="383"/>
      <c r="KM81" s="383"/>
      <c r="KN81" s="383"/>
      <c r="KO81" s="383"/>
      <c r="KP81" s="383"/>
      <c r="KQ81" s="383"/>
      <c r="KR81" s="383"/>
      <c r="KS81" s="383"/>
      <c r="KT81" s="383"/>
      <c r="KU81" s="383"/>
      <c r="KV81" s="383"/>
      <c r="KW81" s="383"/>
      <c r="KX81" s="383"/>
      <c r="KY81" s="383"/>
      <c r="KZ81" s="383"/>
      <c r="LA81" s="383"/>
      <c r="LB81" s="383"/>
      <c r="LC81" s="383"/>
      <c r="LD81" s="383"/>
      <c r="LE81" s="383"/>
      <c r="LF81" s="383"/>
      <c r="LG81" s="383"/>
      <c r="LH81" s="383"/>
      <c r="LI81" s="383"/>
      <c r="LJ81" s="383"/>
      <c r="LK81" s="383"/>
      <c r="LL81" s="383"/>
      <c r="LM81" s="383"/>
      <c r="LN81" s="383"/>
      <c r="LO81" s="383"/>
      <c r="LP81" s="383"/>
      <c r="LQ81" s="383"/>
      <c r="LR81" s="383"/>
      <c r="LS81" s="383"/>
      <c r="LT81" s="383"/>
      <c r="LU81" s="383"/>
      <c r="LV81" s="383"/>
      <c r="LW81" s="383"/>
      <c r="LX81" s="383"/>
      <c r="LY81" s="383"/>
      <c r="LZ81" s="383"/>
      <c r="MA81" s="383"/>
      <c r="MB81" s="383"/>
      <c r="MC81" s="383"/>
      <c r="MD81" s="383"/>
      <c r="ME81" s="383"/>
      <c r="MF81" s="383"/>
      <c r="MG81" s="383"/>
      <c r="MH81" s="383"/>
      <c r="MI81" s="383"/>
      <c r="MJ81" s="383"/>
      <c r="MK81" s="383"/>
      <c r="ML81" s="383"/>
      <c r="MM81" s="383"/>
      <c r="MN81" s="383"/>
      <c r="MO81" s="383"/>
      <c r="MP81" s="383"/>
      <c r="MQ81" s="383"/>
      <c r="MR81" s="383"/>
      <c r="MS81" s="383"/>
      <c r="MT81" s="383"/>
      <c r="MU81" s="383"/>
      <c r="MV81" s="383"/>
      <c r="MW81" s="383"/>
      <c r="MX81" s="383"/>
      <c r="MY81" s="383"/>
      <c r="MZ81" s="383"/>
      <c r="NA81" s="383"/>
      <c r="NB81" s="383"/>
      <c r="NC81" s="383"/>
      <c r="ND81" s="383"/>
      <c r="NE81" s="379"/>
      <c r="NF81" s="379"/>
      <c r="NG81" s="379"/>
      <c r="NH81" s="379"/>
      <c r="NI81" s="379"/>
      <c r="NJ81" s="379"/>
      <c r="NK81" s="379"/>
      <c r="NL81" s="379"/>
      <c r="NM81" s="379"/>
      <c r="NN81" s="379"/>
      <c r="NO81" s="379"/>
      <c r="NP81" s="379"/>
      <c r="NQ81" s="379"/>
      <c r="NR81" s="379"/>
      <c r="NS81" s="379"/>
      <c r="NT81" s="379"/>
      <c r="NU81" s="379"/>
      <c r="NV81" s="379"/>
      <c r="NW81" s="379"/>
      <c r="NX81" s="379"/>
      <c r="NY81" s="379"/>
      <c r="NZ81" s="379"/>
      <c r="OA81" s="379"/>
      <c r="OB81" s="379"/>
      <c r="OC81" s="379"/>
      <c r="OD81" s="379"/>
      <c r="OE81" s="379"/>
      <c r="OF81" s="379"/>
      <c r="OG81" s="379"/>
      <c r="OH81" s="379"/>
      <c r="OI81" s="379"/>
      <c r="OJ81" s="379"/>
      <c r="OK81" s="379"/>
      <c r="OL81" s="379"/>
      <c r="OM81" s="379"/>
      <c r="ON81" s="379"/>
      <c r="OO81" s="379"/>
      <c r="OP81" s="379"/>
      <c r="OQ81" s="379"/>
      <c r="OR81" s="379"/>
      <c r="OS81" s="379"/>
      <c r="OT81" s="379"/>
      <c r="OU81" s="379"/>
      <c r="OV81" s="379"/>
      <c r="OW81" s="379"/>
      <c r="OX81" s="379"/>
      <c r="OY81" s="379"/>
      <c r="OZ81" s="379"/>
      <c r="PA81" s="379"/>
      <c r="PB81" s="379"/>
      <c r="PC81" s="379"/>
      <c r="PD81" s="379"/>
      <c r="PE81" s="379"/>
      <c r="PF81" s="379"/>
      <c r="PG81" s="379"/>
      <c r="PH81" s="379"/>
      <c r="PI81" s="379"/>
      <c r="PJ81" s="379"/>
      <c r="PK81" s="379"/>
      <c r="PL81" s="379"/>
      <c r="PM81" s="379"/>
      <c r="PN81" s="379"/>
      <c r="PO81" s="379"/>
      <c r="PP81" s="379"/>
      <c r="PQ81" s="379"/>
      <c r="PR81" s="379"/>
      <c r="PS81" s="379"/>
      <c r="PT81" s="379"/>
      <c r="PU81" s="379"/>
      <c r="PV81" s="379"/>
      <c r="PW81" s="379"/>
      <c r="PX81" s="379"/>
      <c r="PY81" s="379"/>
      <c r="PZ81" s="379"/>
      <c r="QA81" s="379"/>
      <c r="QB81" s="379"/>
      <c r="QC81" s="379"/>
      <c r="QD81" s="379"/>
      <c r="QE81" s="379"/>
      <c r="QF81" s="379"/>
      <c r="QG81" s="379"/>
      <c r="QH81" s="379"/>
      <c r="QI81" s="379"/>
      <c r="QJ81" s="379"/>
      <c r="QK81" s="379"/>
      <c r="QL81" s="379"/>
      <c r="QM81" s="379"/>
      <c r="QN81" s="379"/>
      <c r="QO81" s="379"/>
      <c r="QP81" s="379"/>
      <c r="QQ81" s="379"/>
      <c r="QR81" s="379"/>
      <c r="QS81" s="379"/>
      <c r="QT81" s="379"/>
      <c r="QU81" s="379"/>
      <c r="QV81" s="379"/>
      <c r="QW81" s="379"/>
      <c r="QX81" s="379"/>
      <c r="QY81" s="379"/>
      <c r="QZ81" s="379"/>
      <c r="RA81" s="379"/>
      <c r="RB81" s="379"/>
      <c r="RC81" s="379"/>
      <c r="RD81" s="379"/>
      <c r="RE81" s="379"/>
      <c r="RF81" s="379"/>
      <c r="RG81" s="379"/>
      <c r="RH81" s="379"/>
      <c r="RI81" s="379"/>
      <c r="RJ81" s="379"/>
      <c r="RK81" s="379"/>
      <c r="RL81" s="379"/>
      <c r="RM81" s="379"/>
      <c r="RN81" s="379"/>
      <c r="RO81" s="379"/>
      <c r="RP81" s="379"/>
      <c r="RQ81" s="379"/>
      <c r="RR81" s="379"/>
      <c r="RS81" s="379"/>
      <c r="RT81" s="379"/>
      <c r="RU81" s="379"/>
      <c r="RV81" s="379"/>
      <c r="RW81" s="379"/>
      <c r="RX81" s="379"/>
      <c r="RY81" s="379"/>
      <c r="RZ81" s="379"/>
      <c r="SA81" s="379"/>
    </row>
    <row r="82" spans="1:495" s="471" customFormat="1" x14ac:dyDescent="0.2">
      <c r="C82" s="480" t="s">
        <v>510</v>
      </c>
      <c r="D82" s="481"/>
      <c r="E82" s="481"/>
      <c r="F82" s="379"/>
      <c r="G82" s="379"/>
      <c r="H82" s="449" t="s">
        <v>444</v>
      </c>
      <c r="I82" s="450"/>
      <c r="J82" s="378"/>
      <c r="K82" s="477" t="str">
        <f t="shared" ref="K82:P82" si="366">IF(OR(K60=0,K$67=0),"",K60/K$67)</f>
        <v/>
      </c>
      <c r="L82" s="478" t="str">
        <f t="shared" si="366"/>
        <v/>
      </c>
      <c r="M82" s="478" t="str">
        <f t="shared" si="366"/>
        <v/>
      </c>
      <c r="N82" s="478" t="str">
        <f t="shared" si="366"/>
        <v/>
      </c>
      <c r="O82" s="478" t="str">
        <f t="shared" si="366"/>
        <v/>
      </c>
      <c r="P82" s="479" t="str">
        <f t="shared" si="366"/>
        <v/>
      </c>
      <c r="X82" s="383"/>
      <c r="Y82" s="383"/>
      <c r="Z82" s="383"/>
      <c r="AA82" s="383"/>
      <c r="AB82" s="383"/>
      <c r="AC82" s="383"/>
      <c r="AD82" s="383"/>
      <c r="AE82" s="383"/>
      <c r="AF82" s="383"/>
      <c r="AG82" s="383"/>
      <c r="AH82" s="383"/>
      <c r="AI82" s="383"/>
      <c r="AJ82" s="383"/>
      <c r="AK82" s="383"/>
      <c r="AL82" s="383"/>
      <c r="AM82" s="383"/>
      <c r="AN82" s="383"/>
      <c r="AO82" s="383"/>
      <c r="AP82" s="383"/>
      <c r="AQ82" s="383"/>
      <c r="AR82" s="383"/>
      <c r="AS82" s="383"/>
      <c r="AT82" s="383"/>
      <c r="AU82" s="383"/>
      <c r="AV82" s="383"/>
      <c r="AW82" s="383"/>
      <c r="AX82" s="383"/>
      <c r="AY82" s="383"/>
      <c r="AZ82" s="383"/>
      <c r="BA82" s="383"/>
      <c r="BB82" s="383"/>
      <c r="BC82" s="383"/>
      <c r="BD82" s="383"/>
      <c r="BE82" s="383"/>
      <c r="BF82" s="383"/>
      <c r="BG82" s="383"/>
      <c r="BH82" s="383"/>
      <c r="BI82" s="383"/>
      <c r="BJ82" s="383"/>
      <c r="BK82" s="383"/>
      <c r="BL82" s="383"/>
      <c r="BM82" s="383"/>
      <c r="BN82" s="383"/>
      <c r="BO82" s="383"/>
      <c r="BP82" s="383"/>
      <c r="BQ82" s="383"/>
      <c r="BR82" s="383"/>
      <c r="BS82" s="383"/>
      <c r="BT82" s="383"/>
      <c r="BU82" s="383"/>
      <c r="BV82" s="383"/>
      <c r="BW82" s="383"/>
      <c r="BX82" s="383"/>
      <c r="BY82" s="383"/>
      <c r="BZ82" s="383"/>
      <c r="CA82" s="383"/>
      <c r="CB82" s="383"/>
      <c r="CC82" s="383"/>
      <c r="CD82" s="383"/>
      <c r="CE82" s="383"/>
      <c r="CF82" s="383"/>
      <c r="CG82" s="383"/>
      <c r="CH82" s="383"/>
      <c r="CI82" s="383"/>
      <c r="CJ82" s="383"/>
      <c r="CK82" s="383"/>
      <c r="CL82" s="383"/>
      <c r="CM82" s="383"/>
      <c r="CN82" s="383"/>
      <c r="CO82" s="383"/>
      <c r="CP82" s="383"/>
      <c r="CQ82" s="383"/>
      <c r="CR82" s="383"/>
      <c r="CS82" s="383"/>
      <c r="CT82" s="383"/>
      <c r="CU82" s="383"/>
      <c r="CV82" s="383"/>
      <c r="CW82" s="383"/>
      <c r="CX82" s="383"/>
      <c r="CY82" s="383"/>
      <c r="CZ82" s="383"/>
      <c r="DA82" s="383"/>
      <c r="DB82" s="383"/>
      <c r="DC82" s="383"/>
      <c r="DD82" s="383"/>
      <c r="DE82" s="383"/>
      <c r="DF82" s="383"/>
      <c r="DG82" s="383"/>
      <c r="DH82" s="383"/>
      <c r="DI82" s="383"/>
      <c r="DJ82" s="383"/>
      <c r="DK82" s="383"/>
      <c r="DL82" s="383"/>
      <c r="DM82" s="383"/>
      <c r="DN82" s="383"/>
      <c r="DO82" s="383"/>
      <c r="DP82" s="383"/>
      <c r="DQ82" s="383"/>
      <c r="DR82" s="383"/>
      <c r="DS82" s="383"/>
      <c r="DT82" s="383"/>
      <c r="DU82" s="383"/>
      <c r="DV82" s="383"/>
      <c r="DW82" s="383"/>
      <c r="DX82" s="383"/>
      <c r="DY82" s="383"/>
      <c r="DZ82" s="383"/>
      <c r="EA82" s="383"/>
      <c r="EB82" s="383"/>
      <c r="EC82" s="383"/>
      <c r="ED82" s="383"/>
      <c r="EE82" s="383"/>
      <c r="EF82" s="383"/>
      <c r="EG82" s="383"/>
      <c r="EH82" s="383"/>
      <c r="EI82" s="383"/>
      <c r="EJ82" s="383"/>
      <c r="EK82" s="383"/>
      <c r="EL82" s="383"/>
      <c r="EM82" s="383"/>
      <c r="EN82" s="383"/>
      <c r="EO82" s="383"/>
      <c r="EP82" s="383"/>
      <c r="EQ82" s="383"/>
      <c r="ER82" s="383"/>
      <c r="ES82" s="383"/>
      <c r="ET82" s="383"/>
      <c r="EU82" s="383"/>
      <c r="EV82" s="383"/>
      <c r="EW82" s="383"/>
      <c r="EX82" s="383"/>
      <c r="EY82" s="383"/>
      <c r="EZ82" s="383"/>
      <c r="FA82" s="383"/>
      <c r="FB82" s="383"/>
      <c r="FC82" s="383"/>
      <c r="FD82" s="383"/>
      <c r="FE82" s="383"/>
      <c r="FF82" s="383"/>
      <c r="FG82" s="383"/>
      <c r="FH82" s="383"/>
      <c r="FI82" s="383"/>
      <c r="FJ82" s="383"/>
      <c r="FK82" s="383"/>
      <c r="FL82" s="383"/>
      <c r="FM82" s="383"/>
      <c r="FN82" s="383"/>
      <c r="FO82" s="383"/>
      <c r="FP82" s="383"/>
      <c r="FQ82" s="383"/>
      <c r="FR82" s="383"/>
      <c r="FS82" s="383"/>
      <c r="FT82" s="383"/>
      <c r="FU82" s="383"/>
      <c r="FV82" s="383"/>
      <c r="FW82" s="383"/>
      <c r="FX82" s="383"/>
      <c r="FY82" s="383"/>
      <c r="FZ82" s="383"/>
      <c r="GA82" s="383"/>
      <c r="GB82" s="383"/>
      <c r="GC82" s="383"/>
      <c r="GD82" s="383"/>
      <c r="GE82" s="383"/>
      <c r="GF82" s="383"/>
      <c r="GG82" s="383"/>
      <c r="GH82" s="383"/>
      <c r="GI82" s="383"/>
      <c r="GJ82" s="383"/>
      <c r="GK82" s="383"/>
      <c r="GL82" s="383"/>
      <c r="GM82" s="383"/>
      <c r="GN82" s="383"/>
      <c r="GO82" s="383"/>
      <c r="GP82" s="383"/>
      <c r="GQ82" s="383"/>
      <c r="GR82" s="383"/>
      <c r="GS82" s="383"/>
      <c r="GT82" s="383"/>
      <c r="GU82" s="383"/>
      <c r="GV82" s="383"/>
      <c r="GW82" s="383"/>
      <c r="GX82" s="383"/>
      <c r="GY82" s="383"/>
      <c r="GZ82" s="383"/>
      <c r="HA82" s="383"/>
      <c r="HB82" s="383"/>
      <c r="HC82" s="383"/>
      <c r="HD82" s="383"/>
      <c r="HE82" s="383"/>
      <c r="HF82" s="383"/>
      <c r="HG82" s="383"/>
      <c r="HH82" s="383"/>
      <c r="HI82" s="383"/>
      <c r="HJ82" s="383"/>
      <c r="HK82" s="383"/>
      <c r="HL82" s="383"/>
      <c r="HM82" s="383"/>
      <c r="HN82" s="383"/>
      <c r="HO82" s="383"/>
      <c r="HP82" s="383"/>
      <c r="HQ82" s="383"/>
      <c r="HR82" s="383"/>
      <c r="HS82" s="383"/>
      <c r="HT82" s="383"/>
      <c r="HU82" s="383"/>
      <c r="HV82" s="383"/>
      <c r="HW82" s="383"/>
      <c r="HX82" s="383"/>
      <c r="HY82" s="383"/>
      <c r="HZ82" s="383"/>
      <c r="IA82" s="383"/>
      <c r="IB82" s="383"/>
      <c r="IC82" s="383"/>
      <c r="ID82" s="383"/>
      <c r="IE82" s="383"/>
      <c r="IF82" s="383"/>
      <c r="IG82" s="383"/>
      <c r="IH82" s="383"/>
      <c r="II82" s="383"/>
      <c r="IJ82" s="383"/>
      <c r="IK82" s="383"/>
      <c r="IL82" s="383"/>
      <c r="IM82" s="383"/>
      <c r="IN82" s="383"/>
      <c r="IO82" s="383"/>
      <c r="IP82" s="383"/>
      <c r="IQ82" s="383"/>
      <c r="IR82" s="383"/>
      <c r="IS82" s="383"/>
      <c r="IT82" s="383"/>
      <c r="IU82" s="383"/>
      <c r="IV82" s="383"/>
      <c r="IW82" s="383"/>
      <c r="IX82" s="383"/>
      <c r="IY82" s="383"/>
      <c r="IZ82" s="383"/>
      <c r="JA82" s="383"/>
      <c r="JB82" s="383"/>
      <c r="JC82" s="383"/>
      <c r="JD82" s="383"/>
      <c r="JE82" s="383"/>
      <c r="JF82" s="383"/>
      <c r="JG82" s="383"/>
      <c r="JH82" s="383"/>
      <c r="JI82" s="383"/>
      <c r="JJ82" s="383"/>
      <c r="JK82" s="383"/>
      <c r="JL82" s="383"/>
      <c r="JM82" s="383"/>
      <c r="JN82" s="383"/>
      <c r="JO82" s="383"/>
      <c r="JP82" s="383"/>
      <c r="JQ82" s="383"/>
      <c r="JR82" s="383"/>
      <c r="JS82" s="383"/>
      <c r="JT82" s="383"/>
      <c r="JU82" s="383"/>
      <c r="JV82" s="383"/>
      <c r="JW82" s="383"/>
      <c r="JX82" s="383"/>
      <c r="JY82" s="383"/>
      <c r="JZ82" s="383"/>
      <c r="KA82" s="383"/>
      <c r="KB82" s="383"/>
      <c r="KC82" s="383"/>
      <c r="KD82" s="383"/>
      <c r="KE82" s="383"/>
      <c r="KF82" s="383"/>
      <c r="KG82" s="383"/>
      <c r="KH82" s="383"/>
      <c r="KI82" s="383"/>
      <c r="KJ82" s="383"/>
      <c r="KK82" s="383"/>
      <c r="KL82" s="383"/>
      <c r="KM82" s="383"/>
      <c r="KN82" s="383"/>
      <c r="KO82" s="383"/>
      <c r="KP82" s="383"/>
      <c r="KQ82" s="383"/>
      <c r="KR82" s="383"/>
      <c r="KS82" s="383"/>
      <c r="KT82" s="383"/>
      <c r="KU82" s="383"/>
      <c r="KV82" s="383"/>
      <c r="KW82" s="383"/>
      <c r="KX82" s="383"/>
      <c r="KY82" s="383"/>
      <c r="KZ82" s="383"/>
      <c r="LA82" s="383"/>
      <c r="LB82" s="383"/>
      <c r="LC82" s="383"/>
      <c r="LD82" s="383"/>
      <c r="LE82" s="383"/>
      <c r="LF82" s="383"/>
      <c r="LG82" s="383"/>
      <c r="LH82" s="383"/>
      <c r="LI82" s="383"/>
      <c r="LJ82" s="383"/>
      <c r="LK82" s="383"/>
      <c r="LL82" s="383"/>
      <c r="LM82" s="383"/>
      <c r="LN82" s="383"/>
      <c r="LO82" s="383"/>
      <c r="LP82" s="383"/>
      <c r="LQ82" s="383"/>
      <c r="LR82" s="383"/>
      <c r="LS82" s="383"/>
      <c r="LT82" s="383"/>
      <c r="LU82" s="383"/>
      <c r="LV82" s="383"/>
      <c r="LW82" s="383"/>
      <c r="LX82" s="383"/>
      <c r="LY82" s="383"/>
      <c r="LZ82" s="383"/>
      <c r="MA82" s="383"/>
      <c r="MB82" s="383"/>
      <c r="MC82" s="383"/>
      <c r="MD82" s="383"/>
      <c r="ME82" s="383"/>
      <c r="MF82" s="383"/>
      <c r="MG82" s="383"/>
      <c r="MH82" s="383"/>
      <c r="MI82" s="383"/>
      <c r="MJ82" s="383"/>
      <c r="MK82" s="383"/>
      <c r="ML82" s="383"/>
      <c r="MM82" s="383"/>
      <c r="MN82" s="383"/>
      <c r="MO82" s="383"/>
      <c r="MP82" s="383"/>
      <c r="MQ82" s="383"/>
      <c r="MR82" s="383"/>
      <c r="MS82" s="383"/>
      <c r="MT82" s="383"/>
      <c r="MU82" s="383"/>
      <c r="MV82" s="383"/>
      <c r="MW82" s="383"/>
      <c r="MX82" s="383"/>
      <c r="MY82" s="383"/>
      <c r="MZ82" s="383"/>
      <c r="NA82" s="383"/>
      <c r="NB82" s="383"/>
      <c r="NC82" s="383"/>
      <c r="ND82" s="383"/>
      <c r="NE82" s="379"/>
      <c r="NF82" s="379"/>
      <c r="NG82" s="379"/>
      <c r="NH82" s="379"/>
      <c r="NI82" s="379"/>
      <c r="NJ82" s="379"/>
      <c r="NK82" s="379"/>
      <c r="NL82" s="379"/>
      <c r="NM82" s="379"/>
      <c r="NN82" s="379"/>
      <c r="NO82" s="379"/>
      <c r="NP82" s="379"/>
      <c r="NQ82" s="379"/>
      <c r="NR82" s="379"/>
      <c r="NS82" s="379"/>
      <c r="NT82" s="379"/>
      <c r="NU82" s="379"/>
      <c r="NV82" s="379"/>
      <c r="NW82" s="379"/>
      <c r="NX82" s="379"/>
      <c r="NY82" s="379"/>
      <c r="NZ82" s="379"/>
      <c r="OA82" s="379"/>
      <c r="OB82" s="379"/>
      <c r="OC82" s="379"/>
      <c r="OD82" s="379"/>
      <c r="OE82" s="379"/>
      <c r="OF82" s="379"/>
      <c r="OG82" s="379"/>
      <c r="OH82" s="379"/>
      <c r="OI82" s="379"/>
      <c r="OJ82" s="379"/>
      <c r="OK82" s="379"/>
      <c r="OL82" s="379"/>
      <c r="OM82" s="379"/>
      <c r="ON82" s="379"/>
      <c r="OO82" s="379"/>
      <c r="OP82" s="379"/>
      <c r="OQ82" s="379"/>
      <c r="OR82" s="379"/>
      <c r="OS82" s="379"/>
      <c r="OT82" s="379"/>
      <c r="OU82" s="379"/>
      <c r="OV82" s="379"/>
      <c r="OW82" s="379"/>
      <c r="OX82" s="379"/>
      <c r="OY82" s="379"/>
      <c r="OZ82" s="379"/>
      <c r="PA82" s="379"/>
      <c r="PB82" s="379"/>
      <c r="PC82" s="379"/>
      <c r="PD82" s="379"/>
      <c r="PE82" s="379"/>
      <c r="PF82" s="379"/>
      <c r="PG82" s="379"/>
      <c r="PH82" s="379"/>
      <c r="PI82" s="379"/>
      <c r="PJ82" s="379"/>
      <c r="PK82" s="379"/>
      <c r="PL82" s="379"/>
      <c r="PM82" s="379"/>
      <c r="PN82" s="379"/>
      <c r="PO82" s="379"/>
      <c r="PP82" s="379"/>
      <c r="PQ82" s="379"/>
      <c r="PR82" s="379"/>
      <c r="PS82" s="379"/>
      <c r="PT82" s="379"/>
      <c r="PU82" s="379"/>
      <c r="PV82" s="379"/>
      <c r="PW82" s="379"/>
      <c r="PX82" s="379"/>
      <c r="PY82" s="379"/>
      <c r="PZ82" s="379"/>
      <c r="QA82" s="379"/>
      <c r="QB82" s="379"/>
      <c r="QC82" s="379"/>
      <c r="QD82" s="379"/>
      <c r="QE82" s="379"/>
      <c r="QF82" s="379"/>
      <c r="QG82" s="379"/>
      <c r="QH82" s="379"/>
      <c r="QI82" s="379"/>
      <c r="QJ82" s="379"/>
      <c r="QK82" s="379"/>
      <c r="QL82" s="379"/>
      <c r="QM82" s="379"/>
      <c r="QN82" s="379"/>
      <c r="QO82" s="379"/>
      <c r="QP82" s="379"/>
      <c r="QQ82" s="379"/>
      <c r="QR82" s="379"/>
      <c r="QS82" s="379"/>
      <c r="QT82" s="379"/>
      <c r="QU82" s="379"/>
      <c r="QV82" s="379"/>
      <c r="QW82" s="379"/>
      <c r="QX82" s="379"/>
      <c r="QY82" s="379"/>
      <c r="QZ82" s="379"/>
      <c r="RA82" s="379"/>
      <c r="RB82" s="379"/>
      <c r="RC82" s="379"/>
      <c r="RD82" s="379"/>
      <c r="RE82" s="379"/>
      <c r="RF82" s="379"/>
      <c r="RG82" s="379"/>
      <c r="RH82" s="379"/>
      <c r="RI82" s="379"/>
      <c r="RJ82" s="379"/>
      <c r="RK82" s="379"/>
      <c r="RL82" s="379"/>
      <c r="RM82" s="379"/>
      <c r="RN82" s="379"/>
      <c r="RO82" s="379"/>
      <c r="RP82" s="379"/>
      <c r="RQ82" s="379"/>
      <c r="RR82" s="379"/>
      <c r="RS82" s="379"/>
      <c r="RT82" s="379"/>
      <c r="RU82" s="379"/>
      <c r="RV82" s="379"/>
      <c r="RW82" s="379"/>
      <c r="RX82" s="379"/>
      <c r="RY82" s="379"/>
      <c r="RZ82" s="379"/>
      <c r="SA82" s="379"/>
    </row>
    <row r="83" spans="1:495" s="471" customFormat="1" x14ac:dyDescent="0.2">
      <c r="C83" s="480"/>
      <c r="D83" s="379"/>
      <c r="E83" s="379"/>
      <c r="F83" s="379"/>
      <c r="G83" s="379"/>
      <c r="H83" s="449" t="s">
        <v>507</v>
      </c>
      <c r="I83" s="450"/>
      <c r="J83" s="378"/>
      <c r="K83" s="472" t="str">
        <f>IF(OR(K60=0,$P82="",K$67=0),"",$P82*K$67)</f>
        <v/>
      </c>
      <c r="L83" s="546" t="str">
        <f>IF(OR(L60=0,$P82="",L$67=0),"",$P82*L$67)</f>
        <v/>
      </c>
      <c r="M83" s="546" t="str">
        <f>IF(OR(M60=0,$P82="",M$67=0),"",$P82*M$67)</f>
        <v/>
      </c>
      <c r="N83" s="546" t="str">
        <f>IF(OR(N60=0,$P82="",N$67=0),"",$P82*N$67)</f>
        <v/>
      </c>
      <c r="O83" s="546" t="str">
        <f>IF(OR(O60=0,$P82="",O$67=0),"",$P82*O$67)</f>
        <v/>
      </c>
      <c r="P83" s="548" t="str">
        <f t="shared" ref="P83" si="367">IF(OR($P82="",P$67=0),"",$P82*P$67)</f>
        <v/>
      </c>
      <c r="X83" s="383"/>
      <c r="Y83" s="383"/>
      <c r="Z83" s="383"/>
      <c r="AA83" s="383"/>
      <c r="AB83" s="383"/>
      <c r="AC83" s="383"/>
      <c r="AD83" s="383"/>
      <c r="AE83" s="383"/>
      <c r="AF83" s="383"/>
      <c r="AG83" s="383"/>
      <c r="AH83" s="383"/>
      <c r="AI83" s="383"/>
      <c r="AJ83" s="383"/>
      <c r="AK83" s="383"/>
      <c r="AL83" s="383"/>
      <c r="AM83" s="383"/>
      <c r="AN83" s="383"/>
      <c r="AO83" s="383"/>
      <c r="AP83" s="383"/>
      <c r="AQ83" s="383"/>
      <c r="AR83" s="383"/>
      <c r="AS83" s="383"/>
      <c r="AT83" s="383"/>
      <c r="AU83" s="383"/>
      <c r="AV83" s="383"/>
      <c r="AW83" s="383"/>
      <c r="AX83" s="383"/>
      <c r="AY83" s="383"/>
      <c r="AZ83" s="383"/>
      <c r="BA83" s="383"/>
      <c r="BB83" s="383"/>
      <c r="BC83" s="383"/>
      <c r="BD83" s="383"/>
      <c r="BE83" s="383"/>
      <c r="BF83" s="383"/>
      <c r="BG83" s="383"/>
      <c r="BH83" s="383"/>
      <c r="BI83" s="383"/>
      <c r="BJ83" s="383"/>
      <c r="BK83" s="383"/>
      <c r="BL83" s="383"/>
      <c r="BM83" s="383"/>
      <c r="BN83" s="383"/>
      <c r="BO83" s="383"/>
      <c r="BP83" s="383"/>
      <c r="BQ83" s="383"/>
      <c r="BR83" s="383"/>
      <c r="BS83" s="383"/>
      <c r="BT83" s="383"/>
      <c r="BU83" s="383"/>
      <c r="BV83" s="383"/>
      <c r="BW83" s="383"/>
      <c r="BX83" s="383"/>
      <c r="BY83" s="383"/>
      <c r="BZ83" s="383"/>
      <c r="CA83" s="383"/>
      <c r="CB83" s="383"/>
      <c r="CC83" s="383"/>
      <c r="CD83" s="383"/>
      <c r="CE83" s="383"/>
      <c r="CF83" s="383"/>
      <c r="CG83" s="383"/>
      <c r="CH83" s="383"/>
      <c r="CI83" s="383"/>
      <c r="CJ83" s="383"/>
      <c r="CK83" s="383"/>
      <c r="CL83" s="383"/>
      <c r="CM83" s="383"/>
      <c r="CN83" s="383"/>
      <c r="CO83" s="383"/>
      <c r="CP83" s="383"/>
      <c r="CQ83" s="383"/>
      <c r="CR83" s="383"/>
      <c r="CS83" s="383"/>
      <c r="CT83" s="383"/>
      <c r="CU83" s="383"/>
      <c r="CV83" s="383"/>
      <c r="CW83" s="383"/>
      <c r="CX83" s="383"/>
      <c r="CY83" s="383"/>
      <c r="CZ83" s="383"/>
      <c r="DA83" s="383"/>
      <c r="DB83" s="383"/>
      <c r="DC83" s="383"/>
      <c r="DD83" s="383"/>
      <c r="DE83" s="383"/>
      <c r="DF83" s="383"/>
      <c r="DG83" s="383"/>
      <c r="DH83" s="383"/>
      <c r="DI83" s="383"/>
      <c r="DJ83" s="383"/>
      <c r="DK83" s="383"/>
      <c r="DL83" s="383"/>
      <c r="DM83" s="383"/>
      <c r="DN83" s="383"/>
      <c r="DO83" s="383"/>
      <c r="DP83" s="383"/>
      <c r="DQ83" s="383"/>
      <c r="DR83" s="383"/>
      <c r="DS83" s="383"/>
      <c r="DT83" s="383"/>
      <c r="DU83" s="383"/>
      <c r="DV83" s="383"/>
      <c r="DW83" s="383"/>
      <c r="DX83" s="383"/>
      <c r="DY83" s="383"/>
      <c r="DZ83" s="383"/>
      <c r="EA83" s="383"/>
      <c r="EB83" s="383"/>
      <c r="EC83" s="383"/>
      <c r="ED83" s="383"/>
      <c r="EE83" s="383"/>
      <c r="EF83" s="383"/>
      <c r="EG83" s="383"/>
      <c r="EH83" s="383"/>
      <c r="EI83" s="383"/>
      <c r="EJ83" s="383"/>
      <c r="EK83" s="383"/>
      <c r="EL83" s="383"/>
      <c r="EM83" s="383"/>
      <c r="EN83" s="383"/>
      <c r="EO83" s="383"/>
      <c r="EP83" s="383"/>
      <c r="EQ83" s="383"/>
      <c r="ER83" s="383"/>
      <c r="ES83" s="383"/>
      <c r="ET83" s="383"/>
      <c r="EU83" s="383"/>
      <c r="EV83" s="383"/>
      <c r="EW83" s="383"/>
      <c r="EX83" s="383"/>
      <c r="EY83" s="383"/>
      <c r="EZ83" s="383"/>
      <c r="FA83" s="383"/>
      <c r="FB83" s="383"/>
      <c r="FC83" s="383"/>
      <c r="FD83" s="383"/>
      <c r="FE83" s="383"/>
      <c r="FF83" s="383"/>
      <c r="FG83" s="383"/>
      <c r="FH83" s="383"/>
      <c r="FI83" s="383"/>
      <c r="FJ83" s="383"/>
      <c r="FK83" s="383"/>
      <c r="FL83" s="383"/>
      <c r="FM83" s="383"/>
      <c r="FN83" s="383"/>
      <c r="FO83" s="383"/>
      <c r="FP83" s="383"/>
      <c r="FQ83" s="383"/>
      <c r="FR83" s="383"/>
      <c r="FS83" s="383"/>
      <c r="FT83" s="383"/>
      <c r="FU83" s="383"/>
      <c r="FV83" s="383"/>
      <c r="FW83" s="383"/>
      <c r="FX83" s="383"/>
      <c r="FY83" s="383"/>
      <c r="FZ83" s="383"/>
      <c r="GA83" s="383"/>
      <c r="GB83" s="383"/>
      <c r="GC83" s="383"/>
      <c r="GD83" s="383"/>
      <c r="GE83" s="383"/>
      <c r="GF83" s="383"/>
      <c r="GG83" s="383"/>
      <c r="GH83" s="383"/>
      <c r="GI83" s="383"/>
      <c r="GJ83" s="383"/>
      <c r="GK83" s="383"/>
      <c r="GL83" s="383"/>
      <c r="GM83" s="383"/>
      <c r="GN83" s="383"/>
      <c r="GO83" s="383"/>
      <c r="GP83" s="383"/>
      <c r="GQ83" s="383"/>
      <c r="GR83" s="383"/>
      <c r="GS83" s="383"/>
      <c r="GT83" s="383"/>
      <c r="GU83" s="383"/>
      <c r="GV83" s="383"/>
      <c r="GW83" s="383"/>
      <c r="GX83" s="383"/>
      <c r="GY83" s="383"/>
      <c r="GZ83" s="383"/>
      <c r="HA83" s="383"/>
      <c r="HB83" s="383"/>
      <c r="HC83" s="383"/>
      <c r="HD83" s="383"/>
      <c r="HE83" s="383"/>
      <c r="HF83" s="383"/>
      <c r="HG83" s="383"/>
      <c r="HH83" s="383"/>
      <c r="HI83" s="383"/>
      <c r="HJ83" s="383"/>
      <c r="HK83" s="383"/>
      <c r="HL83" s="383"/>
      <c r="HM83" s="383"/>
      <c r="HN83" s="383"/>
      <c r="HO83" s="383"/>
      <c r="HP83" s="383"/>
      <c r="HQ83" s="383"/>
      <c r="HR83" s="383"/>
      <c r="HS83" s="383"/>
      <c r="HT83" s="383"/>
      <c r="HU83" s="383"/>
      <c r="HV83" s="383"/>
      <c r="HW83" s="383"/>
      <c r="HX83" s="383"/>
      <c r="HY83" s="383"/>
      <c r="HZ83" s="383"/>
      <c r="IA83" s="383"/>
      <c r="IB83" s="383"/>
      <c r="IC83" s="383"/>
      <c r="ID83" s="383"/>
      <c r="IE83" s="383"/>
      <c r="IF83" s="383"/>
      <c r="IG83" s="383"/>
      <c r="IH83" s="383"/>
      <c r="II83" s="383"/>
      <c r="IJ83" s="383"/>
      <c r="IK83" s="383"/>
      <c r="IL83" s="383"/>
      <c r="IM83" s="383"/>
      <c r="IN83" s="383"/>
      <c r="IO83" s="383"/>
      <c r="IP83" s="383"/>
      <c r="IQ83" s="383"/>
      <c r="IR83" s="383"/>
      <c r="IS83" s="383"/>
      <c r="IT83" s="383"/>
      <c r="IU83" s="383"/>
      <c r="IV83" s="383"/>
      <c r="IW83" s="383"/>
      <c r="IX83" s="383"/>
      <c r="IY83" s="383"/>
      <c r="IZ83" s="383"/>
      <c r="JA83" s="383"/>
      <c r="JB83" s="383"/>
      <c r="JC83" s="383"/>
      <c r="JD83" s="383"/>
      <c r="JE83" s="383"/>
      <c r="JF83" s="383"/>
      <c r="JG83" s="383"/>
      <c r="JH83" s="383"/>
      <c r="JI83" s="383"/>
      <c r="JJ83" s="383"/>
      <c r="JK83" s="383"/>
      <c r="JL83" s="383"/>
      <c r="JM83" s="383"/>
      <c r="JN83" s="383"/>
      <c r="JO83" s="383"/>
      <c r="JP83" s="383"/>
      <c r="JQ83" s="383"/>
      <c r="JR83" s="383"/>
      <c r="JS83" s="383"/>
      <c r="JT83" s="383"/>
      <c r="JU83" s="383"/>
      <c r="JV83" s="383"/>
      <c r="JW83" s="383"/>
      <c r="JX83" s="383"/>
      <c r="JY83" s="383"/>
      <c r="JZ83" s="383"/>
      <c r="KA83" s="383"/>
      <c r="KB83" s="383"/>
      <c r="KC83" s="383"/>
      <c r="KD83" s="383"/>
      <c r="KE83" s="383"/>
      <c r="KF83" s="383"/>
      <c r="KG83" s="383"/>
      <c r="KH83" s="383"/>
      <c r="KI83" s="383"/>
      <c r="KJ83" s="383"/>
      <c r="KK83" s="383"/>
      <c r="KL83" s="383"/>
      <c r="KM83" s="383"/>
      <c r="KN83" s="383"/>
      <c r="KO83" s="383"/>
      <c r="KP83" s="383"/>
      <c r="KQ83" s="383"/>
      <c r="KR83" s="383"/>
      <c r="KS83" s="383"/>
      <c r="KT83" s="383"/>
      <c r="KU83" s="383"/>
      <c r="KV83" s="383"/>
      <c r="KW83" s="383"/>
      <c r="KX83" s="383"/>
      <c r="KY83" s="383"/>
      <c r="KZ83" s="383"/>
      <c r="LA83" s="383"/>
      <c r="LB83" s="383"/>
      <c r="LC83" s="383"/>
      <c r="LD83" s="383"/>
      <c r="LE83" s="383"/>
      <c r="LF83" s="383"/>
      <c r="LG83" s="383"/>
      <c r="LH83" s="383"/>
      <c r="LI83" s="383"/>
      <c r="LJ83" s="383"/>
      <c r="LK83" s="383"/>
      <c r="LL83" s="383"/>
      <c r="LM83" s="383"/>
      <c r="LN83" s="383"/>
      <c r="LO83" s="383"/>
      <c r="LP83" s="383"/>
      <c r="LQ83" s="383"/>
      <c r="LR83" s="383"/>
      <c r="LS83" s="383"/>
      <c r="LT83" s="383"/>
      <c r="LU83" s="383"/>
      <c r="LV83" s="383"/>
      <c r="LW83" s="383"/>
      <c r="LX83" s="383"/>
      <c r="LY83" s="383"/>
      <c r="LZ83" s="383"/>
      <c r="MA83" s="383"/>
      <c r="MB83" s="383"/>
      <c r="MC83" s="383"/>
      <c r="MD83" s="383"/>
      <c r="ME83" s="383"/>
      <c r="MF83" s="383"/>
      <c r="MG83" s="383"/>
      <c r="MH83" s="383"/>
      <c r="MI83" s="383"/>
      <c r="MJ83" s="383"/>
      <c r="MK83" s="383"/>
      <c r="ML83" s="383"/>
      <c r="MM83" s="383"/>
      <c r="MN83" s="383"/>
      <c r="MO83" s="383"/>
      <c r="MP83" s="383"/>
      <c r="MQ83" s="383"/>
      <c r="MR83" s="383"/>
      <c r="MS83" s="383"/>
      <c r="MT83" s="383"/>
      <c r="MU83" s="383"/>
      <c r="MV83" s="383"/>
      <c r="MW83" s="383"/>
      <c r="MX83" s="383"/>
      <c r="MY83" s="383"/>
      <c r="MZ83" s="383"/>
      <c r="NA83" s="383"/>
      <c r="NB83" s="383"/>
      <c r="NC83" s="383"/>
      <c r="ND83" s="383"/>
      <c r="NE83" s="379"/>
      <c r="NF83" s="379"/>
      <c r="NG83" s="379"/>
      <c r="NH83" s="379"/>
      <c r="NI83" s="379"/>
      <c r="NJ83" s="379"/>
      <c r="NK83" s="379"/>
      <c r="NL83" s="379"/>
      <c r="NM83" s="379"/>
      <c r="NN83" s="379"/>
      <c r="NO83" s="379"/>
      <c r="NP83" s="379"/>
      <c r="NQ83" s="379"/>
      <c r="NR83" s="379"/>
      <c r="NS83" s="379"/>
      <c r="NT83" s="379"/>
      <c r="NU83" s="379"/>
      <c r="NV83" s="379"/>
      <c r="NW83" s="379"/>
      <c r="NX83" s="379"/>
      <c r="NY83" s="379"/>
      <c r="NZ83" s="379"/>
      <c r="OA83" s="379"/>
      <c r="OB83" s="379"/>
      <c r="OC83" s="379"/>
      <c r="OD83" s="379"/>
      <c r="OE83" s="379"/>
      <c r="OF83" s="379"/>
      <c r="OG83" s="379"/>
      <c r="OH83" s="379"/>
      <c r="OI83" s="379"/>
      <c r="OJ83" s="379"/>
      <c r="OK83" s="379"/>
      <c r="OL83" s="379"/>
      <c r="OM83" s="379"/>
      <c r="ON83" s="379"/>
      <c r="OO83" s="379"/>
      <c r="OP83" s="379"/>
      <c r="OQ83" s="379"/>
      <c r="OR83" s="379"/>
      <c r="OS83" s="379"/>
      <c r="OT83" s="379"/>
      <c r="OU83" s="379"/>
      <c r="OV83" s="379"/>
      <c r="OW83" s="379"/>
      <c r="OX83" s="379"/>
      <c r="OY83" s="379"/>
      <c r="OZ83" s="379"/>
      <c r="PA83" s="379"/>
      <c r="PB83" s="379"/>
      <c r="PC83" s="379"/>
      <c r="PD83" s="379"/>
      <c r="PE83" s="379"/>
      <c r="PF83" s="379"/>
      <c r="PG83" s="379"/>
      <c r="PH83" s="379"/>
      <c r="PI83" s="379"/>
      <c r="PJ83" s="379"/>
      <c r="PK83" s="379"/>
      <c r="PL83" s="379"/>
      <c r="PM83" s="379"/>
      <c r="PN83" s="379"/>
      <c r="PO83" s="379"/>
      <c r="PP83" s="379"/>
      <c r="PQ83" s="379"/>
      <c r="PR83" s="379"/>
      <c r="PS83" s="379"/>
      <c r="PT83" s="379"/>
      <c r="PU83" s="379"/>
      <c r="PV83" s="379"/>
      <c r="PW83" s="379"/>
      <c r="PX83" s="379"/>
      <c r="PY83" s="379"/>
      <c r="PZ83" s="379"/>
      <c r="QA83" s="379"/>
      <c r="QB83" s="379"/>
      <c r="QC83" s="379"/>
      <c r="QD83" s="379"/>
      <c r="QE83" s="379"/>
      <c r="QF83" s="379"/>
      <c r="QG83" s="379"/>
      <c r="QH83" s="379"/>
      <c r="QI83" s="379"/>
      <c r="QJ83" s="379"/>
      <c r="QK83" s="379"/>
      <c r="QL83" s="379"/>
      <c r="QM83" s="379"/>
      <c r="QN83" s="379"/>
      <c r="QO83" s="379"/>
      <c r="QP83" s="379"/>
      <c r="QQ83" s="379"/>
      <c r="QR83" s="379"/>
      <c r="QS83" s="379"/>
      <c r="QT83" s="379"/>
      <c r="QU83" s="379"/>
      <c r="QV83" s="379"/>
      <c r="QW83" s="379"/>
      <c r="QX83" s="379"/>
      <c r="QY83" s="379"/>
      <c r="QZ83" s="379"/>
      <c r="RA83" s="379"/>
      <c r="RB83" s="379"/>
      <c r="RC83" s="379"/>
      <c r="RD83" s="379"/>
      <c r="RE83" s="379"/>
      <c r="RF83" s="379"/>
      <c r="RG83" s="379"/>
      <c r="RH83" s="379"/>
      <c r="RI83" s="379"/>
      <c r="RJ83" s="379"/>
      <c r="RK83" s="379"/>
      <c r="RL83" s="379"/>
      <c r="RM83" s="379"/>
      <c r="RN83" s="379"/>
      <c r="RO83" s="379"/>
      <c r="RP83" s="379"/>
      <c r="RQ83" s="379"/>
      <c r="RR83" s="379"/>
      <c r="RS83" s="379"/>
      <c r="RT83" s="379"/>
      <c r="RU83" s="379"/>
      <c r="RV83" s="379"/>
      <c r="RW83" s="379"/>
      <c r="RX83" s="379"/>
      <c r="RY83" s="379"/>
      <c r="RZ83" s="379"/>
      <c r="SA83" s="379"/>
    </row>
    <row r="84" spans="1:495" s="471" customFormat="1" x14ac:dyDescent="0.2">
      <c r="C84" s="480"/>
      <c r="D84" s="379"/>
      <c r="E84" s="379"/>
      <c r="F84" s="379"/>
      <c r="G84" s="473" t="str">
        <f>IF(AND(K84="",L84="",M84="",N84="",O84=""),"",IF(OR(K84&gt;2,L84&gt;2,M84&gt;2,N84&gt;2,O84&gt;2,K84&lt;-2,L84&lt;-2,M84&lt;-2,N84&lt;-2,O84&lt;-2),"Not Equal","Equal"))</f>
        <v/>
      </c>
      <c r="H84" s="474" t="s">
        <v>508</v>
      </c>
      <c r="I84" s="475"/>
      <c r="J84" s="378"/>
      <c r="K84" s="476" t="str">
        <f t="shared" ref="K84:P84" si="368">IF(OR(K83="",K60=0),"", K60-K83)</f>
        <v/>
      </c>
      <c r="L84" s="547" t="str">
        <f t="shared" si="368"/>
        <v/>
      </c>
      <c r="M84" s="547" t="str">
        <f t="shared" si="368"/>
        <v/>
      </c>
      <c r="N84" s="547" t="str">
        <f t="shared" si="368"/>
        <v/>
      </c>
      <c r="O84" s="547" t="str">
        <f t="shared" si="368"/>
        <v/>
      </c>
      <c r="P84" s="547" t="str">
        <f t="shared" si="368"/>
        <v/>
      </c>
      <c r="X84" s="383"/>
      <c r="Y84" s="383"/>
      <c r="Z84" s="383"/>
      <c r="AA84" s="383"/>
      <c r="AB84" s="383"/>
      <c r="AC84" s="383"/>
      <c r="AD84" s="383"/>
      <c r="AE84" s="383"/>
      <c r="AF84" s="383"/>
      <c r="AG84" s="383"/>
      <c r="AH84" s="383"/>
      <c r="AI84" s="383"/>
      <c r="AJ84" s="383"/>
      <c r="AK84" s="383"/>
      <c r="AL84" s="383"/>
      <c r="AM84" s="383"/>
      <c r="AN84" s="383"/>
      <c r="AO84" s="383"/>
      <c r="AP84" s="383"/>
      <c r="AQ84" s="383"/>
      <c r="AR84" s="383"/>
      <c r="AS84" s="383"/>
      <c r="AT84" s="383"/>
      <c r="AU84" s="383"/>
      <c r="AV84" s="383"/>
      <c r="AW84" s="383"/>
      <c r="AX84" s="383"/>
      <c r="AY84" s="383"/>
      <c r="AZ84" s="383"/>
      <c r="BA84" s="383"/>
      <c r="BB84" s="383"/>
      <c r="BC84" s="383"/>
      <c r="BD84" s="383"/>
      <c r="BE84" s="383"/>
      <c r="BF84" s="383"/>
      <c r="BG84" s="383"/>
      <c r="BH84" s="383"/>
      <c r="BI84" s="383"/>
      <c r="BJ84" s="383"/>
      <c r="BK84" s="383"/>
      <c r="BL84" s="383"/>
      <c r="BM84" s="383"/>
      <c r="BN84" s="383"/>
      <c r="BO84" s="383"/>
      <c r="BP84" s="383"/>
      <c r="BQ84" s="383"/>
      <c r="BR84" s="383"/>
      <c r="BS84" s="383"/>
      <c r="BT84" s="383"/>
      <c r="BU84" s="383"/>
      <c r="BV84" s="383"/>
      <c r="BW84" s="383"/>
      <c r="BX84" s="383"/>
      <c r="BY84" s="383"/>
      <c r="BZ84" s="383"/>
      <c r="CA84" s="383"/>
      <c r="CB84" s="383"/>
      <c r="CC84" s="383"/>
      <c r="CD84" s="383"/>
      <c r="CE84" s="383"/>
      <c r="CF84" s="383"/>
      <c r="CG84" s="383"/>
      <c r="CH84" s="383"/>
      <c r="CI84" s="383"/>
      <c r="CJ84" s="383"/>
      <c r="CK84" s="383"/>
      <c r="CL84" s="383"/>
      <c r="CM84" s="383"/>
      <c r="CN84" s="383"/>
      <c r="CO84" s="383"/>
      <c r="CP84" s="383"/>
      <c r="CQ84" s="383"/>
      <c r="CR84" s="383"/>
      <c r="CS84" s="383"/>
      <c r="CT84" s="383"/>
      <c r="CU84" s="383"/>
      <c r="CV84" s="383"/>
      <c r="CW84" s="383"/>
      <c r="CX84" s="383"/>
      <c r="CY84" s="383"/>
      <c r="CZ84" s="383"/>
      <c r="DA84" s="383"/>
      <c r="DB84" s="383"/>
      <c r="DC84" s="383"/>
      <c r="DD84" s="383"/>
      <c r="DE84" s="383"/>
      <c r="DF84" s="383"/>
      <c r="DG84" s="383"/>
      <c r="DH84" s="383"/>
      <c r="DI84" s="383"/>
      <c r="DJ84" s="383"/>
      <c r="DK84" s="383"/>
      <c r="DL84" s="383"/>
      <c r="DM84" s="383"/>
      <c r="DN84" s="383"/>
      <c r="DO84" s="383"/>
      <c r="DP84" s="383"/>
      <c r="DQ84" s="383"/>
      <c r="DR84" s="383"/>
      <c r="DS84" s="383"/>
      <c r="DT84" s="383"/>
      <c r="DU84" s="383"/>
      <c r="DV84" s="383"/>
      <c r="DW84" s="383"/>
      <c r="DX84" s="383"/>
      <c r="DY84" s="383"/>
      <c r="DZ84" s="383"/>
      <c r="EA84" s="383"/>
      <c r="EB84" s="383"/>
      <c r="EC84" s="383"/>
      <c r="ED84" s="383"/>
      <c r="EE84" s="383"/>
      <c r="EF84" s="383"/>
      <c r="EG84" s="383"/>
      <c r="EH84" s="383"/>
      <c r="EI84" s="383"/>
      <c r="EJ84" s="383"/>
      <c r="EK84" s="383"/>
      <c r="EL84" s="383"/>
      <c r="EM84" s="383"/>
      <c r="EN84" s="383"/>
      <c r="EO84" s="383"/>
      <c r="EP84" s="383"/>
      <c r="EQ84" s="383"/>
      <c r="ER84" s="383"/>
      <c r="ES84" s="383"/>
      <c r="ET84" s="383"/>
      <c r="EU84" s="383"/>
      <c r="EV84" s="383"/>
      <c r="EW84" s="383"/>
      <c r="EX84" s="383"/>
      <c r="EY84" s="383"/>
      <c r="EZ84" s="383"/>
      <c r="FA84" s="383"/>
      <c r="FB84" s="383"/>
      <c r="FC84" s="383"/>
      <c r="FD84" s="383"/>
      <c r="FE84" s="383"/>
      <c r="FF84" s="383"/>
      <c r="FG84" s="383"/>
      <c r="FH84" s="383"/>
      <c r="FI84" s="383"/>
      <c r="FJ84" s="383"/>
      <c r="FK84" s="383"/>
      <c r="FL84" s="383"/>
      <c r="FM84" s="383"/>
      <c r="FN84" s="383"/>
      <c r="FO84" s="383"/>
      <c r="FP84" s="383"/>
      <c r="FQ84" s="383"/>
      <c r="FR84" s="383"/>
      <c r="FS84" s="383"/>
      <c r="FT84" s="383"/>
      <c r="FU84" s="383"/>
      <c r="FV84" s="383"/>
      <c r="FW84" s="383"/>
      <c r="FX84" s="383"/>
      <c r="FY84" s="383"/>
      <c r="FZ84" s="383"/>
      <c r="GA84" s="383"/>
      <c r="GB84" s="383"/>
      <c r="GC84" s="383"/>
      <c r="GD84" s="383"/>
      <c r="GE84" s="383"/>
      <c r="GF84" s="383"/>
      <c r="GG84" s="383"/>
      <c r="GH84" s="383"/>
      <c r="GI84" s="383"/>
      <c r="GJ84" s="383"/>
      <c r="GK84" s="383"/>
      <c r="GL84" s="383"/>
      <c r="GM84" s="383"/>
      <c r="GN84" s="383"/>
      <c r="GO84" s="383"/>
      <c r="GP84" s="383"/>
      <c r="GQ84" s="383"/>
      <c r="GR84" s="383"/>
      <c r="GS84" s="383"/>
      <c r="GT84" s="383"/>
      <c r="GU84" s="383"/>
      <c r="GV84" s="383"/>
      <c r="GW84" s="383"/>
      <c r="GX84" s="383"/>
      <c r="GY84" s="383"/>
      <c r="GZ84" s="383"/>
      <c r="HA84" s="383"/>
      <c r="HB84" s="383"/>
      <c r="HC84" s="383"/>
      <c r="HD84" s="383"/>
      <c r="HE84" s="383"/>
      <c r="HF84" s="383"/>
      <c r="HG84" s="383"/>
      <c r="HH84" s="383"/>
      <c r="HI84" s="383"/>
      <c r="HJ84" s="383"/>
      <c r="HK84" s="383"/>
      <c r="HL84" s="383"/>
      <c r="HM84" s="383"/>
      <c r="HN84" s="383"/>
      <c r="HO84" s="383"/>
      <c r="HP84" s="383"/>
      <c r="HQ84" s="383"/>
      <c r="HR84" s="383"/>
      <c r="HS84" s="383"/>
      <c r="HT84" s="383"/>
      <c r="HU84" s="383"/>
      <c r="HV84" s="383"/>
      <c r="HW84" s="383"/>
      <c r="HX84" s="383"/>
      <c r="HY84" s="383"/>
      <c r="HZ84" s="383"/>
      <c r="IA84" s="383"/>
      <c r="IB84" s="383"/>
      <c r="IC84" s="383"/>
      <c r="ID84" s="383"/>
      <c r="IE84" s="383"/>
      <c r="IF84" s="383"/>
      <c r="IG84" s="383"/>
      <c r="IH84" s="383"/>
      <c r="II84" s="383"/>
      <c r="IJ84" s="383"/>
      <c r="IK84" s="383"/>
      <c r="IL84" s="383"/>
      <c r="IM84" s="383"/>
      <c r="IN84" s="383"/>
      <c r="IO84" s="383"/>
      <c r="IP84" s="383"/>
      <c r="IQ84" s="383"/>
      <c r="IR84" s="383"/>
      <c r="IS84" s="383"/>
      <c r="IT84" s="383"/>
      <c r="IU84" s="383"/>
      <c r="IV84" s="383"/>
      <c r="IW84" s="383"/>
      <c r="IX84" s="383"/>
      <c r="IY84" s="383"/>
      <c r="IZ84" s="383"/>
      <c r="JA84" s="383"/>
      <c r="JB84" s="383"/>
      <c r="JC84" s="383"/>
      <c r="JD84" s="383"/>
      <c r="JE84" s="383"/>
      <c r="JF84" s="383"/>
      <c r="JG84" s="383"/>
      <c r="JH84" s="383"/>
      <c r="JI84" s="383"/>
      <c r="JJ84" s="383"/>
      <c r="JK84" s="383"/>
      <c r="JL84" s="383"/>
      <c r="JM84" s="383"/>
      <c r="JN84" s="383"/>
      <c r="JO84" s="383"/>
      <c r="JP84" s="383"/>
      <c r="JQ84" s="383"/>
      <c r="JR84" s="383"/>
      <c r="JS84" s="383"/>
      <c r="JT84" s="383"/>
      <c r="JU84" s="383"/>
      <c r="JV84" s="383"/>
      <c r="JW84" s="383"/>
      <c r="JX84" s="383"/>
      <c r="JY84" s="383"/>
      <c r="JZ84" s="383"/>
      <c r="KA84" s="383"/>
      <c r="KB84" s="383"/>
      <c r="KC84" s="383"/>
      <c r="KD84" s="383"/>
      <c r="KE84" s="383"/>
      <c r="KF84" s="383"/>
      <c r="KG84" s="383"/>
      <c r="KH84" s="383"/>
      <c r="KI84" s="383"/>
      <c r="KJ84" s="383"/>
      <c r="KK84" s="383"/>
      <c r="KL84" s="383"/>
      <c r="KM84" s="383"/>
      <c r="KN84" s="383"/>
      <c r="KO84" s="383"/>
      <c r="KP84" s="383"/>
      <c r="KQ84" s="383"/>
      <c r="KR84" s="383"/>
      <c r="KS84" s="383"/>
      <c r="KT84" s="383"/>
      <c r="KU84" s="383"/>
      <c r="KV84" s="383"/>
      <c r="KW84" s="383"/>
      <c r="KX84" s="383"/>
      <c r="KY84" s="383"/>
      <c r="KZ84" s="383"/>
      <c r="LA84" s="383"/>
      <c r="LB84" s="383"/>
      <c r="LC84" s="383"/>
      <c r="LD84" s="383"/>
      <c r="LE84" s="383"/>
      <c r="LF84" s="383"/>
      <c r="LG84" s="383"/>
      <c r="LH84" s="383"/>
      <c r="LI84" s="383"/>
      <c r="LJ84" s="383"/>
      <c r="LK84" s="383"/>
      <c r="LL84" s="383"/>
      <c r="LM84" s="383"/>
      <c r="LN84" s="383"/>
      <c r="LO84" s="383"/>
      <c r="LP84" s="383"/>
      <c r="LQ84" s="383"/>
      <c r="LR84" s="383"/>
      <c r="LS84" s="383"/>
      <c r="LT84" s="383"/>
      <c r="LU84" s="383"/>
      <c r="LV84" s="383"/>
      <c r="LW84" s="383"/>
      <c r="LX84" s="383"/>
      <c r="LY84" s="383"/>
      <c r="LZ84" s="383"/>
      <c r="MA84" s="383"/>
      <c r="MB84" s="383"/>
      <c r="MC84" s="383"/>
      <c r="MD84" s="383"/>
      <c r="ME84" s="383"/>
      <c r="MF84" s="383"/>
      <c r="MG84" s="383"/>
      <c r="MH84" s="383"/>
      <c r="MI84" s="383"/>
      <c r="MJ84" s="383"/>
      <c r="MK84" s="383"/>
      <c r="ML84" s="383"/>
      <c r="MM84" s="383"/>
      <c r="MN84" s="383"/>
      <c r="MO84" s="383"/>
      <c r="MP84" s="383"/>
      <c r="MQ84" s="383"/>
      <c r="MR84" s="383"/>
      <c r="MS84" s="383"/>
      <c r="MT84" s="383"/>
      <c r="MU84" s="383"/>
      <c r="MV84" s="383"/>
      <c r="MW84" s="383"/>
      <c r="MX84" s="383"/>
      <c r="MY84" s="383"/>
      <c r="MZ84" s="383"/>
      <c r="NA84" s="383"/>
      <c r="NB84" s="383"/>
      <c r="NC84" s="383"/>
      <c r="ND84" s="383"/>
      <c r="NE84" s="379"/>
      <c r="NF84" s="379"/>
      <c r="NG84" s="379"/>
      <c r="NH84" s="379"/>
      <c r="NI84" s="379"/>
      <c r="NJ84" s="379"/>
      <c r="NK84" s="379"/>
      <c r="NL84" s="379"/>
      <c r="NM84" s="379"/>
      <c r="NN84" s="379"/>
      <c r="NO84" s="379"/>
      <c r="NP84" s="379"/>
      <c r="NQ84" s="379"/>
      <c r="NR84" s="379"/>
      <c r="NS84" s="379"/>
      <c r="NT84" s="379"/>
      <c r="NU84" s="379"/>
      <c r="NV84" s="379"/>
      <c r="NW84" s="379"/>
      <c r="NX84" s="379"/>
      <c r="NY84" s="379"/>
      <c r="NZ84" s="379"/>
      <c r="OA84" s="379"/>
      <c r="OB84" s="379"/>
      <c r="OC84" s="379"/>
      <c r="OD84" s="379"/>
      <c r="OE84" s="379"/>
      <c r="OF84" s="379"/>
      <c r="OG84" s="379"/>
      <c r="OH84" s="379"/>
      <c r="OI84" s="379"/>
      <c r="OJ84" s="379"/>
      <c r="OK84" s="379"/>
      <c r="OL84" s="379"/>
      <c r="OM84" s="379"/>
      <c r="ON84" s="379"/>
      <c r="OO84" s="379"/>
      <c r="OP84" s="379"/>
      <c r="OQ84" s="379"/>
      <c r="OR84" s="379"/>
      <c r="OS84" s="379"/>
      <c r="OT84" s="379"/>
      <c r="OU84" s="379"/>
      <c r="OV84" s="379"/>
      <c r="OW84" s="379"/>
      <c r="OX84" s="379"/>
      <c r="OY84" s="379"/>
      <c r="OZ84" s="379"/>
      <c r="PA84" s="379"/>
      <c r="PB84" s="379"/>
      <c r="PC84" s="379"/>
      <c r="PD84" s="379"/>
      <c r="PE84" s="379"/>
      <c r="PF84" s="379"/>
      <c r="PG84" s="379"/>
      <c r="PH84" s="379"/>
      <c r="PI84" s="379"/>
      <c r="PJ84" s="379"/>
      <c r="PK84" s="379"/>
      <c r="PL84" s="379"/>
      <c r="PM84" s="379"/>
      <c r="PN84" s="379"/>
      <c r="PO84" s="379"/>
      <c r="PP84" s="379"/>
      <c r="PQ84" s="379"/>
      <c r="PR84" s="379"/>
      <c r="PS84" s="379"/>
      <c r="PT84" s="379"/>
      <c r="PU84" s="379"/>
      <c r="PV84" s="379"/>
      <c r="PW84" s="379"/>
      <c r="PX84" s="379"/>
      <c r="PY84" s="379"/>
      <c r="PZ84" s="379"/>
      <c r="QA84" s="379"/>
      <c r="QB84" s="379"/>
      <c r="QC84" s="379"/>
      <c r="QD84" s="379"/>
      <c r="QE84" s="379"/>
      <c r="QF84" s="379"/>
      <c r="QG84" s="379"/>
      <c r="QH84" s="379"/>
      <c r="QI84" s="379"/>
      <c r="QJ84" s="379"/>
      <c r="QK84" s="379"/>
      <c r="QL84" s="379"/>
      <c r="QM84" s="379"/>
      <c r="QN84" s="379"/>
      <c r="QO84" s="379"/>
      <c r="QP84" s="379"/>
      <c r="QQ84" s="379"/>
      <c r="QR84" s="379"/>
      <c r="QS84" s="379"/>
      <c r="QT84" s="379"/>
      <c r="QU84" s="379"/>
      <c r="QV84" s="379"/>
      <c r="QW84" s="379"/>
      <c r="QX84" s="379"/>
      <c r="QY84" s="379"/>
      <c r="QZ84" s="379"/>
      <c r="RA84" s="379"/>
      <c r="RB84" s="379"/>
      <c r="RC84" s="379"/>
      <c r="RD84" s="379"/>
      <c r="RE84" s="379"/>
      <c r="RF84" s="379"/>
      <c r="RG84" s="379"/>
      <c r="RH84" s="379"/>
      <c r="RI84" s="379"/>
      <c r="RJ84" s="379"/>
      <c r="RK84" s="379"/>
      <c r="RL84" s="379"/>
      <c r="RM84" s="379"/>
      <c r="RN84" s="379"/>
      <c r="RO84" s="379"/>
      <c r="RP84" s="379"/>
      <c r="RQ84" s="379"/>
      <c r="RR84" s="379"/>
      <c r="RS84" s="379"/>
      <c r="RT84" s="379"/>
      <c r="RU84" s="379"/>
      <c r="RV84" s="379"/>
      <c r="RW84" s="379"/>
      <c r="RX84" s="379"/>
      <c r="RY84" s="379"/>
      <c r="RZ84" s="379"/>
      <c r="SA84" s="379"/>
    </row>
    <row r="85" spans="1:495" s="471" customFormat="1" x14ac:dyDescent="0.2">
      <c r="C85" s="480" t="s">
        <v>510</v>
      </c>
      <c r="D85" s="379"/>
      <c r="E85" s="379"/>
      <c r="F85" s="379"/>
      <c r="G85" s="379"/>
      <c r="H85" s="449" t="s">
        <v>445</v>
      </c>
      <c r="I85" s="450"/>
      <c r="J85" s="378"/>
      <c r="K85" s="477" t="str">
        <f t="shared" ref="K85:P85" si="369">IF(OR(K61=0,K$67=0),"",K61/K$67)</f>
        <v/>
      </c>
      <c r="L85" s="478" t="str">
        <f t="shared" si="369"/>
        <v/>
      </c>
      <c r="M85" s="478" t="str">
        <f t="shared" si="369"/>
        <v/>
      </c>
      <c r="N85" s="478" t="str">
        <f t="shared" si="369"/>
        <v/>
      </c>
      <c r="O85" s="478" t="str">
        <f t="shared" si="369"/>
        <v/>
      </c>
      <c r="P85" s="479" t="str">
        <f t="shared" si="369"/>
        <v/>
      </c>
      <c r="X85" s="383"/>
      <c r="Y85" s="383"/>
      <c r="Z85" s="383"/>
      <c r="AA85" s="383"/>
      <c r="AB85" s="383"/>
      <c r="AC85" s="383"/>
      <c r="AD85" s="383"/>
      <c r="AE85" s="383"/>
      <c r="AF85" s="383"/>
      <c r="AG85" s="383"/>
      <c r="AH85" s="383"/>
      <c r="AI85" s="383"/>
      <c r="AJ85" s="383"/>
      <c r="AK85" s="383"/>
      <c r="AL85" s="383"/>
      <c r="AM85" s="383"/>
      <c r="AN85" s="383"/>
      <c r="AO85" s="383"/>
      <c r="AP85" s="383"/>
      <c r="AQ85" s="383"/>
      <c r="AR85" s="383"/>
      <c r="AS85" s="383"/>
      <c r="AT85" s="383"/>
      <c r="AU85" s="383"/>
      <c r="AV85" s="383"/>
      <c r="AW85" s="383"/>
      <c r="AX85" s="383"/>
      <c r="AY85" s="383"/>
      <c r="AZ85" s="383"/>
      <c r="BA85" s="383"/>
      <c r="BB85" s="383"/>
      <c r="BC85" s="383"/>
      <c r="BD85" s="383"/>
      <c r="BE85" s="383"/>
      <c r="BF85" s="383"/>
      <c r="BG85" s="383"/>
      <c r="BH85" s="383"/>
      <c r="BI85" s="383"/>
      <c r="BJ85" s="383"/>
      <c r="BK85" s="383"/>
      <c r="BL85" s="383"/>
      <c r="BM85" s="383"/>
      <c r="BN85" s="383"/>
      <c r="BO85" s="383"/>
      <c r="BP85" s="383"/>
      <c r="BQ85" s="383"/>
      <c r="BR85" s="383"/>
      <c r="BS85" s="383"/>
      <c r="BT85" s="383"/>
      <c r="BU85" s="383"/>
      <c r="BV85" s="383"/>
      <c r="BW85" s="383"/>
      <c r="BX85" s="383"/>
      <c r="BY85" s="383"/>
      <c r="BZ85" s="383"/>
      <c r="CA85" s="383"/>
      <c r="CB85" s="383"/>
      <c r="CC85" s="383"/>
      <c r="CD85" s="383"/>
      <c r="CE85" s="383"/>
      <c r="CF85" s="383"/>
      <c r="CG85" s="383"/>
      <c r="CH85" s="383"/>
      <c r="CI85" s="383"/>
      <c r="CJ85" s="383"/>
      <c r="CK85" s="383"/>
      <c r="CL85" s="383"/>
      <c r="CM85" s="383"/>
      <c r="CN85" s="383"/>
      <c r="CO85" s="383"/>
      <c r="CP85" s="383"/>
      <c r="CQ85" s="383"/>
      <c r="CR85" s="383"/>
      <c r="CS85" s="383"/>
      <c r="CT85" s="383"/>
      <c r="CU85" s="383"/>
      <c r="CV85" s="383"/>
      <c r="CW85" s="383"/>
      <c r="CX85" s="383"/>
      <c r="CY85" s="383"/>
      <c r="CZ85" s="383"/>
      <c r="DA85" s="383"/>
      <c r="DB85" s="383"/>
      <c r="DC85" s="383"/>
      <c r="DD85" s="383"/>
      <c r="DE85" s="383"/>
      <c r="DF85" s="383"/>
      <c r="DG85" s="383"/>
      <c r="DH85" s="383"/>
      <c r="DI85" s="383"/>
      <c r="DJ85" s="383"/>
      <c r="DK85" s="383"/>
      <c r="DL85" s="383"/>
      <c r="DM85" s="383"/>
      <c r="DN85" s="383"/>
      <c r="DO85" s="383"/>
      <c r="DP85" s="383"/>
      <c r="DQ85" s="383"/>
      <c r="DR85" s="383"/>
      <c r="DS85" s="383"/>
      <c r="DT85" s="383"/>
      <c r="DU85" s="383"/>
      <c r="DV85" s="383"/>
      <c r="DW85" s="383"/>
      <c r="DX85" s="383"/>
      <c r="DY85" s="383"/>
      <c r="DZ85" s="383"/>
      <c r="EA85" s="383"/>
      <c r="EB85" s="383"/>
      <c r="EC85" s="383"/>
      <c r="ED85" s="383"/>
      <c r="EE85" s="383"/>
      <c r="EF85" s="383"/>
      <c r="EG85" s="383"/>
      <c r="EH85" s="383"/>
      <c r="EI85" s="383"/>
      <c r="EJ85" s="383"/>
      <c r="EK85" s="383"/>
      <c r="EL85" s="383"/>
      <c r="EM85" s="383"/>
      <c r="EN85" s="383"/>
      <c r="EO85" s="383"/>
      <c r="EP85" s="383"/>
      <c r="EQ85" s="383"/>
      <c r="ER85" s="383"/>
      <c r="ES85" s="383"/>
      <c r="ET85" s="383"/>
      <c r="EU85" s="383"/>
      <c r="EV85" s="383"/>
      <c r="EW85" s="383"/>
      <c r="EX85" s="383"/>
      <c r="EY85" s="383"/>
      <c r="EZ85" s="383"/>
      <c r="FA85" s="383"/>
      <c r="FB85" s="383"/>
      <c r="FC85" s="383"/>
      <c r="FD85" s="383"/>
      <c r="FE85" s="383"/>
      <c r="FF85" s="383"/>
      <c r="FG85" s="383"/>
      <c r="FH85" s="383"/>
      <c r="FI85" s="383"/>
      <c r="FJ85" s="383"/>
      <c r="FK85" s="383"/>
      <c r="FL85" s="383"/>
      <c r="FM85" s="383"/>
      <c r="FN85" s="383"/>
      <c r="FO85" s="383"/>
      <c r="FP85" s="383"/>
      <c r="FQ85" s="383"/>
      <c r="FR85" s="383"/>
      <c r="FS85" s="383"/>
      <c r="FT85" s="383"/>
      <c r="FU85" s="383"/>
      <c r="FV85" s="383"/>
      <c r="FW85" s="383"/>
      <c r="FX85" s="383"/>
      <c r="FY85" s="383"/>
      <c r="FZ85" s="383"/>
      <c r="GA85" s="383"/>
      <c r="GB85" s="383"/>
      <c r="GC85" s="383"/>
      <c r="GD85" s="383"/>
      <c r="GE85" s="383"/>
      <c r="GF85" s="383"/>
      <c r="GG85" s="383"/>
      <c r="GH85" s="383"/>
      <c r="GI85" s="383"/>
      <c r="GJ85" s="383"/>
      <c r="GK85" s="383"/>
      <c r="GL85" s="383"/>
      <c r="GM85" s="383"/>
      <c r="GN85" s="383"/>
      <c r="GO85" s="383"/>
      <c r="GP85" s="383"/>
      <c r="GQ85" s="383"/>
      <c r="GR85" s="383"/>
      <c r="GS85" s="383"/>
      <c r="GT85" s="383"/>
      <c r="GU85" s="383"/>
      <c r="GV85" s="383"/>
      <c r="GW85" s="383"/>
      <c r="GX85" s="383"/>
      <c r="GY85" s="383"/>
      <c r="GZ85" s="383"/>
      <c r="HA85" s="383"/>
      <c r="HB85" s="383"/>
      <c r="HC85" s="383"/>
      <c r="HD85" s="383"/>
      <c r="HE85" s="383"/>
      <c r="HF85" s="383"/>
      <c r="HG85" s="383"/>
      <c r="HH85" s="383"/>
      <c r="HI85" s="383"/>
      <c r="HJ85" s="383"/>
      <c r="HK85" s="383"/>
      <c r="HL85" s="383"/>
      <c r="HM85" s="383"/>
      <c r="HN85" s="383"/>
      <c r="HO85" s="383"/>
      <c r="HP85" s="383"/>
      <c r="HQ85" s="383"/>
      <c r="HR85" s="383"/>
      <c r="HS85" s="383"/>
      <c r="HT85" s="383"/>
      <c r="HU85" s="383"/>
      <c r="HV85" s="383"/>
      <c r="HW85" s="383"/>
      <c r="HX85" s="383"/>
      <c r="HY85" s="383"/>
      <c r="HZ85" s="383"/>
      <c r="IA85" s="383"/>
      <c r="IB85" s="383"/>
      <c r="IC85" s="383"/>
      <c r="ID85" s="383"/>
      <c r="IE85" s="383"/>
      <c r="IF85" s="383"/>
      <c r="IG85" s="383"/>
      <c r="IH85" s="383"/>
      <c r="II85" s="383"/>
      <c r="IJ85" s="383"/>
      <c r="IK85" s="383"/>
      <c r="IL85" s="383"/>
      <c r="IM85" s="383"/>
      <c r="IN85" s="383"/>
      <c r="IO85" s="383"/>
      <c r="IP85" s="383"/>
      <c r="IQ85" s="383"/>
      <c r="IR85" s="383"/>
      <c r="IS85" s="383"/>
      <c r="IT85" s="383"/>
      <c r="IU85" s="383"/>
      <c r="IV85" s="383"/>
      <c r="IW85" s="383"/>
      <c r="IX85" s="383"/>
      <c r="IY85" s="383"/>
      <c r="IZ85" s="383"/>
      <c r="JA85" s="383"/>
      <c r="JB85" s="383"/>
      <c r="JC85" s="383"/>
      <c r="JD85" s="383"/>
      <c r="JE85" s="383"/>
      <c r="JF85" s="383"/>
      <c r="JG85" s="383"/>
      <c r="JH85" s="383"/>
      <c r="JI85" s="383"/>
      <c r="JJ85" s="383"/>
      <c r="JK85" s="383"/>
      <c r="JL85" s="383"/>
      <c r="JM85" s="383"/>
      <c r="JN85" s="383"/>
      <c r="JO85" s="383"/>
      <c r="JP85" s="383"/>
      <c r="JQ85" s="383"/>
      <c r="JR85" s="383"/>
      <c r="JS85" s="383"/>
      <c r="JT85" s="383"/>
      <c r="JU85" s="383"/>
      <c r="JV85" s="383"/>
      <c r="JW85" s="383"/>
      <c r="JX85" s="383"/>
      <c r="JY85" s="383"/>
      <c r="JZ85" s="383"/>
      <c r="KA85" s="383"/>
      <c r="KB85" s="383"/>
      <c r="KC85" s="383"/>
      <c r="KD85" s="383"/>
      <c r="KE85" s="383"/>
      <c r="KF85" s="383"/>
      <c r="KG85" s="383"/>
      <c r="KH85" s="383"/>
      <c r="KI85" s="383"/>
      <c r="KJ85" s="383"/>
      <c r="KK85" s="383"/>
      <c r="KL85" s="383"/>
      <c r="KM85" s="383"/>
      <c r="KN85" s="383"/>
      <c r="KO85" s="383"/>
      <c r="KP85" s="383"/>
      <c r="KQ85" s="383"/>
      <c r="KR85" s="383"/>
      <c r="KS85" s="383"/>
      <c r="KT85" s="383"/>
      <c r="KU85" s="383"/>
      <c r="KV85" s="383"/>
      <c r="KW85" s="383"/>
      <c r="KX85" s="383"/>
      <c r="KY85" s="383"/>
      <c r="KZ85" s="383"/>
      <c r="LA85" s="383"/>
      <c r="LB85" s="383"/>
      <c r="LC85" s="383"/>
      <c r="LD85" s="383"/>
      <c r="LE85" s="383"/>
      <c r="LF85" s="383"/>
      <c r="LG85" s="383"/>
      <c r="LH85" s="383"/>
      <c r="LI85" s="383"/>
      <c r="LJ85" s="383"/>
      <c r="LK85" s="383"/>
      <c r="LL85" s="383"/>
      <c r="LM85" s="383"/>
      <c r="LN85" s="383"/>
      <c r="LO85" s="383"/>
      <c r="LP85" s="383"/>
      <c r="LQ85" s="383"/>
      <c r="LR85" s="383"/>
      <c r="LS85" s="383"/>
      <c r="LT85" s="383"/>
      <c r="LU85" s="383"/>
      <c r="LV85" s="383"/>
      <c r="LW85" s="383"/>
      <c r="LX85" s="383"/>
      <c r="LY85" s="383"/>
      <c r="LZ85" s="383"/>
      <c r="MA85" s="383"/>
      <c r="MB85" s="383"/>
      <c r="MC85" s="383"/>
      <c r="MD85" s="383"/>
      <c r="ME85" s="383"/>
      <c r="MF85" s="383"/>
      <c r="MG85" s="383"/>
      <c r="MH85" s="383"/>
      <c r="MI85" s="383"/>
      <c r="MJ85" s="383"/>
      <c r="MK85" s="383"/>
      <c r="ML85" s="383"/>
      <c r="MM85" s="383"/>
      <c r="MN85" s="383"/>
      <c r="MO85" s="383"/>
      <c r="MP85" s="383"/>
      <c r="MQ85" s="383"/>
      <c r="MR85" s="383"/>
      <c r="MS85" s="383"/>
      <c r="MT85" s="383"/>
      <c r="MU85" s="383"/>
      <c r="MV85" s="383"/>
      <c r="MW85" s="383"/>
      <c r="MX85" s="383"/>
      <c r="MY85" s="383"/>
      <c r="MZ85" s="383"/>
      <c r="NA85" s="383"/>
      <c r="NB85" s="383"/>
      <c r="NC85" s="383"/>
      <c r="ND85" s="383"/>
      <c r="NE85" s="379"/>
      <c r="NF85" s="379"/>
      <c r="NG85" s="379"/>
      <c r="NH85" s="379"/>
      <c r="NI85" s="379"/>
      <c r="NJ85" s="379"/>
      <c r="NK85" s="379"/>
      <c r="NL85" s="379"/>
      <c r="NM85" s="379"/>
      <c r="NN85" s="379"/>
      <c r="NO85" s="379"/>
      <c r="NP85" s="379"/>
      <c r="NQ85" s="379"/>
      <c r="NR85" s="379"/>
      <c r="NS85" s="379"/>
      <c r="NT85" s="379"/>
      <c r="NU85" s="379"/>
      <c r="NV85" s="379"/>
      <c r="NW85" s="379"/>
      <c r="NX85" s="379"/>
      <c r="NY85" s="379"/>
      <c r="NZ85" s="379"/>
      <c r="OA85" s="379"/>
      <c r="OB85" s="379"/>
      <c r="OC85" s="379"/>
      <c r="OD85" s="379"/>
      <c r="OE85" s="379"/>
      <c r="OF85" s="379"/>
      <c r="OG85" s="379"/>
      <c r="OH85" s="379"/>
      <c r="OI85" s="379"/>
      <c r="OJ85" s="379"/>
      <c r="OK85" s="379"/>
      <c r="OL85" s="379"/>
      <c r="OM85" s="379"/>
      <c r="ON85" s="379"/>
      <c r="OO85" s="379"/>
      <c r="OP85" s="379"/>
      <c r="OQ85" s="379"/>
      <c r="OR85" s="379"/>
      <c r="OS85" s="379"/>
      <c r="OT85" s="379"/>
      <c r="OU85" s="379"/>
      <c r="OV85" s="379"/>
      <c r="OW85" s="379"/>
      <c r="OX85" s="379"/>
      <c r="OY85" s="379"/>
      <c r="OZ85" s="379"/>
      <c r="PA85" s="379"/>
      <c r="PB85" s="379"/>
      <c r="PC85" s="379"/>
      <c r="PD85" s="379"/>
      <c r="PE85" s="379"/>
      <c r="PF85" s="379"/>
      <c r="PG85" s="379"/>
      <c r="PH85" s="379"/>
      <c r="PI85" s="379"/>
      <c r="PJ85" s="379"/>
      <c r="PK85" s="379"/>
      <c r="PL85" s="379"/>
      <c r="PM85" s="379"/>
      <c r="PN85" s="379"/>
      <c r="PO85" s="379"/>
      <c r="PP85" s="379"/>
      <c r="PQ85" s="379"/>
      <c r="PR85" s="379"/>
      <c r="PS85" s="379"/>
      <c r="PT85" s="379"/>
      <c r="PU85" s="379"/>
      <c r="PV85" s="379"/>
      <c r="PW85" s="379"/>
      <c r="PX85" s="379"/>
      <c r="PY85" s="379"/>
      <c r="PZ85" s="379"/>
      <c r="QA85" s="379"/>
      <c r="QB85" s="379"/>
      <c r="QC85" s="379"/>
      <c r="QD85" s="379"/>
      <c r="QE85" s="379"/>
      <c r="QF85" s="379"/>
      <c r="QG85" s="379"/>
      <c r="QH85" s="379"/>
      <c r="QI85" s="379"/>
      <c r="QJ85" s="379"/>
      <c r="QK85" s="379"/>
      <c r="QL85" s="379"/>
      <c r="QM85" s="379"/>
      <c r="QN85" s="379"/>
      <c r="QO85" s="379"/>
      <c r="QP85" s="379"/>
      <c r="QQ85" s="379"/>
      <c r="QR85" s="379"/>
      <c r="QS85" s="379"/>
      <c r="QT85" s="379"/>
      <c r="QU85" s="379"/>
      <c r="QV85" s="379"/>
      <c r="QW85" s="379"/>
      <c r="QX85" s="379"/>
      <c r="QY85" s="379"/>
      <c r="QZ85" s="379"/>
      <c r="RA85" s="379"/>
      <c r="RB85" s="379"/>
      <c r="RC85" s="379"/>
      <c r="RD85" s="379"/>
      <c r="RE85" s="379"/>
      <c r="RF85" s="379"/>
      <c r="RG85" s="379"/>
      <c r="RH85" s="379"/>
      <c r="RI85" s="379"/>
      <c r="RJ85" s="379"/>
      <c r="RK85" s="379"/>
      <c r="RL85" s="379"/>
      <c r="RM85" s="379"/>
      <c r="RN85" s="379"/>
      <c r="RO85" s="379"/>
      <c r="RP85" s="379"/>
      <c r="RQ85" s="379"/>
      <c r="RR85" s="379"/>
      <c r="RS85" s="379"/>
      <c r="RT85" s="379"/>
      <c r="RU85" s="379"/>
      <c r="RV85" s="379"/>
      <c r="RW85" s="379"/>
      <c r="RX85" s="379"/>
      <c r="RY85" s="379"/>
      <c r="RZ85" s="379"/>
      <c r="SA85" s="379"/>
    </row>
    <row r="86" spans="1:495" s="471" customFormat="1" x14ac:dyDescent="0.2">
      <c r="C86" s="480"/>
      <c r="D86" s="379"/>
      <c r="E86" s="379"/>
      <c r="F86" s="379"/>
      <c r="G86" s="379"/>
      <c r="H86" s="449" t="s">
        <v>507</v>
      </c>
      <c r="I86" s="450"/>
      <c r="J86" s="378"/>
      <c r="K86" s="472" t="str">
        <f>IF(OR(K61=0,$P85="",K$67=0),"",$P85*K$67)</f>
        <v/>
      </c>
      <c r="L86" s="546" t="str">
        <f>IF(OR(L61=0,$P85="",L$67=0),"",$P85*L$67)</f>
        <v/>
      </c>
      <c r="M86" s="546" t="str">
        <f>IF(OR(M61=0,$P85="",M$67=0),"",$P85*M$67)</f>
        <v/>
      </c>
      <c r="N86" s="546" t="str">
        <f>IF(OR(N61=0,$P85="",N$67=0),"",$P85*N$67)</f>
        <v/>
      </c>
      <c r="O86" s="546" t="str">
        <f>IF(OR(O61=0,$P85="",O$67=0),"",$P85*O$67)</f>
        <v/>
      </c>
      <c r="P86" s="548" t="str">
        <f t="shared" ref="P86" si="370">IF(OR($P85="",P$67=0),"",$P85*P$67)</f>
        <v/>
      </c>
      <c r="X86" s="383"/>
      <c r="Y86" s="383"/>
      <c r="Z86" s="383"/>
      <c r="AA86" s="383"/>
      <c r="AB86" s="383"/>
      <c r="AC86" s="383"/>
      <c r="AD86" s="383"/>
      <c r="AE86" s="383"/>
      <c r="AF86" s="383"/>
      <c r="AG86" s="383"/>
      <c r="AH86" s="383"/>
      <c r="AI86" s="383"/>
      <c r="AJ86" s="383"/>
      <c r="AK86" s="383"/>
      <c r="AL86" s="383"/>
      <c r="AM86" s="383"/>
      <c r="AN86" s="383"/>
      <c r="AO86" s="383"/>
      <c r="AP86" s="383"/>
      <c r="AQ86" s="383"/>
      <c r="AR86" s="383"/>
      <c r="AS86" s="383"/>
      <c r="AT86" s="383"/>
      <c r="AU86" s="383"/>
      <c r="AV86" s="383"/>
      <c r="AW86" s="383"/>
      <c r="AX86" s="383"/>
      <c r="AY86" s="383"/>
      <c r="AZ86" s="383"/>
      <c r="BA86" s="383"/>
      <c r="BB86" s="383"/>
      <c r="BC86" s="383"/>
      <c r="BD86" s="383"/>
      <c r="BE86" s="383"/>
      <c r="BF86" s="383"/>
      <c r="BG86" s="383"/>
      <c r="BH86" s="383"/>
      <c r="BI86" s="383"/>
      <c r="BJ86" s="383"/>
      <c r="BK86" s="383"/>
      <c r="BL86" s="383"/>
      <c r="BM86" s="383"/>
      <c r="BN86" s="383"/>
      <c r="BO86" s="383"/>
      <c r="BP86" s="383"/>
      <c r="BQ86" s="383"/>
      <c r="BR86" s="383"/>
      <c r="BS86" s="383"/>
      <c r="BT86" s="383"/>
      <c r="BU86" s="383"/>
      <c r="BV86" s="383"/>
      <c r="BW86" s="383"/>
      <c r="BX86" s="383"/>
      <c r="BY86" s="383"/>
      <c r="BZ86" s="383"/>
      <c r="CA86" s="383"/>
      <c r="CB86" s="383"/>
      <c r="CC86" s="383"/>
      <c r="CD86" s="383"/>
      <c r="CE86" s="383"/>
      <c r="CF86" s="383"/>
      <c r="CG86" s="383"/>
      <c r="CH86" s="383"/>
      <c r="CI86" s="383"/>
      <c r="CJ86" s="383"/>
      <c r="CK86" s="383"/>
      <c r="CL86" s="383"/>
      <c r="CM86" s="383"/>
      <c r="CN86" s="383"/>
      <c r="CO86" s="383"/>
      <c r="CP86" s="383"/>
      <c r="CQ86" s="383"/>
      <c r="CR86" s="383"/>
      <c r="CS86" s="383"/>
      <c r="CT86" s="383"/>
      <c r="CU86" s="383"/>
      <c r="CV86" s="383"/>
      <c r="CW86" s="383"/>
      <c r="CX86" s="383"/>
      <c r="CY86" s="383"/>
      <c r="CZ86" s="383"/>
      <c r="DA86" s="383"/>
      <c r="DB86" s="383"/>
      <c r="DC86" s="383"/>
      <c r="DD86" s="383"/>
      <c r="DE86" s="383"/>
      <c r="DF86" s="383"/>
      <c r="DG86" s="383"/>
      <c r="DH86" s="383"/>
      <c r="DI86" s="383"/>
      <c r="DJ86" s="383"/>
      <c r="DK86" s="383"/>
      <c r="DL86" s="383"/>
      <c r="DM86" s="383"/>
      <c r="DN86" s="383"/>
      <c r="DO86" s="383"/>
      <c r="DP86" s="383"/>
      <c r="DQ86" s="383"/>
      <c r="DR86" s="383"/>
      <c r="DS86" s="383"/>
      <c r="DT86" s="383"/>
      <c r="DU86" s="383"/>
      <c r="DV86" s="383"/>
      <c r="DW86" s="383"/>
      <c r="DX86" s="383"/>
      <c r="DY86" s="383"/>
      <c r="DZ86" s="383"/>
      <c r="EA86" s="383"/>
      <c r="EB86" s="383"/>
      <c r="EC86" s="383"/>
      <c r="ED86" s="383"/>
      <c r="EE86" s="383"/>
      <c r="EF86" s="383"/>
      <c r="EG86" s="383"/>
      <c r="EH86" s="383"/>
      <c r="EI86" s="383"/>
      <c r="EJ86" s="383"/>
      <c r="EK86" s="383"/>
      <c r="EL86" s="383"/>
      <c r="EM86" s="383"/>
      <c r="EN86" s="383"/>
      <c r="EO86" s="383"/>
      <c r="EP86" s="383"/>
      <c r="EQ86" s="383"/>
      <c r="ER86" s="383"/>
      <c r="ES86" s="383"/>
      <c r="ET86" s="383"/>
      <c r="EU86" s="383"/>
      <c r="EV86" s="383"/>
      <c r="EW86" s="383"/>
      <c r="EX86" s="383"/>
      <c r="EY86" s="383"/>
      <c r="EZ86" s="383"/>
      <c r="FA86" s="383"/>
      <c r="FB86" s="383"/>
      <c r="FC86" s="383"/>
      <c r="FD86" s="383"/>
      <c r="FE86" s="383"/>
      <c r="FF86" s="383"/>
      <c r="FG86" s="383"/>
      <c r="FH86" s="383"/>
      <c r="FI86" s="383"/>
      <c r="FJ86" s="383"/>
      <c r="FK86" s="383"/>
      <c r="FL86" s="383"/>
      <c r="FM86" s="383"/>
      <c r="FN86" s="383"/>
      <c r="FO86" s="383"/>
      <c r="FP86" s="383"/>
      <c r="FQ86" s="383"/>
      <c r="FR86" s="383"/>
      <c r="FS86" s="383"/>
      <c r="FT86" s="383"/>
      <c r="FU86" s="383"/>
      <c r="FV86" s="383"/>
      <c r="FW86" s="383"/>
      <c r="FX86" s="383"/>
      <c r="FY86" s="383"/>
      <c r="FZ86" s="383"/>
      <c r="GA86" s="383"/>
      <c r="GB86" s="383"/>
      <c r="GC86" s="383"/>
      <c r="GD86" s="383"/>
      <c r="GE86" s="383"/>
      <c r="GF86" s="383"/>
      <c r="GG86" s="383"/>
      <c r="GH86" s="383"/>
      <c r="GI86" s="383"/>
      <c r="GJ86" s="383"/>
      <c r="GK86" s="383"/>
      <c r="GL86" s="383"/>
      <c r="GM86" s="383"/>
      <c r="GN86" s="383"/>
      <c r="GO86" s="383"/>
      <c r="GP86" s="383"/>
      <c r="GQ86" s="383"/>
      <c r="GR86" s="383"/>
      <c r="GS86" s="383"/>
      <c r="GT86" s="383"/>
      <c r="GU86" s="383"/>
      <c r="GV86" s="383"/>
      <c r="GW86" s="383"/>
      <c r="GX86" s="383"/>
      <c r="GY86" s="383"/>
      <c r="GZ86" s="383"/>
      <c r="HA86" s="383"/>
      <c r="HB86" s="383"/>
      <c r="HC86" s="383"/>
      <c r="HD86" s="383"/>
      <c r="HE86" s="383"/>
      <c r="HF86" s="383"/>
      <c r="HG86" s="383"/>
      <c r="HH86" s="383"/>
      <c r="HI86" s="383"/>
      <c r="HJ86" s="383"/>
      <c r="HK86" s="383"/>
      <c r="HL86" s="383"/>
      <c r="HM86" s="383"/>
      <c r="HN86" s="383"/>
      <c r="HO86" s="383"/>
      <c r="HP86" s="383"/>
      <c r="HQ86" s="383"/>
      <c r="HR86" s="383"/>
      <c r="HS86" s="383"/>
      <c r="HT86" s="383"/>
      <c r="HU86" s="383"/>
      <c r="HV86" s="383"/>
      <c r="HW86" s="383"/>
      <c r="HX86" s="383"/>
      <c r="HY86" s="383"/>
      <c r="HZ86" s="383"/>
      <c r="IA86" s="383"/>
      <c r="IB86" s="383"/>
      <c r="IC86" s="383"/>
      <c r="ID86" s="383"/>
      <c r="IE86" s="383"/>
      <c r="IF86" s="383"/>
      <c r="IG86" s="383"/>
      <c r="IH86" s="383"/>
      <c r="II86" s="383"/>
      <c r="IJ86" s="383"/>
      <c r="IK86" s="383"/>
      <c r="IL86" s="383"/>
      <c r="IM86" s="383"/>
      <c r="IN86" s="383"/>
      <c r="IO86" s="383"/>
      <c r="IP86" s="383"/>
      <c r="IQ86" s="383"/>
      <c r="IR86" s="383"/>
      <c r="IS86" s="383"/>
      <c r="IT86" s="383"/>
      <c r="IU86" s="383"/>
      <c r="IV86" s="383"/>
      <c r="IW86" s="383"/>
      <c r="IX86" s="383"/>
      <c r="IY86" s="383"/>
      <c r="IZ86" s="383"/>
      <c r="JA86" s="383"/>
      <c r="JB86" s="383"/>
      <c r="JC86" s="383"/>
      <c r="JD86" s="383"/>
      <c r="JE86" s="383"/>
      <c r="JF86" s="383"/>
      <c r="JG86" s="383"/>
      <c r="JH86" s="383"/>
      <c r="JI86" s="383"/>
      <c r="JJ86" s="383"/>
      <c r="JK86" s="383"/>
      <c r="JL86" s="383"/>
      <c r="JM86" s="383"/>
      <c r="JN86" s="383"/>
      <c r="JO86" s="383"/>
      <c r="JP86" s="383"/>
      <c r="JQ86" s="383"/>
      <c r="JR86" s="383"/>
      <c r="JS86" s="383"/>
      <c r="JT86" s="383"/>
      <c r="JU86" s="383"/>
      <c r="JV86" s="383"/>
      <c r="JW86" s="383"/>
      <c r="JX86" s="383"/>
      <c r="JY86" s="383"/>
      <c r="JZ86" s="383"/>
      <c r="KA86" s="383"/>
      <c r="KB86" s="383"/>
      <c r="KC86" s="383"/>
      <c r="KD86" s="383"/>
      <c r="KE86" s="383"/>
      <c r="KF86" s="383"/>
      <c r="KG86" s="383"/>
      <c r="KH86" s="383"/>
      <c r="KI86" s="383"/>
      <c r="KJ86" s="383"/>
      <c r="KK86" s="383"/>
      <c r="KL86" s="383"/>
      <c r="KM86" s="383"/>
      <c r="KN86" s="383"/>
      <c r="KO86" s="383"/>
      <c r="KP86" s="383"/>
      <c r="KQ86" s="383"/>
      <c r="KR86" s="383"/>
      <c r="KS86" s="383"/>
      <c r="KT86" s="383"/>
      <c r="KU86" s="383"/>
      <c r="KV86" s="383"/>
      <c r="KW86" s="383"/>
      <c r="KX86" s="383"/>
      <c r="KY86" s="383"/>
      <c r="KZ86" s="383"/>
      <c r="LA86" s="383"/>
      <c r="LB86" s="383"/>
      <c r="LC86" s="383"/>
      <c r="LD86" s="383"/>
      <c r="LE86" s="383"/>
      <c r="LF86" s="383"/>
      <c r="LG86" s="383"/>
      <c r="LH86" s="383"/>
      <c r="LI86" s="383"/>
      <c r="LJ86" s="383"/>
      <c r="LK86" s="383"/>
      <c r="LL86" s="383"/>
      <c r="LM86" s="383"/>
      <c r="LN86" s="383"/>
      <c r="LO86" s="383"/>
      <c r="LP86" s="383"/>
      <c r="LQ86" s="383"/>
      <c r="LR86" s="383"/>
      <c r="LS86" s="383"/>
      <c r="LT86" s="383"/>
      <c r="LU86" s="383"/>
      <c r="LV86" s="383"/>
      <c r="LW86" s="383"/>
      <c r="LX86" s="383"/>
      <c r="LY86" s="383"/>
      <c r="LZ86" s="383"/>
      <c r="MA86" s="383"/>
      <c r="MB86" s="383"/>
      <c r="MC86" s="383"/>
      <c r="MD86" s="383"/>
      <c r="ME86" s="383"/>
      <c r="MF86" s="383"/>
      <c r="MG86" s="383"/>
      <c r="MH86" s="383"/>
      <c r="MI86" s="383"/>
      <c r="MJ86" s="383"/>
      <c r="MK86" s="383"/>
      <c r="ML86" s="383"/>
      <c r="MM86" s="383"/>
      <c r="MN86" s="383"/>
      <c r="MO86" s="383"/>
      <c r="MP86" s="383"/>
      <c r="MQ86" s="383"/>
      <c r="MR86" s="383"/>
      <c r="MS86" s="383"/>
      <c r="MT86" s="383"/>
      <c r="MU86" s="383"/>
      <c r="MV86" s="383"/>
      <c r="MW86" s="383"/>
      <c r="MX86" s="383"/>
      <c r="MY86" s="383"/>
      <c r="MZ86" s="383"/>
      <c r="NA86" s="383"/>
      <c r="NB86" s="383"/>
      <c r="NC86" s="383"/>
      <c r="ND86" s="383"/>
      <c r="NE86" s="379"/>
      <c r="NF86" s="379"/>
      <c r="NG86" s="379"/>
      <c r="NH86" s="379"/>
      <c r="NI86" s="379"/>
      <c r="NJ86" s="379"/>
      <c r="NK86" s="379"/>
      <c r="NL86" s="379"/>
      <c r="NM86" s="379"/>
      <c r="NN86" s="379"/>
      <c r="NO86" s="379"/>
      <c r="NP86" s="379"/>
      <c r="NQ86" s="379"/>
      <c r="NR86" s="379"/>
      <c r="NS86" s="379"/>
      <c r="NT86" s="379"/>
      <c r="NU86" s="379"/>
      <c r="NV86" s="379"/>
      <c r="NW86" s="379"/>
      <c r="NX86" s="379"/>
      <c r="NY86" s="379"/>
      <c r="NZ86" s="379"/>
      <c r="OA86" s="379"/>
      <c r="OB86" s="379"/>
      <c r="OC86" s="379"/>
      <c r="OD86" s="379"/>
      <c r="OE86" s="379"/>
      <c r="OF86" s="379"/>
      <c r="OG86" s="379"/>
      <c r="OH86" s="379"/>
      <c r="OI86" s="379"/>
      <c r="OJ86" s="379"/>
      <c r="OK86" s="379"/>
      <c r="OL86" s="379"/>
      <c r="OM86" s="379"/>
      <c r="ON86" s="379"/>
      <c r="OO86" s="379"/>
      <c r="OP86" s="379"/>
      <c r="OQ86" s="379"/>
      <c r="OR86" s="379"/>
      <c r="OS86" s="379"/>
      <c r="OT86" s="379"/>
      <c r="OU86" s="379"/>
      <c r="OV86" s="379"/>
      <c r="OW86" s="379"/>
      <c r="OX86" s="379"/>
      <c r="OY86" s="379"/>
      <c r="OZ86" s="379"/>
      <c r="PA86" s="379"/>
      <c r="PB86" s="379"/>
      <c r="PC86" s="379"/>
      <c r="PD86" s="379"/>
      <c r="PE86" s="379"/>
      <c r="PF86" s="379"/>
      <c r="PG86" s="379"/>
      <c r="PH86" s="379"/>
      <c r="PI86" s="379"/>
      <c r="PJ86" s="379"/>
      <c r="PK86" s="379"/>
      <c r="PL86" s="379"/>
      <c r="PM86" s="379"/>
      <c r="PN86" s="379"/>
      <c r="PO86" s="379"/>
      <c r="PP86" s="379"/>
      <c r="PQ86" s="379"/>
      <c r="PR86" s="379"/>
      <c r="PS86" s="379"/>
      <c r="PT86" s="379"/>
      <c r="PU86" s="379"/>
      <c r="PV86" s="379"/>
      <c r="PW86" s="379"/>
      <c r="PX86" s="379"/>
      <c r="PY86" s="379"/>
      <c r="PZ86" s="379"/>
      <c r="QA86" s="379"/>
      <c r="QB86" s="379"/>
      <c r="QC86" s="379"/>
      <c r="QD86" s="379"/>
      <c r="QE86" s="379"/>
      <c r="QF86" s="379"/>
      <c r="QG86" s="379"/>
      <c r="QH86" s="379"/>
      <c r="QI86" s="379"/>
      <c r="QJ86" s="379"/>
      <c r="QK86" s="379"/>
      <c r="QL86" s="379"/>
      <c r="QM86" s="379"/>
      <c r="QN86" s="379"/>
      <c r="QO86" s="379"/>
      <c r="QP86" s="379"/>
      <c r="QQ86" s="379"/>
      <c r="QR86" s="379"/>
      <c r="QS86" s="379"/>
      <c r="QT86" s="379"/>
      <c r="QU86" s="379"/>
      <c r="QV86" s="379"/>
      <c r="QW86" s="379"/>
      <c r="QX86" s="379"/>
      <c r="QY86" s="379"/>
      <c r="QZ86" s="379"/>
      <c r="RA86" s="379"/>
      <c r="RB86" s="379"/>
      <c r="RC86" s="379"/>
      <c r="RD86" s="379"/>
      <c r="RE86" s="379"/>
      <c r="RF86" s="379"/>
      <c r="RG86" s="379"/>
      <c r="RH86" s="379"/>
      <c r="RI86" s="379"/>
      <c r="RJ86" s="379"/>
      <c r="RK86" s="379"/>
      <c r="RL86" s="379"/>
      <c r="RM86" s="379"/>
      <c r="RN86" s="379"/>
      <c r="RO86" s="379"/>
      <c r="RP86" s="379"/>
      <c r="RQ86" s="379"/>
      <c r="RR86" s="379"/>
      <c r="RS86" s="379"/>
      <c r="RT86" s="379"/>
      <c r="RU86" s="379"/>
      <c r="RV86" s="379"/>
      <c r="RW86" s="379"/>
      <c r="RX86" s="379"/>
      <c r="RY86" s="379"/>
      <c r="RZ86" s="379"/>
      <c r="SA86" s="379"/>
    </row>
    <row r="87" spans="1:495" s="471" customFormat="1" x14ac:dyDescent="0.2">
      <c r="C87" s="480"/>
      <c r="D87" s="379"/>
      <c r="E87" s="379"/>
      <c r="F87" s="379"/>
      <c r="G87" s="473" t="str">
        <f>IF(AND(K87="",L87="",M87="",N87="",O87=""),"",IF(OR(K87&gt;2,L87&gt;2,M87&gt;2,N87&gt;2,O87&gt;2,K87&lt;-2,L87&lt;-2,M87&lt;-2,N87&lt;-2,O87&lt;-2),"Not Equal","Equal"))</f>
        <v/>
      </c>
      <c r="H87" s="474" t="s">
        <v>508</v>
      </c>
      <c r="I87" s="475"/>
      <c r="J87" s="378"/>
      <c r="K87" s="476" t="str">
        <f t="shared" ref="K87:P87" si="371">IF(OR(K86="",K61=0),"", K61-K86)</f>
        <v/>
      </c>
      <c r="L87" s="547" t="str">
        <f t="shared" si="371"/>
        <v/>
      </c>
      <c r="M87" s="547" t="str">
        <f t="shared" si="371"/>
        <v/>
      </c>
      <c r="N87" s="547" t="str">
        <f t="shared" si="371"/>
        <v/>
      </c>
      <c r="O87" s="547" t="str">
        <f t="shared" si="371"/>
        <v/>
      </c>
      <c r="P87" s="547" t="str">
        <f t="shared" si="371"/>
        <v/>
      </c>
      <c r="X87" s="383"/>
      <c r="Y87" s="383"/>
      <c r="Z87" s="383"/>
      <c r="AA87" s="383"/>
      <c r="AB87" s="383"/>
      <c r="AC87" s="383"/>
      <c r="AD87" s="383"/>
      <c r="AE87" s="383"/>
      <c r="AF87" s="383"/>
      <c r="AG87" s="383"/>
      <c r="AH87" s="383"/>
      <c r="AI87" s="383"/>
      <c r="AJ87" s="383"/>
      <c r="AK87" s="383"/>
      <c r="AL87" s="383"/>
      <c r="AM87" s="383"/>
      <c r="AN87" s="383"/>
      <c r="AO87" s="383"/>
      <c r="AP87" s="383"/>
      <c r="AQ87" s="383"/>
      <c r="AR87" s="383"/>
      <c r="AS87" s="383"/>
      <c r="AT87" s="383"/>
      <c r="AU87" s="383"/>
      <c r="AV87" s="383"/>
      <c r="AW87" s="383"/>
      <c r="AX87" s="383"/>
      <c r="AY87" s="383"/>
      <c r="AZ87" s="383"/>
      <c r="BA87" s="383"/>
      <c r="BB87" s="383"/>
      <c r="BC87" s="383"/>
      <c r="BD87" s="383"/>
      <c r="BE87" s="383"/>
      <c r="BF87" s="383"/>
      <c r="BG87" s="383"/>
      <c r="BH87" s="383"/>
      <c r="BI87" s="383"/>
      <c r="BJ87" s="383"/>
      <c r="BK87" s="383"/>
      <c r="BL87" s="383"/>
      <c r="BM87" s="383"/>
      <c r="BN87" s="383"/>
      <c r="BO87" s="383"/>
      <c r="BP87" s="383"/>
      <c r="BQ87" s="383"/>
      <c r="BR87" s="383"/>
      <c r="BS87" s="383"/>
      <c r="BT87" s="383"/>
      <c r="BU87" s="383"/>
      <c r="BV87" s="383"/>
      <c r="BW87" s="383"/>
      <c r="BX87" s="383"/>
      <c r="BY87" s="383"/>
      <c r="BZ87" s="383"/>
      <c r="CA87" s="383"/>
      <c r="CB87" s="383"/>
      <c r="CC87" s="383"/>
      <c r="CD87" s="383"/>
      <c r="CE87" s="383"/>
      <c r="CF87" s="383"/>
      <c r="CG87" s="383"/>
      <c r="CH87" s="383"/>
      <c r="CI87" s="383"/>
      <c r="CJ87" s="383"/>
      <c r="CK87" s="383"/>
      <c r="CL87" s="383"/>
      <c r="CM87" s="383"/>
      <c r="CN87" s="383"/>
      <c r="CO87" s="383"/>
      <c r="CP87" s="383"/>
      <c r="CQ87" s="383"/>
      <c r="CR87" s="383"/>
      <c r="CS87" s="383"/>
      <c r="CT87" s="383"/>
      <c r="CU87" s="383"/>
      <c r="CV87" s="383"/>
      <c r="CW87" s="383"/>
      <c r="CX87" s="383"/>
      <c r="CY87" s="383"/>
      <c r="CZ87" s="383"/>
      <c r="DA87" s="383"/>
      <c r="DB87" s="383"/>
      <c r="DC87" s="383"/>
      <c r="DD87" s="383"/>
      <c r="DE87" s="383"/>
      <c r="DF87" s="383"/>
      <c r="DG87" s="383"/>
      <c r="DH87" s="383"/>
      <c r="DI87" s="383"/>
      <c r="DJ87" s="383"/>
      <c r="DK87" s="383"/>
      <c r="DL87" s="383"/>
      <c r="DM87" s="383"/>
      <c r="DN87" s="383"/>
      <c r="DO87" s="383"/>
      <c r="DP87" s="383"/>
      <c r="DQ87" s="383"/>
      <c r="DR87" s="383"/>
      <c r="DS87" s="383"/>
      <c r="DT87" s="383"/>
      <c r="DU87" s="383"/>
      <c r="DV87" s="383"/>
      <c r="DW87" s="383"/>
      <c r="DX87" s="383"/>
      <c r="DY87" s="383"/>
      <c r="DZ87" s="383"/>
      <c r="EA87" s="383"/>
      <c r="EB87" s="383"/>
      <c r="EC87" s="383"/>
      <c r="ED87" s="383"/>
      <c r="EE87" s="383"/>
      <c r="EF87" s="383"/>
      <c r="EG87" s="383"/>
      <c r="EH87" s="383"/>
      <c r="EI87" s="383"/>
      <c r="EJ87" s="383"/>
      <c r="EK87" s="383"/>
      <c r="EL87" s="383"/>
      <c r="EM87" s="383"/>
      <c r="EN87" s="383"/>
      <c r="EO87" s="383"/>
      <c r="EP87" s="383"/>
      <c r="EQ87" s="383"/>
      <c r="ER87" s="383"/>
      <c r="ES87" s="383"/>
      <c r="ET87" s="383"/>
      <c r="EU87" s="383"/>
      <c r="EV87" s="383"/>
      <c r="EW87" s="383"/>
      <c r="EX87" s="383"/>
      <c r="EY87" s="383"/>
      <c r="EZ87" s="383"/>
      <c r="FA87" s="383"/>
      <c r="FB87" s="383"/>
      <c r="FC87" s="383"/>
      <c r="FD87" s="383"/>
      <c r="FE87" s="383"/>
      <c r="FF87" s="383"/>
      <c r="FG87" s="383"/>
      <c r="FH87" s="383"/>
      <c r="FI87" s="383"/>
      <c r="FJ87" s="383"/>
      <c r="FK87" s="383"/>
      <c r="FL87" s="383"/>
      <c r="FM87" s="383"/>
      <c r="FN87" s="383"/>
      <c r="FO87" s="383"/>
      <c r="FP87" s="383"/>
      <c r="FQ87" s="383"/>
      <c r="FR87" s="383"/>
      <c r="FS87" s="383"/>
      <c r="FT87" s="383"/>
      <c r="FU87" s="383"/>
      <c r="FV87" s="383"/>
      <c r="FW87" s="383"/>
      <c r="FX87" s="383"/>
      <c r="FY87" s="383"/>
      <c r="FZ87" s="383"/>
      <c r="GA87" s="383"/>
      <c r="GB87" s="383"/>
      <c r="GC87" s="383"/>
      <c r="GD87" s="383"/>
      <c r="GE87" s="383"/>
      <c r="GF87" s="383"/>
      <c r="GG87" s="383"/>
      <c r="GH87" s="383"/>
      <c r="GI87" s="383"/>
      <c r="GJ87" s="383"/>
      <c r="GK87" s="383"/>
      <c r="GL87" s="383"/>
      <c r="GM87" s="383"/>
      <c r="GN87" s="383"/>
      <c r="GO87" s="383"/>
      <c r="GP87" s="383"/>
      <c r="GQ87" s="383"/>
      <c r="GR87" s="383"/>
      <c r="GS87" s="383"/>
      <c r="GT87" s="383"/>
      <c r="GU87" s="383"/>
      <c r="GV87" s="383"/>
      <c r="GW87" s="383"/>
      <c r="GX87" s="383"/>
      <c r="GY87" s="383"/>
      <c r="GZ87" s="383"/>
      <c r="HA87" s="383"/>
      <c r="HB87" s="383"/>
      <c r="HC87" s="383"/>
      <c r="HD87" s="383"/>
      <c r="HE87" s="383"/>
      <c r="HF87" s="383"/>
      <c r="HG87" s="383"/>
      <c r="HH87" s="383"/>
      <c r="HI87" s="383"/>
      <c r="HJ87" s="383"/>
      <c r="HK87" s="383"/>
      <c r="HL87" s="383"/>
      <c r="HM87" s="383"/>
      <c r="HN87" s="383"/>
      <c r="HO87" s="383"/>
      <c r="HP87" s="383"/>
      <c r="HQ87" s="383"/>
      <c r="HR87" s="383"/>
      <c r="HS87" s="383"/>
      <c r="HT87" s="383"/>
      <c r="HU87" s="383"/>
      <c r="HV87" s="383"/>
      <c r="HW87" s="383"/>
      <c r="HX87" s="383"/>
      <c r="HY87" s="383"/>
      <c r="HZ87" s="383"/>
      <c r="IA87" s="383"/>
      <c r="IB87" s="383"/>
      <c r="IC87" s="383"/>
      <c r="ID87" s="383"/>
      <c r="IE87" s="383"/>
      <c r="IF87" s="383"/>
      <c r="IG87" s="383"/>
      <c r="IH87" s="383"/>
      <c r="II87" s="383"/>
      <c r="IJ87" s="383"/>
      <c r="IK87" s="383"/>
      <c r="IL87" s="383"/>
      <c r="IM87" s="383"/>
      <c r="IN87" s="383"/>
      <c r="IO87" s="383"/>
      <c r="IP87" s="383"/>
      <c r="IQ87" s="383"/>
      <c r="IR87" s="383"/>
      <c r="IS87" s="383"/>
      <c r="IT87" s="383"/>
      <c r="IU87" s="383"/>
      <c r="IV87" s="383"/>
      <c r="IW87" s="383"/>
      <c r="IX87" s="383"/>
      <c r="IY87" s="383"/>
      <c r="IZ87" s="383"/>
      <c r="JA87" s="383"/>
      <c r="JB87" s="383"/>
      <c r="JC87" s="383"/>
      <c r="JD87" s="383"/>
      <c r="JE87" s="383"/>
      <c r="JF87" s="383"/>
      <c r="JG87" s="383"/>
      <c r="JH87" s="383"/>
      <c r="JI87" s="383"/>
      <c r="JJ87" s="383"/>
      <c r="JK87" s="383"/>
      <c r="JL87" s="383"/>
      <c r="JM87" s="383"/>
      <c r="JN87" s="383"/>
      <c r="JO87" s="383"/>
      <c r="JP87" s="383"/>
      <c r="JQ87" s="383"/>
      <c r="JR87" s="383"/>
      <c r="JS87" s="383"/>
      <c r="JT87" s="383"/>
      <c r="JU87" s="383"/>
      <c r="JV87" s="383"/>
      <c r="JW87" s="383"/>
      <c r="JX87" s="383"/>
      <c r="JY87" s="383"/>
      <c r="JZ87" s="383"/>
      <c r="KA87" s="383"/>
      <c r="KB87" s="383"/>
      <c r="KC87" s="383"/>
      <c r="KD87" s="383"/>
      <c r="KE87" s="383"/>
      <c r="KF87" s="383"/>
      <c r="KG87" s="383"/>
      <c r="KH87" s="383"/>
      <c r="KI87" s="383"/>
      <c r="KJ87" s="383"/>
      <c r="KK87" s="383"/>
      <c r="KL87" s="383"/>
      <c r="KM87" s="383"/>
      <c r="KN87" s="383"/>
      <c r="KO87" s="383"/>
      <c r="KP87" s="383"/>
      <c r="KQ87" s="383"/>
      <c r="KR87" s="383"/>
      <c r="KS87" s="383"/>
      <c r="KT87" s="383"/>
      <c r="KU87" s="383"/>
      <c r="KV87" s="383"/>
      <c r="KW87" s="383"/>
      <c r="KX87" s="383"/>
      <c r="KY87" s="383"/>
      <c r="KZ87" s="383"/>
      <c r="LA87" s="383"/>
      <c r="LB87" s="383"/>
      <c r="LC87" s="383"/>
      <c r="LD87" s="383"/>
      <c r="LE87" s="383"/>
      <c r="LF87" s="383"/>
      <c r="LG87" s="383"/>
      <c r="LH87" s="383"/>
      <c r="LI87" s="383"/>
      <c r="LJ87" s="383"/>
      <c r="LK87" s="383"/>
      <c r="LL87" s="383"/>
      <c r="LM87" s="383"/>
      <c r="LN87" s="383"/>
      <c r="LO87" s="383"/>
      <c r="LP87" s="383"/>
      <c r="LQ87" s="383"/>
      <c r="LR87" s="383"/>
      <c r="LS87" s="383"/>
      <c r="LT87" s="383"/>
      <c r="LU87" s="383"/>
      <c r="LV87" s="383"/>
      <c r="LW87" s="383"/>
      <c r="LX87" s="383"/>
      <c r="LY87" s="383"/>
      <c r="LZ87" s="383"/>
      <c r="MA87" s="383"/>
      <c r="MB87" s="383"/>
      <c r="MC87" s="383"/>
      <c r="MD87" s="383"/>
      <c r="ME87" s="383"/>
      <c r="MF87" s="383"/>
      <c r="MG87" s="383"/>
      <c r="MH87" s="383"/>
      <c r="MI87" s="383"/>
      <c r="MJ87" s="383"/>
      <c r="MK87" s="383"/>
      <c r="ML87" s="383"/>
      <c r="MM87" s="383"/>
      <c r="MN87" s="383"/>
      <c r="MO87" s="383"/>
      <c r="MP87" s="383"/>
      <c r="MQ87" s="383"/>
      <c r="MR87" s="383"/>
      <c r="MS87" s="383"/>
      <c r="MT87" s="383"/>
      <c r="MU87" s="383"/>
      <c r="MV87" s="383"/>
      <c r="MW87" s="383"/>
      <c r="MX87" s="383"/>
      <c r="MY87" s="383"/>
      <c r="MZ87" s="383"/>
      <c r="NA87" s="383"/>
      <c r="NB87" s="383"/>
      <c r="NC87" s="383"/>
      <c r="ND87" s="383"/>
      <c r="NE87" s="379"/>
      <c r="NF87" s="379"/>
      <c r="NG87" s="379"/>
      <c r="NH87" s="379"/>
      <c r="NI87" s="379"/>
      <c r="NJ87" s="379"/>
      <c r="NK87" s="379"/>
      <c r="NL87" s="379"/>
      <c r="NM87" s="379"/>
      <c r="NN87" s="379"/>
      <c r="NO87" s="379"/>
      <c r="NP87" s="379"/>
      <c r="NQ87" s="379"/>
      <c r="NR87" s="379"/>
      <c r="NS87" s="379"/>
      <c r="NT87" s="379"/>
      <c r="NU87" s="379"/>
      <c r="NV87" s="379"/>
      <c r="NW87" s="379"/>
      <c r="NX87" s="379"/>
      <c r="NY87" s="379"/>
      <c r="NZ87" s="379"/>
      <c r="OA87" s="379"/>
      <c r="OB87" s="379"/>
      <c r="OC87" s="379"/>
      <c r="OD87" s="379"/>
      <c r="OE87" s="379"/>
      <c r="OF87" s="379"/>
      <c r="OG87" s="379"/>
      <c r="OH87" s="379"/>
      <c r="OI87" s="379"/>
      <c r="OJ87" s="379"/>
      <c r="OK87" s="379"/>
      <c r="OL87" s="379"/>
      <c r="OM87" s="379"/>
      <c r="ON87" s="379"/>
      <c r="OO87" s="379"/>
      <c r="OP87" s="379"/>
      <c r="OQ87" s="379"/>
      <c r="OR87" s="379"/>
      <c r="OS87" s="379"/>
      <c r="OT87" s="379"/>
      <c r="OU87" s="379"/>
      <c r="OV87" s="379"/>
      <c r="OW87" s="379"/>
      <c r="OX87" s="379"/>
      <c r="OY87" s="379"/>
      <c r="OZ87" s="379"/>
      <c r="PA87" s="379"/>
      <c r="PB87" s="379"/>
      <c r="PC87" s="379"/>
      <c r="PD87" s="379"/>
      <c r="PE87" s="379"/>
      <c r="PF87" s="379"/>
      <c r="PG87" s="379"/>
      <c r="PH87" s="379"/>
      <c r="PI87" s="379"/>
      <c r="PJ87" s="379"/>
      <c r="PK87" s="379"/>
      <c r="PL87" s="379"/>
      <c r="PM87" s="379"/>
      <c r="PN87" s="379"/>
      <c r="PO87" s="379"/>
      <c r="PP87" s="379"/>
      <c r="PQ87" s="379"/>
      <c r="PR87" s="379"/>
      <c r="PS87" s="379"/>
      <c r="PT87" s="379"/>
      <c r="PU87" s="379"/>
      <c r="PV87" s="379"/>
      <c r="PW87" s="379"/>
      <c r="PX87" s="379"/>
      <c r="PY87" s="379"/>
      <c r="PZ87" s="379"/>
      <c r="QA87" s="379"/>
      <c r="QB87" s="379"/>
      <c r="QC87" s="379"/>
      <c r="QD87" s="379"/>
      <c r="QE87" s="379"/>
      <c r="QF87" s="379"/>
      <c r="QG87" s="379"/>
      <c r="QH87" s="379"/>
      <c r="QI87" s="379"/>
      <c r="QJ87" s="379"/>
      <c r="QK87" s="379"/>
      <c r="QL87" s="379"/>
      <c r="QM87" s="379"/>
      <c r="QN87" s="379"/>
      <c r="QO87" s="379"/>
      <c r="QP87" s="379"/>
      <c r="QQ87" s="379"/>
      <c r="QR87" s="379"/>
      <c r="QS87" s="379"/>
      <c r="QT87" s="379"/>
      <c r="QU87" s="379"/>
      <c r="QV87" s="379"/>
      <c r="QW87" s="379"/>
      <c r="QX87" s="379"/>
      <c r="QY87" s="379"/>
      <c r="QZ87" s="379"/>
      <c r="RA87" s="379"/>
      <c r="RB87" s="379"/>
      <c r="RC87" s="379"/>
      <c r="RD87" s="379"/>
      <c r="RE87" s="379"/>
      <c r="RF87" s="379"/>
      <c r="RG87" s="379"/>
      <c r="RH87" s="379"/>
      <c r="RI87" s="379"/>
      <c r="RJ87" s="379"/>
      <c r="RK87" s="379"/>
      <c r="RL87" s="379"/>
      <c r="RM87" s="379"/>
      <c r="RN87" s="379"/>
      <c r="RO87" s="379"/>
      <c r="RP87" s="379"/>
      <c r="RQ87" s="379"/>
      <c r="RR87" s="379"/>
      <c r="RS87" s="379"/>
      <c r="RT87" s="379"/>
      <c r="RU87" s="379"/>
      <c r="RV87" s="379"/>
      <c r="RW87" s="379"/>
      <c r="RX87" s="379"/>
      <c r="RY87" s="379"/>
      <c r="RZ87" s="379"/>
      <c r="SA87" s="379"/>
    </row>
    <row r="88" spans="1:495" s="471" customFormat="1" x14ac:dyDescent="0.2">
      <c r="C88" s="480" t="s">
        <v>510</v>
      </c>
      <c r="D88" s="379"/>
      <c r="E88" s="379"/>
      <c r="F88" s="379"/>
      <c r="G88" s="379"/>
      <c r="H88" s="449" t="s">
        <v>446</v>
      </c>
      <c r="I88" s="450"/>
      <c r="J88" s="378"/>
      <c r="K88" s="477" t="str">
        <f t="shared" ref="K88:P88" si="372">IF(OR(K62=0,K$67=0),"",K62/K$67)</f>
        <v/>
      </c>
      <c r="L88" s="478" t="str">
        <f t="shared" si="372"/>
        <v/>
      </c>
      <c r="M88" s="478" t="str">
        <f t="shared" si="372"/>
        <v/>
      </c>
      <c r="N88" s="478" t="str">
        <f t="shared" si="372"/>
        <v/>
      </c>
      <c r="O88" s="478" t="str">
        <f t="shared" si="372"/>
        <v/>
      </c>
      <c r="P88" s="479" t="str">
        <f t="shared" si="372"/>
        <v/>
      </c>
      <c r="X88" s="383"/>
      <c r="Y88" s="383"/>
      <c r="Z88" s="383"/>
      <c r="AA88" s="383"/>
      <c r="AB88" s="383"/>
      <c r="AC88" s="383"/>
      <c r="AD88" s="383"/>
      <c r="AE88" s="383"/>
      <c r="AF88" s="383"/>
      <c r="AG88" s="383"/>
      <c r="AH88" s="383"/>
      <c r="AI88" s="383"/>
      <c r="AJ88" s="383"/>
      <c r="AK88" s="383"/>
      <c r="AL88" s="383"/>
      <c r="AM88" s="383"/>
      <c r="AN88" s="383"/>
      <c r="AO88" s="383"/>
      <c r="AP88" s="383"/>
      <c r="AQ88" s="383"/>
      <c r="AR88" s="383"/>
      <c r="AS88" s="383"/>
      <c r="AT88" s="383"/>
      <c r="AU88" s="383"/>
      <c r="AV88" s="383"/>
      <c r="AW88" s="383"/>
      <c r="AX88" s="383"/>
      <c r="AY88" s="383"/>
      <c r="AZ88" s="383"/>
      <c r="BA88" s="383"/>
      <c r="BB88" s="383"/>
      <c r="BC88" s="383"/>
      <c r="BD88" s="383"/>
      <c r="BE88" s="383"/>
      <c r="BF88" s="383"/>
      <c r="BG88" s="383"/>
      <c r="BH88" s="383"/>
      <c r="BI88" s="383"/>
      <c r="BJ88" s="383"/>
      <c r="BK88" s="383"/>
      <c r="BL88" s="383"/>
      <c r="BM88" s="383"/>
      <c r="BN88" s="383"/>
      <c r="BO88" s="383"/>
      <c r="BP88" s="383"/>
      <c r="BQ88" s="383"/>
      <c r="BR88" s="383"/>
      <c r="BS88" s="383"/>
      <c r="BT88" s="383"/>
      <c r="BU88" s="383"/>
      <c r="BV88" s="383"/>
      <c r="BW88" s="383"/>
      <c r="BX88" s="383"/>
      <c r="BY88" s="383"/>
      <c r="BZ88" s="383"/>
      <c r="CA88" s="383"/>
      <c r="CB88" s="383"/>
      <c r="CC88" s="383"/>
      <c r="CD88" s="383"/>
      <c r="CE88" s="383"/>
      <c r="CF88" s="383"/>
      <c r="CG88" s="383"/>
      <c r="CH88" s="383"/>
      <c r="CI88" s="383"/>
      <c r="CJ88" s="383"/>
      <c r="CK88" s="383"/>
      <c r="CL88" s="383"/>
      <c r="CM88" s="383"/>
      <c r="CN88" s="383"/>
      <c r="CO88" s="383"/>
      <c r="CP88" s="383"/>
      <c r="CQ88" s="383"/>
      <c r="CR88" s="383"/>
      <c r="CS88" s="383"/>
      <c r="CT88" s="383"/>
      <c r="CU88" s="383"/>
      <c r="CV88" s="383"/>
      <c r="CW88" s="383"/>
      <c r="CX88" s="383"/>
      <c r="CY88" s="383"/>
      <c r="CZ88" s="383"/>
      <c r="DA88" s="383"/>
      <c r="DB88" s="383"/>
      <c r="DC88" s="383"/>
      <c r="DD88" s="383"/>
      <c r="DE88" s="383"/>
      <c r="DF88" s="383"/>
      <c r="DG88" s="383"/>
      <c r="DH88" s="383"/>
      <c r="DI88" s="383"/>
      <c r="DJ88" s="383"/>
      <c r="DK88" s="383"/>
      <c r="DL88" s="383"/>
      <c r="DM88" s="383"/>
      <c r="DN88" s="383"/>
      <c r="DO88" s="383"/>
      <c r="DP88" s="383"/>
      <c r="DQ88" s="383"/>
      <c r="DR88" s="383"/>
      <c r="DS88" s="383"/>
      <c r="DT88" s="383"/>
      <c r="DU88" s="383"/>
      <c r="DV88" s="383"/>
      <c r="DW88" s="383"/>
      <c r="DX88" s="383"/>
      <c r="DY88" s="383"/>
      <c r="DZ88" s="383"/>
      <c r="EA88" s="383"/>
      <c r="EB88" s="383"/>
      <c r="EC88" s="383"/>
      <c r="ED88" s="383"/>
      <c r="EE88" s="383"/>
      <c r="EF88" s="383"/>
      <c r="EG88" s="383"/>
      <c r="EH88" s="383"/>
      <c r="EI88" s="383"/>
      <c r="EJ88" s="383"/>
      <c r="EK88" s="383"/>
      <c r="EL88" s="383"/>
      <c r="EM88" s="383"/>
      <c r="EN88" s="383"/>
      <c r="EO88" s="383"/>
      <c r="EP88" s="383"/>
      <c r="EQ88" s="383"/>
      <c r="ER88" s="383"/>
      <c r="ES88" s="383"/>
      <c r="ET88" s="383"/>
      <c r="EU88" s="383"/>
      <c r="EV88" s="383"/>
      <c r="EW88" s="383"/>
      <c r="EX88" s="383"/>
      <c r="EY88" s="383"/>
      <c r="EZ88" s="383"/>
      <c r="FA88" s="383"/>
      <c r="FB88" s="383"/>
      <c r="FC88" s="383"/>
      <c r="FD88" s="383"/>
      <c r="FE88" s="383"/>
      <c r="FF88" s="383"/>
      <c r="FG88" s="383"/>
      <c r="FH88" s="383"/>
      <c r="FI88" s="383"/>
      <c r="FJ88" s="383"/>
      <c r="FK88" s="383"/>
      <c r="FL88" s="383"/>
      <c r="FM88" s="383"/>
      <c r="FN88" s="383"/>
      <c r="FO88" s="383"/>
      <c r="FP88" s="383"/>
      <c r="FQ88" s="383"/>
      <c r="FR88" s="383"/>
      <c r="FS88" s="383"/>
      <c r="FT88" s="383"/>
      <c r="FU88" s="383"/>
      <c r="FV88" s="383"/>
      <c r="FW88" s="383"/>
      <c r="FX88" s="383"/>
      <c r="FY88" s="383"/>
      <c r="FZ88" s="383"/>
      <c r="GA88" s="383"/>
      <c r="GB88" s="383"/>
      <c r="GC88" s="383"/>
      <c r="GD88" s="383"/>
      <c r="GE88" s="383"/>
      <c r="GF88" s="383"/>
      <c r="GG88" s="383"/>
      <c r="GH88" s="383"/>
      <c r="GI88" s="383"/>
      <c r="GJ88" s="383"/>
      <c r="GK88" s="383"/>
      <c r="GL88" s="383"/>
      <c r="GM88" s="383"/>
      <c r="GN88" s="383"/>
      <c r="GO88" s="383"/>
      <c r="GP88" s="383"/>
      <c r="GQ88" s="383"/>
      <c r="GR88" s="383"/>
      <c r="GS88" s="383"/>
      <c r="GT88" s="383"/>
      <c r="GU88" s="383"/>
      <c r="GV88" s="383"/>
      <c r="GW88" s="383"/>
      <c r="GX88" s="383"/>
      <c r="GY88" s="383"/>
      <c r="GZ88" s="383"/>
      <c r="HA88" s="383"/>
      <c r="HB88" s="383"/>
      <c r="HC88" s="383"/>
      <c r="HD88" s="383"/>
      <c r="HE88" s="383"/>
      <c r="HF88" s="383"/>
      <c r="HG88" s="383"/>
      <c r="HH88" s="383"/>
      <c r="HI88" s="383"/>
      <c r="HJ88" s="383"/>
      <c r="HK88" s="383"/>
      <c r="HL88" s="383"/>
      <c r="HM88" s="383"/>
      <c r="HN88" s="383"/>
      <c r="HO88" s="383"/>
      <c r="HP88" s="383"/>
      <c r="HQ88" s="383"/>
      <c r="HR88" s="383"/>
      <c r="HS88" s="383"/>
      <c r="HT88" s="383"/>
      <c r="HU88" s="383"/>
      <c r="HV88" s="383"/>
      <c r="HW88" s="383"/>
      <c r="HX88" s="383"/>
      <c r="HY88" s="383"/>
      <c r="HZ88" s="383"/>
      <c r="IA88" s="383"/>
      <c r="IB88" s="383"/>
      <c r="IC88" s="383"/>
      <c r="ID88" s="383"/>
      <c r="IE88" s="383"/>
      <c r="IF88" s="383"/>
      <c r="IG88" s="383"/>
      <c r="IH88" s="383"/>
      <c r="II88" s="383"/>
      <c r="IJ88" s="383"/>
      <c r="IK88" s="383"/>
      <c r="IL88" s="383"/>
      <c r="IM88" s="383"/>
      <c r="IN88" s="383"/>
      <c r="IO88" s="383"/>
      <c r="IP88" s="383"/>
      <c r="IQ88" s="383"/>
      <c r="IR88" s="383"/>
      <c r="IS88" s="383"/>
      <c r="IT88" s="383"/>
      <c r="IU88" s="383"/>
      <c r="IV88" s="383"/>
      <c r="IW88" s="383"/>
      <c r="IX88" s="383"/>
      <c r="IY88" s="383"/>
      <c r="IZ88" s="383"/>
      <c r="JA88" s="383"/>
      <c r="JB88" s="383"/>
      <c r="JC88" s="383"/>
      <c r="JD88" s="383"/>
      <c r="JE88" s="383"/>
      <c r="JF88" s="383"/>
      <c r="JG88" s="383"/>
      <c r="JH88" s="383"/>
      <c r="JI88" s="383"/>
      <c r="JJ88" s="383"/>
      <c r="JK88" s="383"/>
      <c r="JL88" s="383"/>
      <c r="JM88" s="383"/>
      <c r="JN88" s="383"/>
      <c r="JO88" s="383"/>
      <c r="JP88" s="383"/>
      <c r="JQ88" s="383"/>
      <c r="JR88" s="383"/>
      <c r="JS88" s="383"/>
      <c r="JT88" s="383"/>
      <c r="JU88" s="383"/>
      <c r="JV88" s="383"/>
      <c r="JW88" s="383"/>
      <c r="JX88" s="383"/>
      <c r="JY88" s="383"/>
      <c r="JZ88" s="383"/>
      <c r="KA88" s="383"/>
      <c r="KB88" s="383"/>
      <c r="KC88" s="383"/>
      <c r="KD88" s="383"/>
      <c r="KE88" s="383"/>
      <c r="KF88" s="383"/>
      <c r="KG88" s="383"/>
      <c r="KH88" s="383"/>
      <c r="KI88" s="383"/>
      <c r="KJ88" s="383"/>
      <c r="KK88" s="383"/>
      <c r="KL88" s="383"/>
      <c r="KM88" s="383"/>
      <c r="KN88" s="383"/>
      <c r="KO88" s="383"/>
      <c r="KP88" s="383"/>
      <c r="KQ88" s="383"/>
      <c r="KR88" s="383"/>
      <c r="KS88" s="383"/>
      <c r="KT88" s="383"/>
      <c r="KU88" s="383"/>
      <c r="KV88" s="383"/>
      <c r="KW88" s="383"/>
      <c r="KX88" s="383"/>
      <c r="KY88" s="383"/>
      <c r="KZ88" s="383"/>
      <c r="LA88" s="383"/>
      <c r="LB88" s="383"/>
      <c r="LC88" s="383"/>
      <c r="LD88" s="383"/>
      <c r="LE88" s="383"/>
      <c r="LF88" s="383"/>
      <c r="LG88" s="383"/>
      <c r="LH88" s="383"/>
      <c r="LI88" s="383"/>
      <c r="LJ88" s="383"/>
      <c r="LK88" s="383"/>
      <c r="LL88" s="383"/>
      <c r="LM88" s="383"/>
      <c r="LN88" s="383"/>
      <c r="LO88" s="383"/>
      <c r="LP88" s="383"/>
      <c r="LQ88" s="383"/>
      <c r="LR88" s="383"/>
      <c r="LS88" s="383"/>
      <c r="LT88" s="383"/>
      <c r="LU88" s="383"/>
      <c r="LV88" s="383"/>
      <c r="LW88" s="383"/>
      <c r="LX88" s="383"/>
      <c r="LY88" s="383"/>
      <c r="LZ88" s="383"/>
      <c r="MA88" s="383"/>
      <c r="MB88" s="383"/>
      <c r="MC88" s="383"/>
      <c r="MD88" s="383"/>
      <c r="ME88" s="383"/>
      <c r="MF88" s="383"/>
      <c r="MG88" s="383"/>
      <c r="MH88" s="383"/>
      <c r="MI88" s="383"/>
      <c r="MJ88" s="383"/>
      <c r="MK88" s="383"/>
      <c r="ML88" s="383"/>
      <c r="MM88" s="383"/>
      <c r="MN88" s="383"/>
      <c r="MO88" s="383"/>
      <c r="MP88" s="383"/>
      <c r="MQ88" s="383"/>
      <c r="MR88" s="383"/>
      <c r="MS88" s="383"/>
      <c r="MT88" s="383"/>
      <c r="MU88" s="383"/>
      <c r="MV88" s="383"/>
      <c r="MW88" s="383"/>
      <c r="MX88" s="383"/>
      <c r="MY88" s="383"/>
      <c r="MZ88" s="383"/>
      <c r="NA88" s="383"/>
      <c r="NB88" s="383"/>
      <c r="NC88" s="383"/>
      <c r="ND88" s="383"/>
      <c r="NE88" s="379"/>
      <c r="NF88" s="379"/>
      <c r="NG88" s="379"/>
      <c r="NH88" s="379"/>
      <c r="NI88" s="379"/>
      <c r="NJ88" s="379"/>
      <c r="NK88" s="379"/>
      <c r="NL88" s="379"/>
      <c r="NM88" s="379"/>
      <c r="NN88" s="379"/>
      <c r="NO88" s="379"/>
      <c r="NP88" s="379"/>
      <c r="NQ88" s="379"/>
      <c r="NR88" s="379"/>
      <c r="NS88" s="379"/>
      <c r="NT88" s="379"/>
      <c r="NU88" s="379"/>
      <c r="NV88" s="379"/>
      <c r="NW88" s="379"/>
      <c r="NX88" s="379"/>
      <c r="NY88" s="379"/>
      <c r="NZ88" s="379"/>
      <c r="OA88" s="379"/>
      <c r="OB88" s="379"/>
      <c r="OC88" s="379"/>
      <c r="OD88" s="379"/>
      <c r="OE88" s="379"/>
      <c r="OF88" s="379"/>
      <c r="OG88" s="379"/>
      <c r="OH88" s="379"/>
      <c r="OI88" s="379"/>
      <c r="OJ88" s="379"/>
      <c r="OK88" s="379"/>
      <c r="OL88" s="379"/>
      <c r="OM88" s="379"/>
      <c r="ON88" s="379"/>
      <c r="OO88" s="379"/>
      <c r="OP88" s="379"/>
      <c r="OQ88" s="379"/>
      <c r="OR88" s="379"/>
      <c r="OS88" s="379"/>
      <c r="OT88" s="379"/>
      <c r="OU88" s="379"/>
      <c r="OV88" s="379"/>
      <c r="OW88" s="379"/>
      <c r="OX88" s="379"/>
      <c r="OY88" s="379"/>
      <c r="OZ88" s="379"/>
      <c r="PA88" s="379"/>
      <c r="PB88" s="379"/>
      <c r="PC88" s="379"/>
      <c r="PD88" s="379"/>
      <c r="PE88" s="379"/>
      <c r="PF88" s="379"/>
      <c r="PG88" s="379"/>
      <c r="PH88" s="379"/>
      <c r="PI88" s="379"/>
      <c r="PJ88" s="379"/>
      <c r="PK88" s="379"/>
      <c r="PL88" s="379"/>
      <c r="PM88" s="379"/>
      <c r="PN88" s="379"/>
      <c r="PO88" s="379"/>
      <c r="PP88" s="379"/>
      <c r="PQ88" s="379"/>
      <c r="PR88" s="379"/>
      <c r="PS88" s="379"/>
      <c r="PT88" s="379"/>
      <c r="PU88" s="379"/>
      <c r="PV88" s="379"/>
      <c r="PW88" s="379"/>
      <c r="PX88" s="379"/>
      <c r="PY88" s="379"/>
      <c r="PZ88" s="379"/>
      <c r="QA88" s="379"/>
      <c r="QB88" s="379"/>
      <c r="QC88" s="379"/>
      <c r="QD88" s="379"/>
      <c r="QE88" s="379"/>
      <c r="QF88" s="379"/>
      <c r="QG88" s="379"/>
      <c r="QH88" s="379"/>
      <c r="QI88" s="379"/>
      <c r="QJ88" s="379"/>
      <c r="QK88" s="379"/>
      <c r="QL88" s="379"/>
      <c r="QM88" s="379"/>
      <c r="QN88" s="379"/>
      <c r="QO88" s="379"/>
      <c r="QP88" s="379"/>
      <c r="QQ88" s="379"/>
      <c r="QR88" s="379"/>
      <c r="QS88" s="379"/>
      <c r="QT88" s="379"/>
      <c r="QU88" s="379"/>
      <c r="QV88" s="379"/>
      <c r="QW88" s="379"/>
      <c r="QX88" s="379"/>
      <c r="QY88" s="379"/>
      <c r="QZ88" s="379"/>
      <c r="RA88" s="379"/>
      <c r="RB88" s="379"/>
      <c r="RC88" s="379"/>
      <c r="RD88" s="379"/>
      <c r="RE88" s="379"/>
      <c r="RF88" s="379"/>
      <c r="RG88" s="379"/>
      <c r="RH88" s="379"/>
      <c r="RI88" s="379"/>
      <c r="RJ88" s="379"/>
      <c r="RK88" s="379"/>
      <c r="RL88" s="379"/>
      <c r="RM88" s="379"/>
      <c r="RN88" s="379"/>
      <c r="RO88" s="379"/>
      <c r="RP88" s="379"/>
      <c r="RQ88" s="379"/>
      <c r="RR88" s="379"/>
      <c r="RS88" s="379"/>
      <c r="RT88" s="379"/>
      <c r="RU88" s="379"/>
      <c r="RV88" s="379"/>
      <c r="RW88" s="379"/>
      <c r="RX88" s="379"/>
      <c r="RY88" s="379"/>
      <c r="RZ88" s="379"/>
      <c r="SA88" s="379"/>
    </row>
    <row r="89" spans="1:495" s="471" customFormat="1" x14ac:dyDescent="0.2">
      <c r="C89" s="480"/>
      <c r="D89" s="481"/>
      <c r="E89" s="481"/>
      <c r="F89" s="379"/>
      <c r="G89" s="379"/>
      <c r="H89" s="449" t="s">
        <v>507</v>
      </c>
      <c r="I89" s="450"/>
      <c r="J89" s="378"/>
      <c r="K89" s="472" t="str">
        <f>IF(OR(K62=0,$P88="",K$67=0),"",$P88*K$67)</f>
        <v/>
      </c>
      <c r="L89" s="546" t="str">
        <f>IF(OR(L62=0,$P88="",L$67=0),"",$P88*L$67)</f>
        <v/>
      </c>
      <c r="M89" s="546" t="str">
        <f>IF(OR(M62=0,$P88="",M$67=0),"",$P88*M$67)</f>
        <v/>
      </c>
      <c r="N89" s="546" t="str">
        <f>IF(OR(N62=0,$P88="",N$67=0),"",$P88*N$67)</f>
        <v/>
      </c>
      <c r="O89" s="546" t="str">
        <f>IF(OR(O62=0,$P88="",O$67=0),"",$P88*O$67)</f>
        <v/>
      </c>
      <c r="P89" s="548" t="str">
        <f t="shared" ref="P89" si="373">IF(OR($P88="",P$67=0),"",$P88*P$67)</f>
        <v/>
      </c>
      <c r="X89" s="383"/>
      <c r="Y89" s="383"/>
      <c r="Z89" s="383"/>
      <c r="AA89" s="383"/>
      <c r="AB89" s="383"/>
      <c r="AC89" s="383"/>
      <c r="AD89" s="383"/>
      <c r="AE89" s="383"/>
      <c r="AF89" s="383"/>
      <c r="AG89" s="383"/>
      <c r="AH89" s="383"/>
      <c r="AI89" s="383"/>
      <c r="AJ89" s="383"/>
      <c r="AK89" s="383"/>
      <c r="AL89" s="383"/>
      <c r="AM89" s="383"/>
      <c r="AN89" s="383"/>
      <c r="AO89" s="383"/>
      <c r="AP89" s="383"/>
      <c r="AQ89" s="383"/>
      <c r="AR89" s="383"/>
      <c r="AS89" s="383"/>
      <c r="AT89" s="383"/>
      <c r="AU89" s="383"/>
      <c r="AV89" s="383"/>
      <c r="AW89" s="383"/>
      <c r="AX89" s="383"/>
      <c r="AY89" s="383"/>
      <c r="AZ89" s="383"/>
      <c r="BA89" s="383"/>
      <c r="BB89" s="383"/>
      <c r="BC89" s="383"/>
      <c r="BD89" s="383"/>
      <c r="BE89" s="383"/>
      <c r="BF89" s="383"/>
      <c r="BG89" s="383"/>
      <c r="BH89" s="383"/>
      <c r="BI89" s="383"/>
      <c r="BJ89" s="383"/>
      <c r="BK89" s="383"/>
      <c r="BL89" s="383"/>
      <c r="BM89" s="383"/>
      <c r="BN89" s="383"/>
      <c r="BO89" s="383"/>
      <c r="BP89" s="383"/>
      <c r="BQ89" s="383"/>
      <c r="BR89" s="383"/>
      <c r="BS89" s="383"/>
      <c r="BT89" s="383"/>
      <c r="BU89" s="383"/>
      <c r="BV89" s="383"/>
      <c r="BW89" s="383"/>
      <c r="BX89" s="383"/>
      <c r="BY89" s="383"/>
      <c r="BZ89" s="383"/>
      <c r="CA89" s="383"/>
      <c r="CB89" s="383"/>
      <c r="CC89" s="383"/>
      <c r="CD89" s="383"/>
      <c r="CE89" s="383"/>
      <c r="CF89" s="383"/>
      <c r="CG89" s="383"/>
      <c r="CH89" s="383"/>
      <c r="CI89" s="383"/>
      <c r="CJ89" s="383"/>
      <c r="CK89" s="383"/>
      <c r="CL89" s="383"/>
      <c r="CM89" s="383"/>
      <c r="CN89" s="383"/>
      <c r="CO89" s="383"/>
      <c r="CP89" s="383"/>
      <c r="CQ89" s="383"/>
      <c r="CR89" s="383"/>
      <c r="CS89" s="383"/>
      <c r="CT89" s="383"/>
      <c r="CU89" s="383"/>
      <c r="CV89" s="383"/>
      <c r="CW89" s="383"/>
      <c r="CX89" s="383"/>
      <c r="CY89" s="383"/>
      <c r="CZ89" s="383"/>
      <c r="DA89" s="383"/>
      <c r="DB89" s="383"/>
      <c r="DC89" s="383"/>
      <c r="DD89" s="383"/>
      <c r="DE89" s="383"/>
      <c r="DF89" s="383"/>
      <c r="DG89" s="383"/>
      <c r="DH89" s="383"/>
      <c r="DI89" s="383"/>
      <c r="DJ89" s="383"/>
      <c r="DK89" s="383"/>
      <c r="DL89" s="383"/>
      <c r="DM89" s="383"/>
      <c r="DN89" s="383"/>
      <c r="DO89" s="383"/>
      <c r="DP89" s="383"/>
      <c r="DQ89" s="383"/>
      <c r="DR89" s="383"/>
      <c r="DS89" s="383"/>
      <c r="DT89" s="383"/>
      <c r="DU89" s="383"/>
      <c r="DV89" s="383"/>
      <c r="DW89" s="383"/>
      <c r="DX89" s="383"/>
      <c r="DY89" s="383"/>
      <c r="DZ89" s="383"/>
      <c r="EA89" s="383"/>
      <c r="EB89" s="383"/>
      <c r="EC89" s="383"/>
      <c r="ED89" s="383"/>
      <c r="EE89" s="383"/>
      <c r="EF89" s="383"/>
      <c r="EG89" s="383"/>
      <c r="EH89" s="383"/>
      <c r="EI89" s="383"/>
      <c r="EJ89" s="383"/>
      <c r="EK89" s="383"/>
      <c r="EL89" s="383"/>
      <c r="EM89" s="383"/>
      <c r="EN89" s="383"/>
      <c r="EO89" s="383"/>
      <c r="EP89" s="383"/>
      <c r="EQ89" s="383"/>
      <c r="ER89" s="383"/>
      <c r="ES89" s="383"/>
      <c r="ET89" s="383"/>
      <c r="EU89" s="383"/>
      <c r="EV89" s="383"/>
      <c r="EW89" s="383"/>
      <c r="EX89" s="383"/>
      <c r="EY89" s="383"/>
      <c r="EZ89" s="383"/>
      <c r="FA89" s="383"/>
      <c r="FB89" s="383"/>
      <c r="FC89" s="383"/>
      <c r="FD89" s="383"/>
      <c r="FE89" s="383"/>
      <c r="FF89" s="383"/>
      <c r="FG89" s="383"/>
      <c r="FH89" s="383"/>
      <c r="FI89" s="383"/>
      <c r="FJ89" s="383"/>
      <c r="FK89" s="383"/>
      <c r="FL89" s="383"/>
      <c r="FM89" s="383"/>
      <c r="FN89" s="383"/>
      <c r="FO89" s="383"/>
      <c r="FP89" s="383"/>
      <c r="FQ89" s="383"/>
      <c r="FR89" s="383"/>
      <c r="FS89" s="383"/>
      <c r="FT89" s="383"/>
      <c r="FU89" s="383"/>
      <c r="FV89" s="383"/>
      <c r="FW89" s="383"/>
      <c r="FX89" s="383"/>
      <c r="FY89" s="383"/>
      <c r="FZ89" s="383"/>
      <c r="GA89" s="383"/>
      <c r="GB89" s="383"/>
      <c r="GC89" s="383"/>
      <c r="GD89" s="383"/>
      <c r="GE89" s="383"/>
      <c r="GF89" s="383"/>
      <c r="GG89" s="383"/>
      <c r="GH89" s="383"/>
      <c r="GI89" s="383"/>
      <c r="GJ89" s="383"/>
      <c r="GK89" s="383"/>
      <c r="GL89" s="383"/>
      <c r="GM89" s="383"/>
      <c r="GN89" s="383"/>
      <c r="GO89" s="383"/>
      <c r="GP89" s="383"/>
      <c r="GQ89" s="383"/>
      <c r="GR89" s="383"/>
      <c r="GS89" s="383"/>
      <c r="GT89" s="383"/>
      <c r="GU89" s="383"/>
      <c r="GV89" s="383"/>
      <c r="GW89" s="383"/>
      <c r="GX89" s="383"/>
      <c r="GY89" s="383"/>
      <c r="GZ89" s="383"/>
      <c r="HA89" s="383"/>
      <c r="HB89" s="383"/>
      <c r="HC89" s="383"/>
      <c r="HD89" s="383"/>
      <c r="HE89" s="383"/>
      <c r="HF89" s="383"/>
      <c r="HG89" s="383"/>
      <c r="HH89" s="383"/>
      <c r="HI89" s="383"/>
      <c r="HJ89" s="383"/>
      <c r="HK89" s="383"/>
      <c r="HL89" s="383"/>
      <c r="HM89" s="383"/>
      <c r="HN89" s="383"/>
      <c r="HO89" s="383"/>
      <c r="HP89" s="383"/>
      <c r="HQ89" s="383"/>
      <c r="HR89" s="383"/>
      <c r="HS89" s="383"/>
      <c r="HT89" s="383"/>
      <c r="HU89" s="383"/>
      <c r="HV89" s="383"/>
      <c r="HW89" s="383"/>
      <c r="HX89" s="383"/>
      <c r="HY89" s="383"/>
      <c r="HZ89" s="383"/>
      <c r="IA89" s="383"/>
      <c r="IB89" s="383"/>
      <c r="IC89" s="383"/>
      <c r="ID89" s="383"/>
      <c r="IE89" s="383"/>
      <c r="IF89" s="383"/>
      <c r="IG89" s="383"/>
      <c r="IH89" s="383"/>
      <c r="II89" s="383"/>
      <c r="IJ89" s="383"/>
      <c r="IK89" s="383"/>
      <c r="IL89" s="383"/>
      <c r="IM89" s="383"/>
      <c r="IN89" s="383"/>
      <c r="IO89" s="383"/>
      <c r="IP89" s="383"/>
      <c r="IQ89" s="383"/>
      <c r="IR89" s="383"/>
      <c r="IS89" s="383"/>
      <c r="IT89" s="383"/>
      <c r="IU89" s="383"/>
      <c r="IV89" s="383"/>
      <c r="IW89" s="383"/>
      <c r="IX89" s="383"/>
      <c r="IY89" s="383"/>
      <c r="IZ89" s="383"/>
      <c r="JA89" s="383"/>
      <c r="JB89" s="383"/>
      <c r="JC89" s="383"/>
      <c r="JD89" s="383"/>
      <c r="JE89" s="383"/>
      <c r="JF89" s="383"/>
      <c r="JG89" s="383"/>
      <c r="JH89" s="383"/>
      <c r="JI89" s="383"/>
      <c r="JJ89" s="383"/>
      <c r="JK89" s="383"/>
      <c r="JL89" s="383"/>
      <c r="JM89" s="383"/>
      <c r="JN89" s="383"/>
      <c r="JO89" s="383"/>
      <c r="JP89" s="383"/>
      <c r="JQ89" s="383"/>
      <c r="JR89" s="383"/>
      <c r="JS89" s="383"/>
      <c r="JT89" s="383"/>
      <c r="JU89" s="383"/>
      <c r="JV89" s="383"/>
      <c r="JW89" s="383"/>
      <c r="JX89" s="383"/>
      <c r="JY89" s="383"/>
      <c r="JZ89" s="383"/>
      <c r="KA89" s="383"/>
      <c r="KB89" s="383"/>
      <c r="KC89" s="383"/>
      <c r="KD89" s="383"/>
      <c r="KE89" s="383"/>
      <c r="KF89" s="383"/>
      <c r="KG89" s="383"/>
      <c r="KH89" s="383"/>
      <c r="KI89" s="383"/>
      <c r="KJ89" s="383"/>
      <c r="KK89" s="383"/>
      <c r="KL89" s="383"/>
      <c r="KM89" s="383"/>
      <c r="KN89" s="383"/>
      <c r="KO89" s="383"/>
      <c r="KP89" s="383"/>
      <c r="KQ89" s="383"/>
      <c r="KR89" s="383"/>
      <c r="KS89" s="383"/>
      <c r="KT89" s="383"/>
      <c r="KU89" s="383"/>
      <c r="KV89" s="383"/>
      <c r="KW89" s="383"/>
      <c r="KX89" s="383"/>
      <c r="KY89" s="383"/>
      <c r="KZ89" s="383"/>
      <c r="LA89" s="383"/>
      <c r="LB89" s="383"/>
      <c r="LC89" s="383"/>
      <c r="LD89" s="383"/>
      <c r="LE89" s="383"/>
      <c r="LF89" s="383"/>
      <c r="LG89" s="383"/>
      <c r="LH89" s="383"/>
      <c r="LI89" s="383"/>
      <c r="LJ89" s="383"/>
      <c r="LK89" s="383"/>
      <c r="LL89" s="383"/>
      <c r="LM89" s="383"/>
      <c r="LN89" s="383"/>
      <c r="LO89" s="383"/>
      <c r="LP89" s="383"/>
      <c r="LQ89" s="383"/>
      <c r="LR89" s="383"/>
      <c r="LS89" s="383"/>
      <c r="LT89" s="383"/>
      <c r="LU89" s="383"/>
      <c r="LV89" s="383"/>
      <c r="LW89" s="383"/>
      <c r="LX89" s="383"/>
      <c r="LY89" s="383"/>
      <c r="LZ89" s="383"/>
      <c r="MA89" s="383"/>
      <c r="MB89" s="383"/>
      <c r="MC89" s="383"/>
      <c r="MD89" s="383"/>
      <c r="ME89" s="383"/>
      <c r="MF89" s="383"/>
      <c r="MG89" s="383"/>
      <c r="MH89" s="383"/>
      <c r="MI89" s="383"/>
      <c r="MJ89" s="383"/>
      <c r="MK89" s="383"/>
      <c r="ML89" s="383"/>
      <c r="MM89" s="383"/>
      <c r="MN89" s="383"/>
      <c r="MO89" s="383"/>
      <c r="MP89" s="383"/>
      <c r="MQ89" s="383"/>
      <c r="MR89" s="383"/>
      <c r="MS89" s="383"/>
      <c r="MT89" s="383"/>
      <c r="MU89" s="383"/>
      <c r="MV89" s="383"/>
      <c r="MW89" s="383"/>
      <c r="MX89" s="383"/>
      <c r="MY89" s="383"/>
      <c r="MZ89" s="383"/>
      <c r="NA89" s="383"/>
      <c r="NB89" s="383"/>
      <c r="NC89" s="383"/>
      <c r="ND89" s="383"/>
      <c r="NE89" s="379"/>
      <c r="NF89" s="379"/>
      <c r="NG89" s="379"/>
      <c r="NH89" s="379"/>
      <c r="NI89" s="379"/>
      <c r="NJ89" s="379"/>
      <c r="NK89" s="379"/>
      <c r="NL89" s="379"/>
      <c r="NM89" s="379"/>
      <c r="NN89" s="379"/>
      <c r="NO89" s="379"/>
      <c r="NP89" s="379"/>
      <c r="NQ89" s="379"/>
      <c r="NR89" s="379"/>
      <c r="NS89" s="379"/>
      <c r="NT89" s="379"/>
      <c r="NU89" s="379"/>
      <c r="NV89" s="379"/>
      <c r="NW89" s="379"/>
      <c r="NX89" s="379"/>
      <c r="NY89" s="379"/>
      <c r="NZ89" s="379"/>
      <c r="OA89" s="379"/>
      <c r="OB89" s="379"/>
      <c r="OC89" s="379"/>
      <c r="OD89" s="379"/>
      <c r="OE89" s="379"/>
      <c r="OF89" s="379"/>
      <c r="OG89" s="379"/>
      <c r="OH89" s="379"/>
      <c r="OI89" s="379"/>
      <c r="OJ89" s="379"/>
      <c r="OK89" s="379"/>
      <c r="OL89" s="379"/>
      <c r="OM89" s="379"/>
      <c r="ON89" s="379"/>
      <c r="OO89" s="379"/>
      <c r="OP89" s="379"/>
      <c r="OQ89" s="379"/>
      <c r="OR89" s="379"/>
      <c r="OS89" s="379"/>
      <c r="OT89" s="379"/>
      <c r="OU89" s="379"/>
      <c r="OV89" s="379"/>
      <c r="OW89" s="379"/>
      <c r="OX89" s="379"/>
      <c r="OY89" s="379"/>
      <c r="OZ89" s="379"/>
      <c r="PA89" s="379"/>
      <c r="PB89" s="379"/>
      <c r="PC89" s="379"/>
      <c r="PD89" s="379"/>
      <c r="PE89" s="379"/>
      <c r="PF89" s="379"/>
      <c r="PG89" s="379"/>
      <c r="PH89" s="379"/>
      <c r="PI89" s="379"/>
      <c r="PJ89" s="379"/>
      <c r="PK89" s="379"/>
      <c r="PL89" s="379"/>
      <c r="PM89" s="379"/>
      <c r="PN89" s="379"/>
      <c r="PO89" s="379"/>
      <c r="PP89" s="379"/>
      <c r="PQ89" s="379"/>
      <c r="PR89" s="379"/>
      <c r="PS89" s="379"/>
      <c r="PT89" s="379"/>
      <c r="PU89" s="379"/>
      <c r="PV89" s="379"/>
      <c r="PW89" s="379"/>
      <c r="PX89" s="379"/>
      <c r="PY89" s="379"/>
      <c r="PZ89" s="379"/>
      <c r="QA89" s="379"/>
      <c r="QB89" s="379"/>
      <c r="QC89" s="379"/>
      <c r="QD89" s="379"/>
      <c r="QE89" s="379"/>
      <c r="QF89" s="379"/>
      <c r="QG89" s="379"/>
      <c r="QH89" s="379"/>
      <c r="QI89" s="379"/>
      <c r="QJ89" s="379"/>
      <c r="QK89" s="379"/>
      <c r="QL89" s="379"/>
      <c r="QM89" s="379"/>
      <c r="QN89" s="379"/>
      <c r="QO89" s="379"/>
      <c r="QP89" s="379"/>
      <c r="QQ89" s="379"/>
      <c r="QR89" s="379"/>
      <c r="QS89" s="379"/>
      <c r="QT89" s="379"/>
      <c r="QU89" s="379"/>
      <c r="QV89" s="379"/>
      <c r="QW89" s="379"/>
      <c r="QX89" s="379"/>
      <c r="QY89" s="379"/>
      <c r="QZ89" s="379"/>
      <c r="RA89" s="379"/>
      <c r="RB89" s="379"/>
      <c r="RC89" s="379"/>
      <c r="RD89" s="379"/>
      <c r="RE89" s="379"/>
      <c r="RF89" s="379"/>
      <c r="RG89" s="379"/>
      <c r="RH89" s="379"/>
      <c r="RI89" s="379"/>
      <c r="RJ89" s="379"/>
      <c r="RK89" s="379"/>
      <c r="RL89" s="379"/>
      <c r="RM89" s="379"/>
      <c r="RN89" s="379"/>
      <c r="RO89" s="379"/>
      <c r="RP89" s="379"/>
      <c r="RQ89" s="379"/>
      <c r="RR89" s="379"/>
      <c r="RS89" s="379"/>
      <c r="RT89" s="379"/>
      <c r="RU89" s="379"/>
      <c r="RV89" s="379"/>
      <c r="RW89" s="379"/>
      <c r="RX89" s="379"/>
      <c r="RY89" s="379"/>
      <c r="RZ89" s="379"/>
      <c r="SA89" s="379"/>
    </row>
    <row r="90" spans="1:495" s="471" customFormat="1" x14ac:dyDescent="0.2">
      <c r="C90" s="480"/>
      <c r="D90" s="481"/>
      <c r="E90" s="481"/>
      <c r="F90" s="379"/>
      <c r="G90" s="473" t="str">
        <f>IF(AND(K90="",L90="",M90="",N90="",O90=""),"",IF(OR(K90&gt;2,L90&gt;2,M90&gt;2,N90&gt;2,O90&gt;2,K90&lt;-2,L90&lt;-2,M90&lt;-2,N90&lt;-2,O90&lt;-2),"Not Equal","Equal"))</f>
        <v/>
      </c>
      <c r="H90" s="474" t="s">
        <v>508</v>
      </c>
      <c r="I90" s="475"/>
      <c r="J90" s="378"/>
      <c r="K90" s="482" t="str">
        <f t="shared" ref="K90:P90" si="374">IF(OR(K89="",K62=0),"", K62-K89)</f>
        <v/>
      </c>
      <c r="L90" s="550" t="str">
        <f t="shared" si="374"/>
        <v/>
      </c>
      <c r="M90" s="550" t="str">
        <f t="shared" si="374"/>
        <v/>
      </c>
      <c r="N90" s="550" t="str">
        <f t="shared" si="374"/>
        <v/>
      </c>
      <c r="O90" s="550" t="str">
        <f t="shared" si="374"/>
        <v/>
      </c>
      <c r="P90" s="550" t="str">
        <f t="shared" si="374"/>
        <v/>
      </c>
      <c r="X90" s="383"/>
      <c r="Y90" s="383"/>
      <c r="Z90" s="383"/>
      <c r="AA90" s="383"/>
      <c r="AB90" s="383"/>
      <c r="AC90" s="383"/>
      <c r="AD90" s="383"/>
      <c r="AE90" s="383"/>
      <c r="AF90" s="383"/>
      <c r="AG90" s="383"/>
      <c r="AH90" s="383"/>
      <c r="AI90" s="383"/>
      <c r="AJ90" s="383"/>
      <c r="AK90" s="383"/>
      <c r="AL90" s="383"/>
      <c r="AM90" s="383"/>
      <c r="AN90" s="383"/>
      <c r="AO90" s="383"/>
      <c r="AP90" s="383"/>
      <c r="AQ90" s="383"/>
      <c r="AR90" s="383"/>
      <c r="AS90" s="383"/>
      <c r="AT90" s="383"/>
      <c r="AU90" s="383"/>
      <c r="AV90" s="383"/>
      <c r="AW90" s="383"/>
      <c r="AX90" s="383"/>
      <c r="AY90" s="383"/>
      <c r="AZ90" s="383"/>
      <c r="BA90" s="383"/>
      <c r="BB90" s="383"/>
      <c r="BC90" s="383"/>
      <c r="BD90" s="383"/>
      <c r="BE90" s="383"/>
      <c r="BF90" s="383"/>
      <c r="BG90" s="383"/>
      <c r="BH90" s="383"/>
      <c r="BI90" s="383"/>
      <c r="BJ90" s="383"/>
      <c r="BK90" s="383"/>
      <c r="BL90" s="383"/>
      <c r="BM90" s="383"/>
      <c r="BN90" s="383"/>
      <c r="BO90" s="383"/>
      <c r="BP90" s="383"/>
      <c r="BQ90" s="383"/>
      <c r="BR90" s="383"/>
      <c r="BS90" s="383"/>
      <c r="BT90" s="383"/>
      <c r="BU90" s="383"/>
      <c r="BV90" s="383"/>
      <c r="BW90" s="383"/>
      <c r="BX90" s="383"/>
      <c r="BY90" s="383"/>
      <c r="BZ90" s="383"/>
      <c r="CA90" s="383"/>
      <c r="CB90" s="383"/>
      <c r="CC90" s="383"/>
      <c r="CD90" s="383"/>
      <c r="CE90" s="383"/>
      <c r="CF90" s="383"/>
      <c r="CG90" s="383"/>
      <c r="CH90" s="383"/>
      <c r="CI90" s="383"/>
      <c r="CJ90" s="383"/>
      <c r="CK90" s="383"/>
      <c r="CL90" s="383"/>
      <c r="CM90" s="383"/>
      <c r="CN90" s="383"/>
      <c r="CO90" s="383"/>
      <c r="CP90" s="383"/>
      <c r="CQ90" s="383"/>
      <c r="CR90" s="383"/>
      <c r="CS90" s="383"/>
      <c r="CT90" s="383"/>
      <c r="CU90" s="383"/>
      <c r="CV90" s="383"/>
      <c r="CW90" s="383"/>
      <c r="CX90" s="383"/>
      <c r="CY90" s="383"/>
      <c r="CZ90" s="383"/>
      <c r="DA90" s="383"/>
      <c r="DB90" s="383"/>
      <c r="DC90" s="383"/>
      <c r="DD90" s="383"/>
      <c r="DE90" s="383"/>
      <c r="DF90" s="383"/>
      <c r="DG90" s="383"/>
      <c r="DH90" s="383"/>
      <c r="DI90" s="383"/>
      <c r="DJ90" s="383"/>
      <c r="DK90" s="383"/>
      <c r="DL90" s="383"/>
      <c r="DM90" s="383"/>
      <c r="DN90" s="383"/>
      <c r="DO90" s="383"/>
      <c r="DP90" s="383"/>
      <c r="DQ90" s="383"/>
      <c r="DR90" s="383"/>
      <c r="DS90" s="383"/>
      <c r="DT90" s="383"/>
      <c r="DU90" s="383"/>
      <c r="DV90" s="383"/>
      <c r="DW90" s="383"/>
      <c r="DX90" s="383"/>
      <c r="DY90" s="383"/>
      <c r="DZ90" s="383"/>
      <c r="EA90" s="383"/>
      <c r="EB90" s="383"/>
      <c r="EC90" s="383"/>
      <c r="ED90" s="383"/>
      <c r="EE90" s="383"/>
      <c r="EF90" s="383"/>
      <c r="EG90" s="383"/>
      <c r="EH90" s="383"/>
      <c r="EI90" s="383"/>
      <c r="EJ90" s="383"/>
      <c r="EK90" s="383"/>
      <c r="EL90" s="383"/>
      <c r="EM90" s="383"/>
      <c r="EN90" s="383"/>
      <c r="EO90" s="383"/>
      <c r="EP90" s="383"/>
      <c r="EQ90" s="383"/>
      <c r="ER90" s="383"/>
      <c r="ES90" s="383"/>
      <c r="ET90" s="383"/>
      <c r="EU90" s="383"/>
      <c r="EV90" s="383"/>
      <c r="EW90" s="383"/>
      <c r="EX90" s="383"/>
      <c r="EY90" s="383"/>
      <c r="EZ90" s="383"/>
      <c r="FA90" s="383"/>
      <c r="FB90" s="383"/>
      <c r="FC90" s="383"/>
      <c r="FD90" s="383"/>
      <c r="FE90" s="383"/>
      <c r="FF90" s="383"/>
      <c r="FG90" s="383"/>
      <c r="FH90" s="383"/>
      <c r="FI90" s="383"/>
      <c r="FJ90" s="383"/>
      <c r="FK90" s="383"/>
      <c r="FL90" s="383"/>
      <c r="FM90" s="383"/>
      <c r="FN90" s="383"/>
      <c r="FO90" s="383"/>
      <c r="FP90" s="383"/>
      <c r="FQ90" s="383"/>
      <c r="FR90" s="383"/>
      <c r="FS90" s="383"/>
      <c r="FT90" s="383"/>
      <c r="FU90" s="383"/>
      <c r="FV90" s="383"/>
      <c r="FW90" s="383"/>
      <c r="FX90" s="383"/>
      <c r="FY90" s="383"/>
      <c r="FZ90" s="383"/>
      <c r="GA90" s="383"/>
      <c r="GB90" s="383"/>
      <c r="GC90" s="383"/>
      <c r="GD90" s="383"/>
      <c r="GE90" s="383"/>
      <c r="GF90" s="383"/>
      <c r="GG90" s="383"/>
      <c r="GH90" s="383"/>
      <c r="GI90" s="383"/>
      <c r="GJ90" s="383"/>
      <c r="GK90" s="383"/>
      <c r="GL90" s="383"/>
      <c r="GM90" s="383"/>
      <c r="GN90" s="383"/>
      <c r="GO90" s="383"/>
      <c r="GP90" s="383"/>
      <c r="GQ90" s="383"/>
      <c r="GR90" s="383"/>
      <c r="GS90" s="383"/>
      <c r="GT90" s="383"/>
      <c r="GU90" s="383"/>
      <c r="GV90" s="383"/>
      <c r="GW90" s="383"/>
      <c r="GX90" s="383"/>
      <c r="GY90" s="383"/>
      <c r="GZ90" s="383"/>
      <c r="HA90" s="383"/>
      <c r="HB90" s="383"/>
      <c r="HC90" s="383"/>
      <c r="HD90" s="383"/>
      <c r="HE90" s="383"/>
      <c r="HF90" s="383"/>
      <c r="HG90" s="383"/>
      <c r="HH90" s="383"/>
      <c r="HI90" s="383"/>
      <c r="HJ90" s="383"/>
      <c r="HK90" s="383"/>
      <c r="HL90" s="383"/>
      <c r="HM90" s="383"/>
      <c r="HN90" s="383"/>
      <c r="HO90" s="383"/>
      <c r="HP90" s="383"/>
      <c r="HQ90" s="383"/>
      <c r="HR90" s="383"/>
      <c r="HS90" s="383"/>
      <c r="HT90" s="383"/>
      <c r="HU90" s="383"/>
      <c r="HV90" s="383"/>
      <c r="HW90" s="383"/>
      <c r="HX90" s="383"/>
      <c r="HY90" s="383"/>
      <c r="HZ90" s="383"/>
      <c r="IA90" s="383"/>
      <c r="IB90" s="383"/>
      <c r="IC90" s="383"/>
      <c r="ID90" s="383"/>
      <c r="IE90" s="383"/>
      <c r="IF90" s="383"/>
      <c r="IG90" s="383"/>
      <c r="IH90" s="383"/>
      <c r="II90" s="383"/>
      <c r="IJ90" s="383"/>
      <c r="IK90" s="383"/>
      <c r="IL90" s="383"/>
      <c r="IM90" s="383"/>
      <c r="IN90" s="383"/>
      <c r="IO90" s="383"/>
      <c r="IP90" s="383"/>
      <c r="IQ90" s="383"/>
      <c r="IR90" s="383"/>
      <c r="IS90" s="383"/>
      <c r="IT90" s="383"/>
      <c r="IU90" s="383"/>
      <c r="IV90" s="383"/>
      <c r="IW90" s="383"/>
      <c r="IX90" s="383"/>
      <c r="IY90" s="383"/>
      <c r="IZ90" s="383"/>
      <c r="JA90" s="383"/>
      <c r="JB90" s="383"/>
      <c r="JC90" s="383"/>
      <c r="JD90" s="383"/>
      <c r="JE90" s="383"/>
      <c r="JF90" s="383"/>
      <c r="JG90" s="383"/>
      <c r="JH90" s="383"/>
      <c r="JI90" s="383"/>
      <c r="JJ90" s="383"/>
      <c r="JK90" s="383"/>
      <c r="JL90" s="383"/>
      <c r="JM90" s="383"/>
      <c r="JN90" s="383"/>
      <c r="JO90" s="383"/>
      <c r="JP90" s="383"/>
      <c r="JQ90" s="383"/>
      <c r="JR90" s="383"/>
      <c r="JS90" s="383"/>
      <c r="JT90" s="383"/>
      <c r="JU90" s="383"/>
      <c r="JV90" s="383"/>
      <c r="JW90" s="383"/>
      <c r="JX90" s="383"/>
      <c r="JY90" s="383"/>
      <c r="JZ90" s="383"/>
      <c r="KA90" s="383"/>
      <c r="KB90" s="383"/>
      <c r="KC90" s="383"/>
      <c r="KD90" s="383"/>
      <c r="KE90" s="383"/>
      <c r="KF90" s="383"/>
      <c r="KG90" s="383"/>
      <c r="KH90" s="383"/>
      <c r="KI90" s="383"/>
      <c r="KJ90" s="383"/>
      <c r="KK90" s="383"/>
      <c r="KL90" s="383"/>
      <c r="KM90" s="383"/>
      <c r="KN90" s="383"/>
      <c r="KO90" s="383"/>
      <c r="KP90" s="383"/>
      <c r="KQ90" s="383"/>
      <c r="KR90" s="383"/>
      <c r="KS90" s="383"/>
      <c r="KT90" s="383"/>
      <c r="KU90" s="383"/>
      <c r="KV90" s="383"/>
      <c r="KW90" s="383"/>
      <c r="KX90" s="383"/>
      <c r="KY90" s="383"/>
      <c r="KZ90" s="383"/>
      <c r="LA90" s="383"/>
      <c r="LB90" s="383"/>
      <c r="LC90" s="383"/>
      <c r="LD90" s="383"/>
      <c r="LE90" s="383"/>
      <c r="LF90" s="383"/>
      <c r="LG90" s="383"/>
      <c r="LH90" s="383"/>
      <c r="LI90" s="383"/>
      <c r="LJ90" s="383"/>
      <c r="LK90" s="383"/>
      <c r="LL90" s="383"/>
      <c r="LM90" s="383"/>
      <c r="LN90" s="383"/>
      <c r="LO90" s="383"/>
      <c r="LP90" s="383"/>
      <c r="LQ90" s="383"/>
      <c r="LR90" s="383"/>
      <c r="LS90" s="383"/>
      <c r="LT90" s="383"/>
      <c r="LU90" s="383"/>
      <c r="LV90" s="383"/>
      <c r="LW90" s="383"/>
      <c r="LX90" s="383"/>
      <c r="LY90" s="383"/>
      <c r="LZ90" s="383"/>
      <c r="MA90" s="383"/>
      <c r="MB90" s="383"/>
      <c r="MC90" s="383"/>
      <c r="MD90" s="383"/>
      <c r="ME90" s="383"/>
      <c r="MF90" s="383"/>
      <c r="MG90" s="383"/>
      <c r="MH90" s="383"/>
      <c r="MI90" s="383"/>
      <c r="MJ90" s="383"/>
      <c r="MK90" s="383"/>
      <c r="ML90" s="383"/>
      <c r="MM90" s="383"/>
      <c r="MN90" s="383"/>
      <c r="MO90" s="383"/>
      <c r="MP90" s="383"/>
      <c r="MQ90" s="383"/>
      <c r="MR90" s="383"/>
      <c r="MS90" s="383"/>
      <c r="MT90" s="383"/>
      <c r="MU90" s="383"/>
      <c r="MV90" s="383"/>
      <c r="MW90" s="383"/>
      <c r="MX90" s="383"/>
      <c r="MY90" s="383"/>
      <c r="MZ90" s="383"/>
      <c r="NA90" s="383"/>
      <c r="NB90" s="383"/>
      <c r="NC90" s="383"/>
      <c r="ND90" s="383"/>
      <c r="NE90" s="379"/>
      <c r="NF90" s="379"/>
      <c r="NG90" s="379"/>
      <c r="NH90" s="379"/>
      <c r="NI90" s="379"/>
      <c r="NJ90" s="379"/>
      <c r="NK90" s="379"/>
      <c r="NL90" s="379"/>
      <c r="NM90" s="379"/>
      <c r="NN90" s="379"/>
      <c r="NO90" s="379"/>
      <c r="NP90" s="379"/>
      <c r="NQ90" s="379"/>
      <c r="NR90" s="379"/>
      <c r="NS90" s="379"/>
      <c r="NT90" s="379"/>
      <c r="NU90" s="379"/>
      <c r="NV90" s="379"/>
      <c r="NW90" s="379"/>
      <c r="NX90" s="379"/>
      <c r="NY90" s="379"/>
      <c r="NZ90" s="379"/>
      <c r="OA90" s="379"/>
      <c r="OB90" s="379"/>
      <c r="OC90" s="379"/>
      <c r="OD90" s="379"/>
      <c r="OE90" s="379"/>
      <c r="OF90" s="379"/>
      <c r="OG90" s="379"/>
      <c r="OH90" s="379"/>
      <c r="OI90" s="379"/>
      <c r="OJ90" s="379"/>
      <c r="OK90" s="379"/>
      <c r="OL90" s="379"/>
      <c r="OM90" s="379"/>
      <c r="ON90" s="379"/>
      <c r="OO90" s="379"/>
      <c r="OP90" s="379"/>
      <c r="OQ90" s="379"/>
      <c r="OR90" s="379"/>
      <c r="OS90" s="379"/>
      <c r="OT90" s="379"/>
      <c r="OU90" s="379"/>
      <c r="OV90" s="379"/>
      <c r="OW90" s="379"/>
      <c r="OX90" s="379"/>
      <c r="OY90" s="379"/>
      <c r="OZ90" s="379"/>
      <c r="PA90" s="379"/>
      <c r="PB90" s="379"/>
      <c r="PC90" s="379"/>
      <c r="PD90" s="379"/>
      <c r="PE90" s="379"/>
      <c r="PF90" s="379"/>
      <c r="PG90" s="379"/>
      <c r="PH90" s="379"/>
      <c r="PI90" s="379"/>
      <c r="PJ90" s="379"/>
      <c r="PK90" s="379"/>
      <c r="PL90" s="379"/>
      <c r="PM90" s="379"/>
      <c r="PN90" s="379"/>
      <c r="PO90" s="379"/>
      <c r="PP90" s="379"/>
      <c r="PQ90" s="379"/>
      <c r="PR90" s="379"/>
      <c r="PS90" s="379"/>
      <c r="PT90" s="379"/>
      <c r="PU90" s="379"/>
      <c r="PV90" s="379"/>
      <c r="PW90" s="379"/>
      <c r="PX90" s="379"/>
      <c r="PY90" s="379"/>
      <c r="PZ90" s="379"/>
      <c r="QA90" s="379"/>
      <c r="QB90" s="379"/>
      <c r="QC90" s="379"/>
      <c r="QD90" s="379"/>
      <c r="QE90" s="379"/>
      <c r="QF90" s="379"/>
      <c r="QG90" s="379"/>
      <c r="QH90" s="379"/>
      <c r="QI90" s="379"/>
      <c r="QJ90" s="379"/>
      <c r="QK90" s="379"/>
      <c r="QL90" s="379"/>
      <c r="QM90" s="379"/>
      <c r="QN90" s="379"/>
      <c r="QO90" s="379"/>
      <c r="QP90" s="379"/>
      <c r="QQ90" s="379"/>
      <c r="QR90" s="379"/>
      <c r="QS90" s="379"/>
      <c r="QT90" s="379"/>
      <c r="QU90" s="379"/>
      <c r="QV90" s="379"/>
      <c r="QW90" s="379"/>
      <c r="QX90" s="379"/>
      <c r="QY90" s="379"/>
      <c r="QZ90" s="379"/>
      <c r="RA90" s="379"/>
      <c r="RB90" s="379"/>
      <c r="RC90" s="379"/>
      <c r="RD90" s="379"/>
      <c r="RE90" s="379"/>
      <c r="RF90" s="379"/>
      <c r="RG90" s="379"/>
      <c r="RH90" s="379"/>
      <c r="RI90" s="379"/>
      <c r="RJ90" s="379"/>
      <c r="RK90" s="379"/>
      <c r="RL90" s="379"/>
      <c r="RM90" s="379"/>
      <c r="RN90" s="379"/>
      <c r="RO90" s="379"/>
      <c r="RP90" s="379"/>
      <c r="RQ90" s="379"/>
      <c r="RR90" s="379"/>
      <c r="RS90" s="379"/>
      <c r="RT90" s="379"/>
      <c r="RU90" s="379"/>
      <c r="RV90" s="379"/>
      <c r="RW90" s="379"/>
      <c r="RX90" s="379"/>
      <c r="RY90" s="379"/>
      <c r="RZ90" s="379"/>
      <c r="SA90" s="379"/>
    </row>
    <row r="91" spans="1:495" ht="12" customHeight="1" x14ac:dyDescent="0.2">
      <c r="A91" s="483"/>
      <c r="B91" s="483"/>
      <c r="C91" s="378"/>
      <c r="D91" s="378"/>
      <c r="E91" s="378"/>
      <c r="F91" s="378"/>
      <c r="G91" s="380"/>
      <c r="H91" s="449"/>
      <c r="I91" s="450"/>
      <c r="J91" s="380"/>
      <c r="K91" s="484"/>
      <c r="L91" s="484"/>
      <c r="M91" s="484"/>
      <c r="N91" s="484"/>
      <c r="O91" s="484"/>
      <c r="P91" s="484"/>
      <c r="U91" s="465"/>
      <c r="X91" s="375"/>
      <c r="AA91" s="375"/>
      <c r="AB91" s="452"/>
      <c r="AC91" s="375"/>
      <c r="AF91" s="375"/>
      <c r="AG91" s="452"/>
      <c r="AH91" s="375"/>
      <c r="AK91" s="375"/>
      <c r="AL91" s="452"/>
      <c r="AM91" s="375"/>
      <c r="AP91" s="375"/>
      <c r="AQ91" s="452"/>
      <c r="AR91" s="375"/>
      <c r="AS91" s="375"/>
      <c r="AT91" s="375"/>
      <c r="AU91" s="375"/>
      <c r="AV91" s="375"/>
      <c r="AW91" s="375"/>
      <c r="AY91" s="375"/>
      <c r="BB91" s="375"/>
      <c r="BD91" s="375"/>
      <c r="LY91" s="444"/>
      <c r="MN91" s="383"/>
    </row>
    <row r="92" spans="1:495" ht="9" customHeight="1" x14ac:dyDescent="0.2">
      <c r="A92" s="483"/>
      <c r="B92" s="483"/>
      <c r="C92" s="378"/>
      <c r="D92" s="378"/>
      <c r="E92" s="378"/>
      <c r="F92" s="378"/>
      <c r="G92" s="380"/>
      <c r="H92" s="449"/>
      <c r="I92" s="450"/>
      <c r="J92" s="380"/>
      <c r="K92" s="484"/>
      <c r="L92" s="484"/>
      <c r="M92" s="484"/>
      <c r="N92" s="484"/>
      <c r="O92" s="484"/>
      <c r="P92" s="484"/>
      <c r="S92" s="464" t="str">
        <f>C93</f>
        <v>PBRA-Assisted</v>
      </c>
      <c r="U92" s="465"/>
      <c r="X92" s="375"/>
      <c r="AA92" s="375"/>
      <c r="AB92" s="452"/>
      <c r="AC92" s="375"/>
      <c r="AF92" s="375"/>
      <c r="AG92" s="452"/>
      <c r="AH92" s="375"/>
      <c r="AK92" s="375"/>
      <c r="AL92" s="452"/>
      <c r="AM92" s="375"/>
      <c r="AP92" s="375"/>
      <c r="AQ92" s="452"/>
      <c r="AR92" s="375"/>
      <c r="AS92" s="375"/>
      <c r="AT92" s="375"/>
      <c r="AU92" s="375"/>
      <c r="AV92" s="375"/>
      <c r="AW92" s="375"/>
      <c r="AY92" s="375"/>
      <c r="BB92" s="375"/>
      <c r="BD92" s="375"/>
      <c r="LY92" s="444"/>
      <c r="MN92" s="383"/>
    </row>
    <row r="93" spans="1:495" ht="15" customHeight="1" x14ac:dyDescent="0.2">
      <c r="A93" s="483"/>
      <c r="B93" s="483"/>
      <c r="C93" s="378" t="s">
        <v>454</v>
      </c>
      <c r="D93" s="378"/>
      <c r="E93" s="449"/>
      <c r="F93" s="378"/>
      <c r="G93" s="380"/>
      <c r="H93" s="449" t="s">
        <v>439</v>
      </c>
      <c r="I93" s="450"/>
      <c r="J93" s="380"/>
      <c r="K93" s="485">
        <f>CP48</f>
        <v>0</v>
      </c>
      <c r="L93" s="486">
        <f>CQ48</f>
        <v>0</v>
      </c>
      <c r="M93" s="486">
        <f>CR48</f>
        <v>0</v>
      </c>
      <c r="N93" s="486">
        <f>CS48</f>
        <v>0</v>
      </c>
      <c r="O93" s="487">
        <f>CT48</f>
        <v>0</v>
      </c>
      <c r="P93" s="182">
        <f t="shared" ref="P93:P100" si="375">SUM(K93:O93)</f>
        <v>0</v>
      </c>
      <c r="S93" s="1145"/>
      <c r="T93" s="1146"/>
      <c r="U93" s="1146"/>
      <c r="V93" s="1146"/>
      <c r="W93" s="1147"/>
      <c r="X93" s="375"/>
      <c r="AA93" s="375"/>
      <c r="AB93" s="452"/>
      <c r="AC93" s="375"/>
      <c r="AF93" s="375"/>
      <c r="AG93" s="452"/>
      <c r="AH93" s="375"/>
      <c r="AK93" s="375"/>
      <c r="AL93" s="452"/>
      <c r="AM93" s="375"/>
      <c r="AP93" s="375"/>
      <c r="AQ93" s="452"/>
      <c r="AR93" s="311"/>
      <c r="AS93" s="311"/>
      <c r="AT93" s="311"/>
      <c r="AU93" s="311"/>
      <c r="AV93" s="311"/>
      <c r="AW93" s="311"/>
      <c r="AX93" s="452"/>
      <c r="AY93" s="375"/>
      <c r="BB93" s="311"/>
      <c r="BC93" s="452"/>
      <c r="BD93" s="375"/>
      <c r="LY93" s="444"/>
      <c r="MN93" s="383"/>
    </row>
    <row r="94" spans="1:495" ht="15" customHeight="1" x14ac:dyDescent="0.2">
      <c r="A94" s="483"/>
      <c r="B94" s="483"/>
      <c r="C94" s="450" t="s">
        <v>455</v>
      </c>
      <c r="D94" s="378"/>
      <c r="E94" s="449"/>
      <c r="F94" s="378"/>
      <c r="G94" s="380"/>
      <c r="H94" s="449" t="s">
        <v>441</v>
      </c>
      <c r="I94" s="450"/>
      <c r="J94" s="380"/>
      <c r="K94" s="185">
        <f>CK48</f>
        <v>0</v>
      </c>
      <c r="L94" s="186">
        <f>CL48</f>
        <v>0</v>
      </c>
      <c r="M94" s="186">
        <f>CM48</f>
        <v>0</v>
      </c>
      <c r="N94" s="186">
        <f>CN48</f>
        <v>0</v>
      </c>
      <c r="O94" s="187">
        <f>CO48</f>
        <v>0</v>
      </c>
      <c r="P94" s="188">
        <f t="shared" si="375"/>
        <v>0</v>
      </c>
      <c r="S94" s="1148"/>
      <c r="T94" s="1149"/>
      <c r="U94" s="1149"/>
      <c r="V94" s="1149"/>
      <c r="W94" s="1150"/>
      <c r="X94" s="375"/>
      <c r="AA94" s="375"/>
      <c r="AB94" s="452"/>
      <c r="AC94" s="375"/>
      <c r="AF94" s="375"/>
      <c r="AG94" s="452"/>
      <c r="AH94" s="375"/>
      <c r="AK94" s="375"/>
      <c r="AL94" s="452"/>
      <c r="AM94" s="375"/>
      <c r="AP94" s="375"/>
      <c r="AQ94" s="452"/>
      <c r="AR94" s="311"/>
      <c r="AS94" s="311"/>
      <c r="AT94" s="311"/>
      <c r="AU94" s="311"/>
      <c r="AV94" s="311"/>
      <c r="AW94" s="311"/>
      <c r="AX94" s="452"/>
      <c r="AY94" s="375"/>
      <c r="BB94" s="311"/>
      <c r="BC94" s="452"/>
      <c r="BD94" s="375"/>
      <c r="LY94" s="444"/>
      <c r="MN94" s="383"/>
    </row>
    <row r="95" spans="1:495" ht="15" customHeight="1" x14ac:dyDescent="0.2">
      <c r="A95" s="483"/>
      <c r="B95" s="483"/>
      <c r="C95" s="378"/>
      <c r="D95" s="378"/>
      <c r="E95" s="449"/>
      <c r="F95" s="378"/>
      <c r="G95" s="380"/>
      <c r="H95" s="449" t="s">
        <v>442</v>
      </c>
      <c r="I95" s="450"/>
      <c r="J95" s="380"/>
      <c r="K95" s="185">
        <f>CF48</f>
        <v>0</v>
      </c>
      <c r="L95" s="186">
        <f>CG48</f>
        <v>0</v>
      </c>
      <c r="M95" s="186">
        <f>CH48</f>
        <v>0</v>
      </c>
      <c r="N95" s="186">
        <f>CI48</f>
        <v>0</v>
      </c>
      <c r="O95" s="187">
        <f>CJ48</f>
        <v>0</v>
      </c>
      <c r="P95" s="188">
        <f t="shared" si="375"/>
        <v>0</v>
      </c>
      <c r="S95" s="1148"/>
      <c r="T95" s="1149"/>
      <c r="U95" s="1149"/>
      <c r="V95" s="1149"/>
      <c r="W95" s="1150"/>
      <c r="X95" s="375"/>
      <c r="AA95" s="375"/>
      <c r="AB95" s="452"/>
      <c r="AC95" s="375"/>
      <c r="AF95" s="375"/>
      <c r="AG95" s="452"/>
      <c r="AH95" s="375"/>
      <c r="AK95" s="375"/>
      <c r="AL95" s="452"/>
      <c r="AM95" s="375"/>
      <c r="AP95" s="375"/>
      <c r="AQ95" s="452"/>
      <c r="AR95" s="311"/>
      <c r="AS95" s="311"/>
      <c r="AT95" s="311"/>
      <c r="AU95" s="311"/>
      <c r="AV95" s="311"/>
      <c r="AW95" s="311"/>
      <c r="AX95" s="452"/>
      <c r="AY95" s="375"/>
      <c r="BB95" s="311"/>
      <c r="BC95" s="452"/>
      <c r="BD95" s="375"/>
      <c r="LY95" s="444"/>
      <c r="MN95" s="383"/>
    </row>
    <row r="96" spans="1:495" ht="15" customHeight="1" x14ac:dyDescent="0.2">
      <c r="A96" s="483"/>
      <c r="B96" s="483"/>
      <c r="C96" s="378"/>
      <c r="D96" s="378"/>
      <c r="E96" s="449"/>
      <c r="F96" s="378"/>
      <c r="G96" s="380"/>
      <c r="H96" s="449" t="s">
        <v>443</v>
      </c>
      <c r="I96" s="450"/>
      <c r="J96" s="453"/>
      <c r="K96" s="190">
        <f>CA48</f>
        <v>0</v>
      </c>
      <c r="L96" s="191">
        <f>CB48</f>
        <v>0</v>
      </c>
      <c r="M96" s="191">
        <f>CC48</f>
        <v>0</v>
      </c>
      <c r="N96" s="191">
        <f>CD48</f>
        <v>0</v>
      </c>
      <c r="O96" s="192">
        <f>CE48</f>
        <v>0</v>
      </c>
      <c r="P96" s="193">
        <f t="shared" si="375"/>
        <v>0</v>
      </c>
      <c r="S96" s="1148"/>
      <c r="T96" s="1149"/>
      <c r="U96" s="1149"/>
      <c r="V96" s="1149"/>
      <c r="W96" s="1150"/>
      <c r="X96" s="375"/>
      <c r="AA96" s="375"/>
      <c r="AB96" s="452"/>
      <c r="AC96" s="375"/>
      <c r="AF96" s="375"/>
      <c r="AG96" s="452"/>
      <c r="AH96" s="375"/>
      <c r="AK96" s="375"/>
      <c r="AL96" s="452"/>
      <c r="AM96" s="375"/>
      <c r="AP96" s="375"/>
      <c r="AQ96" s="452"/>
      <c r="AR96" s="311"/>
      <c r="AS96" s="311"/>
      <c r="AT96" s="311"/>
      <c r="AU96" s="311"/>
      <c r="AV96" s="311"/>
      <c r="AW96" s="311"/>
      <c r="AX96" s="452"/>
      <c r="AY96" s="375"/>
      <c r="BB96" s="311"/>
      <c r="BC96" s="452"/>
      <c r="BD96" s="375"/>
      <c r="LY96" s="444"/>
      <c r="MN96" s="383"/>
    </row>
    <row r="97" spans="1:352" ht="15" customHeight="1" x14ac:dyDescent="0.2">
      <c r="A97" s="483"/>
      <c r="B97" s="483"/>
      <c r="C97" s="378"/>
      <c r="D97" s="378"/>
      <c r="E97" s="449"/>
      <c r="F97" s="378"/>
      <c r="G97" s="380"/>
      <c r="H97" s="449" t="s">
        <v>444</v>
      </c>
      <c r="I97" s="450"/>
      <c r="J97" s="453"/>
      <c r="K97" s="185">
        <f>BV48</f>
        <v>0</v>
      </c>
      <c r="L97" s="186">
        <f>BW48</f>
        <v>0</v>
      </c>
      <c r="M97" s="186">
        <f>BX48</f>
        <v>0</v>
      </c>
      <c r="N97" s="186">
        <f>BY48</f>
        <v>0</v>
      </c>
      <c r="O97" s="187">
        <f>BZ48</f>
        <v>0</v>
      </c>
      <c r="P97" s="188">
        <f t="shared" si="375"/>
        <v>0</v>
      </c>
      <c r="S97" s="1148"/>
      <c r="T97" s="1149"/>
      <c r="U97" s="1149"/>
      <c r="V97" s="1149"/>
      <c r="W97" s="1150"/>
      <c r="X97" s="375"/>
      <c r="AA97" s="375"/>
      <c r="AB97" s="452"/>
      <c r="AC97" s="375"/>
      <c r="AF97" s="375"/>
      <c r="AG97" s="452"/>
      <c r="AH97" s="375"/>
      <c r="AK97" s="375"/>
      <c r="AL97" s="452"/>
      <c r="AM97" s="375"/>
      <c r="AP97" s="375"/>
      <c r="AQ97" s="452"/>
      <c r="AR97" s="311"/>
      <c r="AS97" s="311"/>
      <c r="AT97" s="311"/>
      <c r="AU97" s="311"/>
      <c r="AV97" s="311"/>
      <c r="AW97" s="311"/>
      <c r="AX97" s="452"/>
      <c r="AY97" s="375"/>
      <c r="BB97" s="311"/>
      <c r="BC97" s="452"/>
      <c r="BD97" s="375"/>
      <c r="LY97" s="444"/>
      <c r="MN97" s="383"/>
    </row>
    <row r="98" spans="1:352" ht="15" customHeight="1" x14ac:dyDescent="0.2">
      <c r="A98" s="488"/>
      <c r="B98" s="488"/>
      <c r="C98" s="378"/>
      <c r="D98" s="378"/>
      <c r="E98" s="449"/>
      <c r="F98" s="378"/>
      <c r="G98" s="380"/>
      <c r="H98" s="449" t="s">
        <v>445</v>
      </c>
      <c r="I98" s="450"/>
      <c r="J98" s="380"/>
      <c r="K98" s="185">
        <f>BQ48</f>
        <v>0</v>
      </c>
      <c r="L98" s="186">
        <f>BR48</f>
        <v>0</v>
      </c>
      <c r="M98" s="186">
        <f>BS48</f>
        <v>0</v>
      </c>
      <c r="N98" s="186">
        <f>BT48</f>
        <v>0</v>
      </c>
      <c r="O98" s="187">
        <f>BU48</f>
        <v>0</v>
      </c>
      <c r="P98" s="188">
        <f t="shared" si="375"/>
        <v>0</v>
      </c>
      <c r="S98" s="1148"/>
      <c r="T98" s="1149"/>
      <c r="U98" s="1149"/>
      <c r="V98" s="1149"/>
      <c r="W98" s="1150"/>
      <c r="X98" s="375"/>
      <c r="AA98" s="375"/>
      <c r="AB98" s="452"/>
      <c r="AC98" s="375"/>
      <c r="AF98" s="375"/>
      <c r="AG98" s="452"/>
      <c r="AH98" s="375"/>
      <c r="AK98" s="375"/>
      <c r="AL98" s="452"/>
      <c r="AM98" s="375"/>
      <c r="AP98" s="375"/>
      <c r="AQ98" s="452"/>
      <c r="AR98" s="311"/>
      <c r="AS98" s="311"/>
      <c r="AT98" s="311"/>
      <c r="AU98" s="311"/>
      <c r="AV98" s="311"/>
      <c r="AW98" s="311"/>
      <c r="AX98" s="452"/>
      <c r="AY98" s="375"/>
      <c r="BB98" s="311"/>
      <c r="BC98" s="452"/>
      <c r="BD98" s="375"/>
      <c r="LY98" s="444"/>
      <c r="MN98" s="383"/>
    </row>
    <row r="99" spans="1:352" ht="15" customHeight="1" x14ac:dyDescent="0.2">
      <c r="A99" s="488"/>
      <c r="B99" s="488"/>
      <c r="D99" s="378"/>
      <c r="E99" s="449"/>
      <c r="F99" s="378"/>
      <c r="G99" s="380"/>
      <c r="H99" s="449" t="s">
        <v>446</v>
      </c>
      <c r="I99" s="450"/>
      <c r="J99" s="380"/>
      <c r="K99" s="489">
        <f>BL48</f>
        <v>0</v>
      </c>
      <c r="L99" s="490">
        <f>BM48</f>
        <v>0</v>
      </c>
      <c r="M99" s="490">
        <f>BN48</f>
        <v>0</v>
      </c>
      <c r="N99" s="490">
        <f>BO48</f>
        <v>0</v>
      </c>
      <c r="O99" s="491">
        <f>BP48</f>
        <v>0</v>
      </c>
      <c r="P99" s="200">
        <f t="shared" si="375"/>
        <v>0</v>
      </c>
      <c r="S99" s="1148"/>
      <c r="T99" s="1149"/>
      <c r="U99" s="1149"/>
      <c r="V99" s="1149"/>
      <c r="W99" s="1150"/>
      <c r="X99" s="452"/>
      <c r="AA99" s="375"/>
      <c r="AB99" s="452"/>
      <c r="AC99" s="452"/>
      <c r="AF99" s="375"/>
      <c r="AG99" s="452"/>
      <c r="AH99" s="452"/>
      <c r="AK99" s="375"/>
      <c r="AL99" s="452"/>
      <c r="AM99" s="452"/>
      <c r="AP99" s="375"/>
      <c r="AQ99" s="452"/>
      <c r="AR99" s="311"/>
      <c r="AS99" s="311"/>
      <c r="AT99" s="311"/>
      <c r="AU99" s="311"/>
      <c r="AV99" s="311"/>
      <c r="AW99" s="311"/>
      <c r="AX99" s="452"/>
      <c r="AY99" s="375"/>
      <c r="BB99" s="311"/>
      <c r="BC99" s="452"/>
      <c r="BD99" s="375"/>
      <c r="LY99" s="444"/>
      <c r="MN99" s="383"/>
    </row>
    <row r="100" spans="1:352" ht="15" customHeight="1" x14ac:dyDescent="0.2">
      <c r="A100" s="488"/>
      <c r="B100" s="488"/>
      <c r="C100" s="384"/>
      <c r="D100" s="378"/>
      <c r="E100" s="449"/>
      <c r="F100" s="378"/>
      <c r="G100" s="380"/>
      <c r="H100" s="394" t="s">
        <v>88</v>
      </c>
      <c r="I100" s="492"/>
      <c r="J100" s="380"/>
      <c r="K100" s="206">
        <f>SUM(K93:K99)</f>
        <v>0</v>
      </c>
      <c r="L100" s="206">
        <f>SUM(L93:L99)</f>
        <v>0</v>
      </c>
      <c r="M100" s="206">
        <f>SUM(M93:M99)</f>
        <v>0</v>
      </c>
      <c r="N100" s="206">
        <f>SUM(N93:N99)</f>
        <v>0</v>
      </c>
      <c r="O100" s="206">
        <f>SUM(O93:O99)</f>
        <v>0</v>
      </c>
      <c r="P100" s="206">
        <f t="shared" si="375"/>
        <v>0</v>
      </c>
      <c r="S100" s="1151"/>
      <c r="T100" s="1152"/>
      <c r="U100" s="1152"/>
      <c r="V100" s="1152"/>
      <c r="W100" s="1153"/>
      <c r="X100" s="377"/>
      <c r="AA100" s="375"/>
      <c r="AB100" s="452"/>
      <c r="AC100" s="377"/>
      <c r="AF100" s="375"/>
      <c r="AG100" s="452"/>
      <c r="AH100" s="377"/>
      <c r="AK100" s="375"/>
      <c r="AL100" s="452"/>
      <c r="AM100" s="377"/>
      <c r="AP100" s="375"/>
      <c r="AQ100" s="452"/>
      <c r="AR100" s="311"/>
      <c r="AS100" s="311"/>
      <c r="AT100" s="311"/>
      <c r="AU100" s="311"/>
      <c r="AV100" s="311"/>
      <c r="AW100" s="311"/>
      <c r="AX100" s="452"/>
      <c r="AY100" s="375"/>
      <c r="BB100" s="311"/>
      <c r="BC100" s="452"/>
      <c r="BD100" s="375"/>
      <c r="LY100" s="444"/>
      <c r="MN100" s="383"/>
    </row>
    <row r="101" spans="1:352" ht="9" customHeight="1" thickBot="1" x14ac:dyDescent="0.25">
      <c r="A101" s="488"/>
      <c r="B101" s="488"/>
      <c r="C101" s="378"/>
      <c r="D101" s="378"/>
      <c r="E101" s="378"/>
      <c r="F101" s="378"/>
      <c r="G101" s="380"/>
      <c r="H101" s="449"/>
      <c r="I101" s="450"/>
      <c r="J101" s="380"/>
      <c r="K101" s="484"/>
      <c r="L101" s="484"/>
      <c r="M101" s="484"/>
      <c r="N101" s="484"/>
      <c r="O101" s="484"/>
      <c r="P101" s="484"/>
      <c r="U101" s="465"/>
      <c r="X101" s="375"/>
      <c r="AA101" s="375"/>
      <c r="AB101" s="452"/>
      <c r="AC101" s="375"/>
      <c r="AF101" s="375"/>
      <c r="AG101" s="452"/>
      <c r="AH101" s="375"/>
      <c r="AK101" s="375"/>
      <c r="AL101" s="452"/>
      <c r="AM101" s="375"/>
      <c r="AP101" s="375"/>
      <c r="AQ101" s="452"/>
      <c r="AR101" s="375"/>
      <c r="AS101" s="375"/>
      <c r="AT101" s="375"/>
      <c r="AU101" s="375"/>
      <c r="AV101" s="375"/>
      <c r="AW101" s="375"/>
      <c r="AY101" s="375"/>
      <c r="BB101" s="375"/>
      <c r="BD101" s="375"/>
      <c r="LY101" s="444"/>
      <c r="MN101" s="383"/>
    </row>
    <row r="102" spans="1:352" ht="14.45" customHeight="1" thickBot="1" x14ac:dyDescent="0.25">
      <c r="A102" s="413" t="s">
        <v>6</v>
      </c>
      <c r="B102" s="413" t="s">
        <v>457</v>
      </c>
      <c r="H102" s="410"/>
      <c r="L102" s="1160" t="str">
        <f>$L$53</f>
        <v>Breakdown by Number of Bedrooms</v>
      </c>
      <c r="M102" s="1161"/>
      <c r="N102" s="1161"/>
      <c r="O102" s="1162"/>
      <c r="P102" s="380"/>
      <c r="S102" s="384" t="str">
        <f>B102</f>
        <v>UNIT SUMMARY (Continued)</v>
      </c>
      <c r="T102" s="384"/>
      <c r="U102" s="384"/>
      <c r="V102" s="384"/>
      <c r="AY102" s="375"/>
      <c r="BD102" s="375"/>
      <c r="LY102" s="444"/>
      <c r="MN102" s="383"/>
    </row>
    <row r="103" spans="1:352" ht="9" customHeight="1" x14ac:dyDescent="0.2">
      <c r="A103" s="413"/>
      <c r="B103" s="413"/>
      <c r="H103" s="410"/>
      <c r="P103" s="380"/>
      <c r="S103" s="464" t="str">
        <f>C104</f>
        <v>PHA Operating Subsidy-Assisted</v>
      </c>
      <c r="T103" s="445"/>
      <c r="U103" s="446"/>
      <c r="AY103" s="375"/>
      <c r="BD103" s="375"/>
      <c r="LY103" s="444"/>
      <c r="MN103" s="383"/>
    </row>
    <row r="104" spans="1:352" ht="15" customHeight="1" x14ac:dyDescent="0.2">
      <c r="A104" s="488"/>
      <c r="B104" s="488"/>
      <c r="C104" s="493" t="s">
        <v>456</v>
      </c>
      <c r="D104" s="493"/>
      <c r="E104" s="493"/>
      <c r="F104" s="378"/>
      <c r="G104" s="380"/>
      <c r="H104" s="449" t="s">
        <v>439</v>
      </c>
      <c r="I104" s="450"/>
      <c r="J104" s="380"/>
      <c r="K104" s="485">
        <f>DY48</f>
        <v>0</v>
      </c>
      <c r="L104" s="486">
        <f>DZ48</f>
        <v>0</v>
      </c>
      <c r="M104" s="486">
        <f>EA48</f>
        <v>0</v>
      </c>
      <c r="N104" s="486">
        <f>EB48</f>
        <v>0</v>
      </c>
      <c r="O104" s="487">
        <f>EC48</f>
        <v>0</v>
      </c>
      <c r="P104" s="182">
        <f t="shared" ref="P104:P111" si="376">SUM(K104:O104)</f>
        <v>0</v>
      </c>
      <c r="S104" s="1145"/>
      <c r="T104" s="1146"/>
      <c r="U104" s="1146"/>
      <c r="V104" s="1146"/>
      <c r="W104" s="1147"/>
      <c r="X104" s="375"/>
      <c r="AA104" s="375"/>
      <c r="AB104" s="452"/>
      <c r="AC104" s="375"/>
      <c r="AF104" s="375"/>
      <c r="AG104" s="452"/>
      <c r="AH104" s="375"/>
      <c r="AK104" s="375"/>
      <c r="AL104" s="452"/>
      <c r="AM104" s="375"/>
      <c r="AP104" s="375"/>
      <c r="AQ104" s="452"/>
      <c r="AR104" s="311"/>
      <c r="AS104" s="311"/>
      <c r="AT104" s="311"/>
      <c r="AU104" s="311"/>
      <c r="AV104" s="311"/>
      <c r="AW104" s="311"/>
      <c r="AX104" s="452"/>
      <c r="AY104" s="375"/>
      <c r="BB104" s="311"/>
      <c r="BC104" s="452"/>
      <c r="BD104" s="375"/>
      <c r="LY104" s="444"/>
      <c r="MN104" s="383"/>
    </row>
    <row r="105" spans="1:352" ht="15" customHeight="1" x14ac:dyDescent="0.2">
      <c r="A105" s="488"/>
      <c r="B105" s="488"/>
      <c r="C105" s="450" t="s">
        <v>455</v>
      </c>
      <c r="D105" s="493"/>
      <c r="E105" s="493"/>
      <c r="F105" s="378"/>
      <c r="G105" s="380"/>
      <c r="H105" s="449" t="s">
        <v>441</v>
      </c>
      <c r="I105" s="450"/>
      <c r="J105" s="380"/>
      <c r="K105" s="185">
        <f>DT48</f>
        <v>0</v>
      </c>
      <c r="L105" s="186">
        <f>DU48</f>
        <v>0</v>
      </c>
      <c r="M105" s="186">
        <f>DV48</f>
        <v>0</v>
      </c>
      <c r="N105" s="186">
        <f>DW48</f>
        <v>0</v>
      </c>
      <c r="O105" s="187">
        <f>DX48</f>
        <v>0</v>
      </c>
      <c r="P105" s="188">
        <f t="shared" si="376"/>
        <v>0</v>
      </c>
      <c r="S105" s="1148"/>
      <c r="T105" s="1149"/>
      <c r="U105" s="1149"/>
      <c r="V105" s="1149"/>
      <c r="W105" s="1150"/>
      <c r="X105" s="375"/>
      <c r="AA105" s="375"/>
      <c r="AB105" s="452"/>
      <c r="AC105" s="375"/>
      <c r="AF105" s="375"/>
      <c r="AG105" s="452"/>
      <c r="AH105" s="375"/>
      <c r="AK105" s="375"/>
      <c r="AL105" s="452"/>
      <c r="AM105" s="375"/>
      <c r="AP105" s="375"/>
      <c r="AQ105" s="452"/>
      <c r="AR105" s="311"/>
      <c r="AS105" s="311"/>
      <c r="AT105" s="311"/>
      <c r="AU105" s="311"/>
      <c r="AV105" s="311"/>
      <c r="AW105" s="311"/>
      <c r="AX105" s="452"/>
      <c r="AY105" s="375"/>
      <c r="BB105" s="311"/>
      <c r="BC105" s="452"/>
      <c r="BD105" s="375"/>
      <c r="LY105" s="444"/>
      <c r="MN105" s="383"/>
    </row>
    <row r="106" spans="1:352" ht="15" customHeight="1" x14ac:dyDescent="0.2">
      <c r="A106" s="488"/>
      <c r="B106" s="488"/>
      <c r="C106" s="493"/>
      <c r="D106" s="493"/>
      <c r="E106" s="493"/>
      <c r="F106" s="378"/>
      <c r="G106" s="380"/>
      <c r="H106" s="449" t="s">
        <v>442</v>
      </c>
      <c r="I106" s="450"/>
      <c r="J106" s="380"/>
      <c r="K106" s="185">
        <f>DO48</f>
        <v>0</v>
      </c>
      <c r="L106" s="186">
        <f>DP48</f>
        <v>0</v>
      </c>
      <c r="M106" s="186">
        <f>DQ48</f>
        <v>0</v>
      </c>
      <c r="N106" s="186">
        <f>DR48</f>
        <v>0</v>
      </c>
      <c r="O106" s="187">
        <f>DS48</f>
        <v>0</v>
      </c>
      <c r="P106" s="188">
        <f t="shared" si="376"/>
        <v>0</v>
      </c>
      <c r="S106" s="1148"/>
      <c r="T106" s="1149"/>
      <c r="U106" s="1149"/>
      <c r="V106" s="1149"/>
      <c r="W106" s="1150"/>
      <c r="X106" s="375"/>
      <c r="AA106" s="375"/>
      <c r="AB106" s="452"/>
      <c r="AC106" s="375"/>
      <c r="AF106" s="375"/>
      <c r="AG106" s="452"/>
      <c r="AH106" s="375"/>
      <c r="AK106" s="375"/>
      <c r="AL106" s="452"/>
      <c r="AM106" s="375"/>
      <c r="AP106" s="375"/>
      <c r="AQ106" s="452"/>
      <c r="AR106" s="311"/>
      <c r="AS106" s="311"/>
      <c r="AT106" s="311"/>
      <c r="AU106" s="311"/>
      <c r="AV106" s="311"/>
      <c r="AW106" s="311"/>
      <c r="AX106" s="452"/>
      <c r="AY106" s="375"/>
      <c r="BB106" s="311"/>
      <c r="BC106" s="452"/>
      <c r="BD106" s="375"/>
      <c r="LY106" s="444"/>
      <c r="MN106" s="383"/>
    </row>
    <row r="107" spans="1:352" ht="15" customHeight="1" x14ac:dyDescent="0.2">
      <c r="A107" s="488"/>
      <c r="B107" s="488"/>
      <c r="C107" s="493"/>
      <c r="D107" s="493"/>
      <c r="E107" s="493"/>
      <c r="F107" s="378"/>
      <c r="G107" s="380"/>
      <c r="H107" s="449" t="s">
        <v>443</v>
      </c>
      <c r="I107" s="450"/>
      <c r="J107" s="453"/>
      <c r="K107" s="190">
        <f>DJ48</f>
        <v>0</v>
      </c>
      <c r="L107" s="191">
        <f>DK48</f>
        <v>0</v>
      </c>
      <c r="M107" s="191">
        <f>DL48</f>
        <v>0</v>
      </c>
      <c r="N107" s="191">
        <f>DM48</f>
        <v>0</v>
      </c>
      <c r="O107" s="192">
        <f>DN48</f>
        <v>0</v>
      </c>
      <c r="P107" s="193">
        <f t="shared" si="376"/>
        <v>0</v>
      </c>
      <c r="S107" s="1148"/>
      <c r="T107" s="1149"/>
      <c r="U107" s="1149"/>
      <c r="V107" s="1149"/>
      <c r="W107" s="1150"/>
      <c r="X107" s="375"/>
      <c r="AA107" s="375"/>
      <c r="AB107" s="452"/>
      <c r="AC107" s="375"/>
      <c r="AF107" s="375"/>
      <c r="AG107" s="452"/>
      <c r="AH107" s="375"/>
      <c r="AK107" s="375"/>
      <c r="AL107" s="452"/>
      <c r="AM107" s="375"/>
      <c r="AP107" s="375"/>
      <c r="AQ107" s="452"/>
      <c r="AR107" s="311"/>
      <c r="AS107" s="311"/>
      <c r="AT107" s="311"/>
      <c r="AU107" s="311"/>
      <c r="AV107" s="311"/>
      <c r="AW107" s="311"/>
      <c r="AX107" s="452"/>
      <c r="AY107" s="375"/>
      <c r="BB107" s="311"/>
      <c r="BC107" s="452"/>
      <c r="BD107" s="375"/>
      <c r="LY107" s="444"/>
      <c r="MN107" s="383"/>
    </row>
    <row r="108" spans="1:352" ht="15" customHeight="1" x14ac:dyDescent="0.2">
      <c r="A108" s="488"/>
      <c r="B108" s="488"/>
      <c r="C108" s="493"/>
      <c r="D108" s="493"/>
      <c r="E108" s="493"/>
      <c r="F108" s="378"/>
      <c r="G108" s="380"/>
      <c r="H108" s="449" t="s">
        <v>444</v>
      </c>
      <c r="I108" s="450"/>
      <c r="J108" s="453"/>
      <c r="K108" s="185">
        <f>DE48</f>
        <v>0</v>
      </c>
      <c r="L108" s="186">
        <f>DF48</f>
        <v>0</v>
      </c>
      <c r="M108" s="186">
        <f>DG48</f>
        <v>0</v>
      </c>
      <c r="N108" s="186">
        <f>DH48</f>
        <v>0</v>
      </c>
      <c r="O108" s="187">
        <f>DI48</f>
        <v>0</v>
      </c>
      <c r="P108" s="188">
        <f t="shared" si="376"/>
        <v>0</v>
      </c>
      <c r="S108" s="1148"/>
      <c r="T108" s="1149"/>
      <c r="U108" s="1149"/>
      <c r="V108" s="1149"/>
      <c r="W108" s="1150"/>
      <c r="X108" s="375"/>
      <c r="AA108" s="375"/>
      <c r="AB108" s="452"/>
      <c r="AC108" s="375"/>
      <c r="AF108" s="375"/>
      <c r="AG108" s="452"/>
      <c r="AH108" s="375"/>
      <c r="AK108" s="375"/>
      <c r="AL108" s="452"/>
      <c r="AM108" s="375"/>
      <c r="AP108" s="375"/>
      <c r="AQ108" s="452"/>
      <c r="AR108" s="311"/>
      <c r="AS108" s="311"/>
      <c r="AT108" s="311"/>
      <c r="AU108" s="311"/>
      <c r="AV108" s="311"/>
      <c r="AW108" s="311"/>
      <c r="AX108" s="452"/>
      <c r="AY108" s="375"/>
      <c r="BB108" s="311"/>
      <c r="BC108" s="452"/>
      <c r="BD108" s="375"/>
      <c r="LY108" s="444"/>
      <c r="MN108" s="383"/>
    </row>
    <row r="109" spans="1:352" ht="15" customHeight="1" x14ac:dyDescent="0.2">
      <c r="A109" s="488"/>
      <c r="B109" s="488"/>
      <c r="C109" s="493"/>
      <c r="D109" s="493"/>
      <c r="E109" s="493"/>
      <c r="F109" s="378"/>
      <c r="G109" s="380"/>
      <c r="H109" s="449" t="s">
        <v>445</v>
      </c>
      <c r="I109" s="450"/>
      <c r="J109" s="380"/>
      <c r="K109" s="185">
        <f>CZ48</f>
        <v>0</v>
      </c>
      <c r="L109" s="186">
        <f>DA48</f>
        <v>0</v>
      </c>
      <c r="M109" s="186">
        <f>DB48</f>
        <v>0</v>
      </c>
      <c r="N109" s="186">
        <f>DC48</f>
        <v>0</v>
      </c>
      <c r="O109" s="187">
        <f>DD48</f>
        <v>0</v>
      </c>
      <c r="P109" s="188">
        <f t="shared" si="376"/>
        <v>0</v>
      </c>
      <c r="S109" s="1148"/>
      <c r="T109" s="1149"/>
      <c r="U109" s="1149"/>
      <c r="V109" s="1149"/>
      <c r="W109" s="1150"/>
      <c r="X109" s="375"/>
      <c r="AA109" s="375"/>
      <c r="AB109" s="452"/>
      <c r="AC109" s="375"/>
      <c r="AF109" s="375"/>
      <c r="AG109" s="452"/>
      <c r="AH109" s="375"/>
      <c r="AK109" s="375"/>
      <c r="AL109" s="452"/>
      <c r="AM109" s="375"/>
      <c r="AP109" s="375"/>
      <c r="AQ109" s="452"/>
      <c r="AR109" s="311"/>
      <c r="AS109" s="311"/>
      <c r="AT109" s="311"/>
      <c r="AU109" s="311"/>
      <c r="AV109" s="311"/>
      <c r="AW109" s="311"/>
      <c r="AX109" s="452"/>
      <c r="AY109" s="375"/>
      <c r="BB109" s="311"/>
      <c r="BC109" s="452"/>
      <c r="BD109" s="375"/>
      <c r="LY109" s="444"/>
      <c r="MN109" s="383"/>
    </row>
    <row r="110" spans="1:352" ht="15" customHeight="1" x14ac:dyDescent="0.2">
      <c r="A110" s="488"/>
      <c r="B110" s="488"/>
      <c r="C110" s="493"/>
      <c r="D110" s="493"/>
      <c r="E110" s="493"/>
      <c r="F110" s="378"/>
      <c r="G110" s="380"/>
      <c r="H110" s="449" t="s">
        <v>446</v>
      </c>
      <c r="I110" s="450"/>
      <c r="J110" s="380"/>
      <c r="K110" s="489">
        <f>CU48</f>
        <v>0</v>
      </c>
      <c r="L110" s="490">
        <f>CV48</f>
        <v>0</v>
      </c>
      <c r="M110" s="490">
        <f>CW48</f>
        <v>0</v>
      </c>
      <c r="N110" s="490">
        <f>CX48</f>
        <v>0</v>
      </c>
      <c r="O110" s="491">
        <f>CY48</f>
        <v>0</v>
      </c>
      <c r="P110" s="200">
        <f t="shared" si="376"/>
        <v>0</v>
      </c>
      <c r="S110" s="1148"/>
      <c r="T110" s="1149"/>
      <c r="U110" s="1149"/>
      <c r="V110" s="1149"/>
      <c r="W110" s="1150"/>
      <c r="X110" s="452"/>
      <c r="AA110" s="375"/>
      <c r="AB110" s="452"/>
      <c r="AC110" s="452"/>
      <c r="AF110" s="375"/>
      <c r="AG110" s="452"/>
      <c r="AH110" s="452"/>
      <c r="AK110" s="375"/>
      <c r="AL110" s="452"/>
      <c r="AM110" s="452"/>
      <c r="AP110" s="375"/>
      <c r="AQ110" s="452"/>
      <c r="AR110" s="311"/>
      <c r="AS110" s="311"/>
      <c r="AT110" s="311"/>
      <c r="AU110" s="311"/>
      <c r="AV110" s="311"/>
      <c r="AW110" s="311"/>
      <c r="AX110" s="452"/>
      <c r="AY110" s="375"/>
      <c r="BB110" s="311"/>
      <c r="BC110" s="452"/>
      <c r="BD110" s="375"/>
      <c r="LY110" s="444"/>
      <c r="MN110" s="383"/>
    </row>
    <row r="111" spans="1:352" ht="15" customHeight="1" x14ac:dyDescent="0.2">
      <c r="A111" s="488"/>
      <c r="B111" s="488"/>
      <c r="C111" s="380"/>
      <c r="D111" s="378"/>
      <c r="E111" s="449"/>
      <c r="F111" s="378"/>
      <c r="G111" s="380"/>
      <c r="H111" s="394" t="s">
        <v>88</v>
      </c>
      <c r="I111" s="492"/>
      <c r="J111" s="380"/>
      <c r="K111" s="206">
        <f>SUM(K104:K110)</f>
        <v>0</v>
      </c>
      <c r="L111" s="206">
        <f>SUM(L104:L110)</f>
        <v>0</v>
      </c>
      <c r="M111" s="206">
        <f>SUM(M104:M110)</f>
        <v>0</v>
      </c>
      <c r="N111" s="206">
        <f>SUM(N104:N110)</f>
        <v>0</v>
      </c>
      <c r="O111" s="206">
        <f>SUM(O104:O110)</f>
        <v>0</v>
      </c>
      <c r="P111" s="206">
        <f t="shared" si="376"/>
        <v>0</v>
      </c>
      <c r="S111" s="1151"/>
      <c r="T111" s="1152"/>
      <c r="U111" s="1152"/>
      <c r="V111" s="1152"/>
      <c r="W111" s="1153"/>
      <c r="X111" s="377"/>
      <c r="AA111" s="375"/>
      <c r="AB111" s="452"/>
      <c r="AC111" s="377"/>
      <c r="AF111" s="375"/>
      <c r="AG111" s="452"/>
      <c r="AH111" s="377"/>
      <c r="AK111" s="375"/>
      <c r="AL111" s="452"/>
      <c r="AM111" s="377"/>
      <c r="AP111" s="375"/>
      <c r="AQ111" s="452"/>
      <c r="AR111" s="311"/>
      <c r="AS111" s="311"/>
      <c r="AT111" s="311"/>
      <c r="AU111" s="311"/>
      <c r="AV111" s="311"/>
      <c r="AW111" s="311"/>
      <c r="AX111" s="452"/>
      <c r="AY111" s="375"/>
      <c r="BB111" s="311"/>
      <c r="BC111" s="452"/>
      <c r="BD111" s="375"/>
      <c r="LY111" s="444"/>
      <c r="MN111" s="383"/>
    </row>
    <row r="112" spans="1:352" ht="9" customHeight="1" x14ac:dyDescent="0.2">
      <c r="A112" s="488"/>
      <c r="B112" s="488"/>
      <c r="D112" s="402"/>
      <c r="E112" s="449"/>
      <c r="F112" s="378"/>
      <c r="G112" s="380"/>
      <c r="H112" s="449"/>
      <c r="I112" s="450"/>
      <c r="J112" s="380"/>
      <c r="K112" s="484"/>
      <c r="L112" s="484"/>
      <c r="M112" s="484"/>
      <c r="N112" s="484"/>
      <c r="O112" s="484"/>
      <c r="P112" s="484"/>
      <c r="S112" s="464" t="str">
        <f>C113</f>
        <v>Type of Construction Activity</v>
      </c>
      <c r="U112" s="465"/>
      <c r="X112" s="375"/>
      <c r="AA112" s="375"/>
      <c r="AB112" s="452"/>
      <c r="AC112" s="375"/>
      <c r="AF112" s="375"/>
      <c r="AG112" s="452"/>
      <c r="AH112" s="375"/>
      <c r="AK112" s="375"/>
      <c r="AL112" s="452"/>
      <c r="AM112" s="375"/>
      <c r="AP112" s="375"/>
      <c r="AQ112" s="452"/>
      <c r="AR112" s="375"/>
      <c r="AS112" s="375"/>
      <c r="AT112" s="375"/>
      <c r="AU112" s="375"/>
      <c r="AV112" s="375"/>
      <c r="AW112" s="375"/>
      <c r="AY112" s="375"/>
      <c r="BB112" s="375"/>
      <c r="BD112" s="375"/>
      <c r="LY112" s="444"/>
      <c r="MN112" s="383"/>
    </row>
    <row r="113" spans="1:352" ht="14.25" customHeight="1" x14ac:dyDescent="0.2">
      <c r="A113" s="488"/>
      <c r="B113" s="488"/>
      <c r="C113" s="1170" t="s">
        <v>458</v>
      </c>
      <c r="D113" s="1170"/>
      <c r="E113" s="449" t="s">
        <v>459</v>
      </c>
      <c r="F113" s="378"/>
      <c r="G113" s="380"/>
      <c r="H113" s="449" t="s">
        <v>460</v>
      </c>
      <c r="I113" s="450"/>
      <c r="J113" s="380"/>
      <c r="K113" s="179">
        <f>GG48</f>
        <v>0</v>
      </c>
      <c r="L113" s="180">
        <f>GH48</f>
        <v>0</v>
      </c>
      <c r="M113" s="180">
        <f>GI48</f>
        <v>0</v>
      </c>
      <c r="N113" s="180">
        <f>GJ48</f>
        <v>0</v>
      </c>
      <c r="O113" s="181">
        <f>GK48</f>
        <v>0</v>
      </c>
      <c r="P113" s="182">
        <f t="shared" ref="P113:P123" si="377">SUM(K113:O113)</f>
        <v>0</v>
      </c>
      <c r="S113" s="1145"/>
      <c r="T113" s="1146"/>
      <c r="U113" s="1146"/>
      <c r="V113" s="1146"/>
      <c r="W113" s="1147"/>
      <c r="X113" s="375"/>
      <c r="AA113" s="375"/>
      <c r="AB113" s="452"/>
      <c r="AC113" s="375"/>
      <c r="AF113" s="375"/>
      <c r="AG113" s="452"/>
      <c r="AH113" s="375"/>
      <c r="AK113" s="375"/>
      <c r="AL113" s="452"/>
      <c r="AM113" s="375"/>
      <c r="AP113" s="375"/>
      <c r="AQ113" s="452"/>
      <c r="AR113" s="311"/>
      <c r="AS113" s="311"/>
      <c r="AT113" s="311"/>
      <c r="AU113" s="311"/>
      <c r="AV113" s="311"/>
      <c r="AW113" s="311"/>
      <c r="BB113" s="311"/>
      <c r="JW113" s="383"/>
      <c r="KB113" s="383"/>
      <c r="KC113" s="383"/>
      <c r="KD113" s="383"/>
      <c r="KE113" s="383"/>
      <c r="KF113" s="383"/>
      <c r="KG113" s="383"/>
      <c r="KH113" s="383"/>
      <c r="KI113" s="383"/>
      <c r="KJ113" s="383"/>
      <c r="KK113" s="383"/>
      <c r="KL113" s="383"/>
      <c r="KM113" s="383"/>
      <c r="KN113" s="383"/>
      <c r="KO113" s="383"/>
      <c r="KP113" s="383"/>
      <c r="KQ113" s="383"/>
      <c r="KR113" s="383"/>
      <c r="KS113" s="383"/>
      <c r="KT113" s="383"/>
      <c r="KU113" s="383"/>
      <c r="KV113" s="383"/>
      <c r="KW113" s="383"/>
      <c r="KX113" s="383"/>
      <c r="KY113" s="383"/>
      <c r="KZ113" s="383"/>
      <c r="LA113" s="383"/>
      <c r="LB113" s="383"/>
      <c r="LC113" s="383"/>
      <c r="LD113" s="383"/>
      <c r="LE113" s="383"/>
      <c r="LF113" s="383"/>
      <c r="LG113" s="383"/>
      <c r="LH113" s="383"/>
      <c r="LI113" s="383"/>
      <c r="LJ113" s="383"/>
      <c r="LK113" s="383"/>
      <c r="LL113" s="383"/>
      <c r="LM113" s="383"/>
      <c r="LN113" s="383"/>
      <c r="LO113" s="383"/>
      <c r="LP113" s="383"/>
      <c r="LQ113" s="383"/>
      <c r="LY113" s="444"/>
      <c r="MN113" s="383"/>
    </row>
    <row r="114" spans="1:352" ht="14.25" customHeight="1" x14ac:dyDescent="0.2">
      <c r="A114" s="488"/>
      <c r="B114" s="488"/>
      <c r="C114" s="1170"/>
      <c r="D114" s="1170"/>
      <c r="E114" s="449"/>
      <c r="F114" s="378"/>
      <c r="G114" s="380"/>
      <c r="H114" s="449" t="s">
        <v>420</v>
      </c>
      <c r="I114" s="450"/>
      <c r="J114" s="380"/>
      <c r="K114" s="194">
        <f>GL48</f>
        <v>0</v>
      </c>
      <c r="L114" s="195">
        <f>GM48</f>
        <v>0</v>
      </c>
      <c r="M114" s="195">
        <f>GN48</f>
        <v>0</v>
      </c>
      <c r="N114" s="195">
        <f>GO48</f>
        <v>0</v>
      </c>
      <c r="O114" s="196">
        <f>GP48</f>
        <v>0</v>
      </c>
      <c r="P114" s="200">
        <f t="shared" si="377"/>
        <v>0</v>
      </c>
      <c r="S114" s="1148"/>
      <c r="T114" s="1149"/>
      <c r="U114" s="1149"/>
      <c r="V114" s="1149"/>
      <c r="W114" s="1150"/>
      <c r="X114" s="375"/>
      <c r="AA114" s="375"/>
      <c r="AB114" s="452"/>
      <c r="AC114" s="375"/>
      <c r="AF114" s="375"/>
      <c r="AG114" s="452"/>
      <c r="AH114" s="375"/>
      <c r="AK114" s="375"/>
      <c r="AL114" s="452"/>
      <c r="AM114" s="375"/>
      <c r="AP114" s="375"/>
      <c r="AQ114" s="452"/>
      <c r="AR114" s="311"/>
      <c r="AS114" s="311"/>
      <c r="AT114" s="311"/>
      <c r="AU114" s="311"/>
      <c r="AV114" s="311"/>
      <c r="AW114" s="311"/>
      <c r="AX114" s="455"/>
      <c r="AY114" s="375"/>
      <c r="BB114" s="311"/>
      <c r="BC114" s="455"/>
      <c r="BD114" s="375"/>
      <c r="LY114" s="444"/>
      <c r="MN114" s="383"/>
    </row>
    <row r="115" spans="1:352" ht="14.25" customHeight="1" x14ac:dyDescent="0.2">
      <c r="A115" s="488"/>
      <c r="B115" s="488"/>
      <c r="C115" s="1170"/>
      <c r="D115" s="1170"/>
      <c r="E115" s="449"/>
      <c r="F115" s="378"/>
      <c r="G115" s="380"/>
      <c r="H115" s="394" t="s">
        <v>461</v>
      </c>
      <c r="I115" s="492"/>
      <c r="J115" s="380"/>
      <c r="K115" s="248">
        <f>SUM(K113:K114)+GQ48</f>
        <v>0</v>
      </c>
      <c r="L115" s="248">
        <f>SUM(L113:L114)+GR48</f>
        <v>0</v>
      </c>
      <c r="M115" s="248">
        <f>SUM(M113:M114)+GS48</f>
        <v>0</v>
      </c>
      <c r="N115" s="248">
        <f>SUM(N113:N114)+GT48</f>
        <v>0</v>
      </c>
      <c r="O115" s="248">
        <f>SUM(O113:O114)+GU48</f>
        <v>0</v>
      </c>
      <c r="P115" s="248">
        <f t="shared" si="377"/>
        <v>0</v>
      </c>
      <c r="S115" s="1148"/>
      <c r="T115" s="1149"/>
      <c r="U115" s="1149"/>
      <c r="V115" s="1149"/>
      <c r="W115" s="1150"/>
      <c r="X115" s="377"/>
      <c r="AA115" s="375"/>
      <c r="AB115" s="452"/>
      <c r="AC115" s="377"/>
      <c r="AF115" s="375"/>
      <c r="AG115" s="452"/>
      <c r="AH115" s="377"/>
      <c r="AK115" s="375"/>
      <c r="AL115" s="452"/>
      <c r="AM115" s="377"/>
      <c r="AP115" s="375"/>
      <c r="AQ115" s="452"/>
      <c r="AR115" s="311"/>
      <c r="AS115" s="311"/>
      <c r="AT115" s="311"/>
      <c r="AU115" s="311"/>
      <c r="AV115" s="311"/>
      <c r="AW115" s="311"/>
      <c r="AX115" s="452"/>
      <c r="AY115" s="375"/>
      <c r="BB115" s="311"/>
      <c r="BC115" s="452"/>
      <c r="BD115" s="375"/>
      <c r="LY115" s="444"/>
      <c r="MN115" s="383"/>
    </row>
    <row r="116" spans="1:352" ht="14.25" customHeight="1" x14ac:dyDescent="0.2">
      <c r="A116" s="488"/>
      <c r="B116" s="488"/>
      <c r="C116" s="1170"/>
      <c r="D116" s="1170"/>
      <c r="E116" s="449" t="s">
        <v>462</v>
      </c>
      <c r="F116" s="378"/>
      <c r="G116" s="380"/>
      <c r="H116" s="449" t="s">
        <v>460</v>
      </c>
      <c r="I116" s="450"/>
      <c r="J116" s="380"/>
      <c r="K116" s="179">
        <f>GV48</f>
        <v>0</v>
      </c>
      <c r="L116" s="180">
        <f>GW48</f>
        <v>0</v>
      </c>
      <c r="M116" s="180">
        <f>GX48</f>
        <v>0</v>
      </c>
      <c r="N116" s="180">
        <f>GY48</f>
        <v>0</v>
      </c>
      <c r="O116" s="181">
        <f>GZ48</f>
        <v>0</v>
      </c>
      <c r="P116" s="182">
        <f t="shared" si="377"/>
        <v>0</v>
      </c>
      <c r="S116" s="1148"/>
      <c r="T116" s="1149"/>
      <c r="U116" s="1149"/>
      <c r="V116" s="1149"/>
      <c r="W116" s="1150"/>
      <c r="X116" s="375"/>
      <c r="AA116" s="375"/>
      <c r="AB116" s="452"/>
      <c r="AC116" s="375"/>
      <c r="AF116" s="375"/>
      <c r="AG116" s="452"/>
      <c r="AH116" s="375"/>
      <c r="AK116" s="375"/>
      <c r="AL116" s="452"/>
      <c r="AM116" s="375"/>
      <c r="AP116" s="375"/>
      <c r="AQ116" s="452"/>
      <c r="AR116" s="311"/>
      <c r="AS116" s="311"/>
      <c r="AT116" s="311"/>
      <c r="AU116" s="311"/>
      <c r="AV116" s="311"/>
      <c r="AW116" s="311"/>
      <c r="BB116" s="311"/>
      <c r="JW116" s="383"/>
      <c r="KB116" s="383"/>
      <c r="KC116" s="383"/>
      <c r="KD116" s="383"/>
      <c r="KE116" s="383"/>
      <c r="KF116" s="383"/>
      <c r="KG116" s="383"/>
      <c r="KH116" s="383"/>
      <c r="KI116" s="383"/>
      <c r="KJ116" s="383"/>
      <c r="KK116" s="383"/>
      <c r="KL116" s="383"/>
      <c r="KM116" s="383"/>
      <c r="KN116" s="383"/>
      <c r="KO116" s="383"/>
      <c r="KP116" s="383"/>
      <c r="KQ116" s="383"/>
      <c r="KR116" s="383"/>
      <c r="KS116" s="383"/>
      <c r="KT116" s="383"/>
      <c r="KU116" s="383"/>
      <c r="KV116" s="383"/>
      <c r="KW116" s="383"/>
      <c r="KX116" s="383"/>
      <c r="KY116" s="383"/>
      <c r="KZ116" s="383"/>
      <c r="LA116" s="383"/>
      <c r="LB116" s="383"/>
      <c r="LC116" s="383"/>
      <c r="LD116" s="383"/>
      <c r="LE116" s="383"/>
      <c r="LF116" s="383"/>
      <c r="LG116" s="383"/>
      <c r="LH116" s="383"/>
      <c r="LI116" s="383"/>
      <c r="LJ116" s="383"/>
      <c r="LK116" s="383"/>
      <c r="LL116" s="383"/>
      <c r="LM116" s="383"/>
      <c r="LN116" s="383"/>
      <c r="LO116" s="383"/>
      <c r="LP116" s="383"/>
      <c r="LQ116" s="383"/>
      <c r="LY116" s="444"/>
      <c r="MN116" s="383"/>
    </row>
    <row r="117" spans="1:352" ht="14.25" customHeight="1" x14ac:dyDescent="0.2">
      <c r="A117" s="488"/>
      <c r="B117" s="488"/>
      <c r="C117" s="1170"/>
      <c r="D117" s="1170"/>
      <c r="E117" s="449"/>
      <c r="F117" s="378"/>
      <c r="G117" s="380"/>
      <c r="H117" s="449" t="s">
        <v>420</v>
      </c>
      <c r="I117" s="450"/>
      <c r="J117" s="380"/>
      <c r="K117" s="194">
        <f>HA48</f>
        <v>0</v>
      </c>
      <c r="L117" s="195">
        <f>HB48</f>
        <v>0</v>
      </c>
      <c r="M117" s="195">
        <f>HC48</f>
        <v>0</v>
      </c>
      <c r="N117" s="195">
        <f>HD48</f>
        <v>0</v>
      </c>
      <c r="O117" s="196">
        <f>HE48</f>
        <v>0</v>
      </c>
      <c r="P117" s="200">
        <f t="shared" si="377"/>
        <v>0</v>
      </c>
      <c r="S117" s="1148"/>
      <c r="T117" s="1149"/>
      <c r="U117" s="1149"/>
      <c r="V117" s="1149"/>
      <c r="W117" s="1150"/>
      <c r="X117" s="375"/>
      <c r="AA117" s="375"/>
      <c r="AB117" s="452"/>
      <c r="AC117" s="375"/>
      <c r="AF117" s="375"/>
      <c r="AG117" s="452"/>
      <c r="AH117" s="375"/>
      <c r="AK117" s="375"/>
      <c r="AL117" s="452"/>
      <c r="AM117" s="375"/>
      <c r="AP117" s="375"/>
      <c r="AQ117" s="452"/>
      <c r="AR117" s="311"/>
      <c r="AS117" s="311"/>
      <c r="AT117" s="311"/>
      <c r="AU117" s="311"/>
      <c r="AV117" s="311"/>
      <c r="AW117" s="311"/>
      <c r="AX117" s="455"/>
      <c r="AY117" s="375"/>
      <c r="BB117" s="311"/>
      <c r="BC117" s="455"/>
      <c r="BD117" s="375"/>
      <c r="LY117" s="444"/>
      <c r="MN117" s="383"/>
    </row>
    <row r="118" spans="1:352" ht="14.25" customHeight="1" x14ac:dyDescent="0.2">
      <c r="A118" s="488"/>
      <c r="B118" s="488"/>
      <c r="C118" s="1170"/>
      <c r="D118" s="1170"/>
      <c r="E118" s="449"/>
      <c r="F118" s="378"/>
      <c r="G118" s="380"/>
      <c r="H118" s="394" t="s">
        <v>461</v>
      </c>
      <c r="I118" s="492"/>
      <c r="J118" s="380"/>
      <c r="K118" s="248">
        <f>SUM(K116:K117)+HF48</f>
        <v>0</v>
      </c>
      <c r="L118" s="248">
        <f>SUM(L116:L117)+HG48</f>
        <v>0</v>
      </c>
      <c r="M118" s="248">
        <f>SUM(M116:M117)+HH48</f>
        <v>0</v>
      </c>
      <c r="N118" s="248">
        <f>SUM(N116:N117)+HI48</f>
        <v>0</v>
      </c>
      <c r="O118" s="248">
        <f>SUM(O116:O117)+HJ48</f>
        <v>0</v>
      </c>
      <c r="P118" s="248">
        <f t="shared" si="377"/>
        <v>0</v>
      </c>
      <c r="S118" s="1148"/>
      <c r="T118" s="1149"/>
      <c r="U118" s="1149"/>
      <c r="V118" s="1149"/>
      <c r="W118" s="1150"/>
      <c r="X118" s="377"/>
      <c r="AA118" s="375"/>
      <c r="AB118" s="452"/>
      <c r="AC118" s="377"/>
      <c r="AF118" s="375"/>
      <c r="AG118" s="452"/>
      <c r="AH118" s="377"/>
      <c r="AK118" s="375"/>
      <c r="AL118" s="452"/>
      <c r="AM118" s="377"/>
      <c r="AP118" s="375"/>
      <c r="AQ118" s="452"/>
      <c r="AR118" s="311"/>
      <c r="AS118" s="311"/>
      <c r="AT118" s="311"/>
      <c r="AU118" s="311"/>
      <c r="AV118" s="311"/>
      <c r="AW118" s="311"/>
      <c r="AX118" s="452"/>
      <c r="AY118" s="375"/>
      <c r="BB118" s="311"/>
      <c r="BC118" s="452"/>
      <c r="BD118" s="375"/>
      <c r="LY118" s="444"/>
      <c r="MN118" s="383"/>
    </row>
    <row r="119" spans="1:352" ht="14.25" customHeight="1" x14ac:dyDescent="0.2">
      <c r="A119" s="488"/>
      <c r="B119" s="488"/>
      <c r="C119" s="494"/>
      <c r="D119" s="378"/>
      <c r="E119" s="1168" t="s">
        <v>463</v>
      </c>
      <c r="F119" s="1168"/>
      <c r="G119" s="380"/>
      <c r="H119" s="449" t="s">
        <v>460</v>
      </c>
      <c r="I119" s="450"/>
      <c r="J119" s="380"/>
      <c r="K119" s="179">
        <f>HK48</f>
        <v>0</v>
      </c>
      <c r="L119" s="180">
        <f>HL48</f>
        <v>0</v>
      </c>
      <c r="M119" s="180">
        <f>HM48</f>
        <v>0</v>
      </c>
      <c r="N119" s="180">
        <f>HN48</f>
        <v>0</v>
      </c>
      <c r="O119" s="181">
        <f>HO48</f>
        <v>0</v>
      </c>
      <c r="P119" s="182">
        <f t="shared" si="377"/>
        <v>0</v>
      </c>
      <c r="S119" s="1148"/>
      <c r="T119" s="1149"/>
      <c r="U119" s="1149"/>
      <c r="V119" s="1149"/>
      <c r="W119" s="1150"/>
      <c r="X119" s="375"/>
      <c r="AA119" s="375"/>
      <c r="AB119" s="452"/>
      <c r="AC119" s="375"/>
      <c r="AF119" s="375"/>
      <c r="AG119" s="452"/>
      <c r="AH119" s="375"/>
      <c r="AK119" s="375"/>
      <c r="AL119" s="452"/>
      <c r="AM119" s="375"/>
      <c r="AP119" s="375"/>
      <c r="AQ119" s="452"/>
      <c r="AR119" s="311"/>
      <c r="AS119" s="311"/>
      <c r="AT119" s="311"/>
      <c r="AU119" s="311"/>
      <c r="AV119" s="311"/>
      <c r="AW119" s="311"/>
      <c r="BB119" s="311"/>
      <c r="JW119" s="383"/>
      <c r="KB119" s="383"/>
      <c r="KC119" s="383"/>
      <c r="KD119" s="383"/>
      <c r="KE119" s="383"/>
      <c r="KF119" s="383"/>
      <c r="KG119" s="383"/>
      <c r="KH119" s="383"/>
      <c r="KI119" s="383"/>
      <c r="KJ119" s="383"/>
      <c r="KK119" s="383"/>
      <c r="KL119" s="383"/>
      <c r="KM119" s="383"/>
      <c r="KN119" s="383"/>
      <c r="KO119" s="383"/>
      <c r="KP119" s="383"/>
      <c r="KQ119" s="383"/>
      <c r="KR119" s="383"/>
      <c r="KS119" s="383"/>
      <c r="KT119" s="383"/>
      <c r="KU119" s="383"/>
      <c r="KV119" s="383"/>
      <c r="KW119" s="383"/>
      <c r="KX119" s="383"/>
      <c r="KY119" s="383"/>
      <c r="KZ119" s="383"/>
      <c r="LA119" s="383"/>
      <c r="LB119" s="383"/>
      <c r="LC119" s="383"/>
      <c r="LD119" s="383"/>
      <c r="LE119" s="383"/>
      <c r="LF119" s="383"/>
      <c r="LG119" s="383"/>
      <c r="LH119" s="383"/>
      <c r="LI119" s="383"/>
      <c r="LJ119" s="383"/>
      <c r="LK119" s="383"/>
      <c r="LL119" s="383"/>
      <c r="LM119" s="383"/>
      <c r="LN119" s="383"/>
      <c r="LO119" s="383"/>
      <c r="LP119" s="383"/>
      <c r="LQ119" s="383"/>
      <c r="LY119" s="444"/>
      <c r="MN119" s="383"/>
    </row>
    <row r="120" spans="1:352" ht="14.25" customHeight="1" x14ac:dyDescent="0.2">
      <c r="A120" s="488"/>
      <c r="B120" s="488"/>
      <c r="C120" s="494"/>
      <c r="D120" s="378"/>
      <c r="E120" s="1168"/>
      <c r="F120" s="1168"/>
      <c r="G120" s="380"/>
      <c r="H120" s="449" t="s">
        <v>420</v>
      </c>
      <c r="I120" s="450"/>
      <c r="J120" s="380"/>
      <c r="K120" s="194">
        <f>HP48</f>
        <v>0</v>
      </c>
      <c r="L120" s="195">
        <f>HQ48</f>
        <v>0</v>
      </c>
      <c r="M120" s="195">
        <f>HR48</f>
        <v>0</v>
      </c>
      <c r="N120" s="195">
        <f>HS48</f>
        <v>0</v>
      </c>
      <c r="O120" s="196">
        <f>HT48</f>
        <v>0</v>
      </c>
      <c r="P120" s="200">
        <f t="shared" si="377"/>
        <v>0</v>
      </c>
      <c r="S120" s="1148"/>
      <c r="T120" s="1149"/>
      <c r="U120" s="1149"/>
      <c r="V120" s="1149"/>
      <c r="W120" s="1150"/>
      <c r="X120" s="375"/>
      <c r="AA120" s="375"/>
      <c r="AB120" s="452"/>
      <c r="AC120" s="375"/>
      <c r="AF120" s="375"/>
      <c r="AG120" s="452"/>
      <c r="AH120" s="375"/>
      <c r="AK120" s="375"/>
      <c r="AL120" s="452"/>
      <c r="AM120" s="375"/>
      <c r="AP120" s="375"/>
      <c r="AQ120" s="452"/>
      <c r="AR120" s="311"/>
      <c r="AS120" s="311"/>
      <c r="AT120" s="311"/>
      <c r="AU120" s="311"/>
      <c r="AV120" s="311"/>
      <c r="AW120" s="311"/>
      <c r="AX120" s="455"/>
      <c r="AY120" s="375"/>
      <c r="BB120" s="311"/>
      <c r="BC120" s="455"/>
      <c r="BD120" s="375"/>
      <c r="LY120" s="444"/>
      <c r="MN120" s="383"/>
    </row>
    <row r="121" spans="1:352" ht="14.25" customHeight="1" x14ac:dyDescent="0.2">
      <c r="A121" s="488"/>
      <c r="B121" s="488"/>
      <c r="C121" s="494"/>
      <c r="D121" s="378"/>
      <c r="E121" s="449"/>
      <c r="F121" s="378"/>
      <c r="G121" s="380"/>
      <c r="H121" s="394" t="s">
        <v>461</v>
      </c>
      <c r="I121" s="492"/>
      <c r="J121" s="380"/>
      <c r="K121" s="248">
        <f>SUM(K119:K120)+HU48</f>
        <v>0</v>
      </c>
      <c r="L121" s="248">
        <f>SUM(L119:L120)+HV48</f>
        <v>0</v>
      </c>
      <c r="M121" s="248">
        <f>SUM(M119:M120)+HW48</f>
        <v>0</v>
      </c>
      <c r="N121" s="248">
        <f>SUM(N119:N120)+HX48</f>
        <v>0</v>
      </c>
      <c r="O121" s="248">
        <f>SUM(O119:O120)+HY48</f>
        <v>0</v>
      </c>
      <c r="P121" s="248">
        <f t="shared" si="377"/>
        <v>0</v>
      </c>
      <c r="S121" s="1148"/>
      <c r="T121" s="1149"/>
      <c r="U121" s="1149"/>
      <c r="V121" s="1149"/>
      <c r="W121" s="1150"/>
      <c r="X121" s="377"/>
      <c r="AA121" s="375"/>
      <c r="AB121" s="452"/>
      <c r="AC121" s="377"/>
      <c r="AF121" s="375"/>
      <c r="AG121" s="452"/>
      <c r="AH121" s="377"/>
      <c r="AK121" s="375"/>
      <c r="AL121" s="452"/>
      <c r="AM121" s="377"/>
      <c r="AP121" s="375"/>
      <c r="AQ121" s="452"/>
      <c r="AR121" s="311"/>
      <c r="AS121" s="311"/>
      <c r="AT121" s="311"/>
      <c r="AU121" s="311"/>
      <c r="AV121" s="311"/>
      <c r="AW121" s="311"/>
      <c r="AX121" s="452"/>
      <c r="AY121" s="375"/>
      <c r="BB121" s="311"/>
      <c r="BC121" s="452"/>
      <c r="BD121" s="375"/>
      <c r="LY121" s="444"/>
      <c r="MN121" s="383"/>
    </row>
    <row r="122" spans="1:352" ht="14.25" customHeight="1" x14ac:dyDescent="0.2">
      <c r="A122" s="488"/>
      <c r="B122" s="488"/>
      <c r="C122" s="494"/>
      <c r="D122" s="378"/>
      <c r="E122" s="449" t="s">
        <v>90</v>
      </c>
      <c r="F122" s="378"/>
      <c r="G122" s="460"/>
      <c r="H122" s="408"/>
      <c r="I122" s="380"/>
      <c r="J122" s="380"/>
      <c r="K122" s="251"/>
      <c r="L122" s="251"/>
      <c r="M122" s="251"/>
      <c r="N122" s="251"/>
      <c r="O122" s="251"/>
      <c r="P122" s="252">
        <f t="shared" si="377"/>
        <v>0</v>
      </c>
      <c r="S122" s="1148"/>
      <c r="T122" s="1149"/>
      <c r="U122" s="1149"/>
      <c r="V122" s="1149"/>
      <c r="W122" s="1150"/>
      <c r="X122" s="375"/>
      <c r="AA122" s="375"/>
      <c r="AB122" s="452"/>
      <c r="AC122" s="375"/>
      <c r="AF122" s="375"/>
      <c r="AG122" s="452"/>
      <c r="AH122" s="375"/>
      <c r="AK122" s="375"/>
      <c r="AL122" s="452"/>
      <c r="AM122" s="375"/>
      <c r="AP122" s="375"/>
      <c r="AQ122" s="452"/>
      <c r="AR122" s="311"/>
      <c r="AS122" s="311"/>
      <c r="AT122" s="311"/>
      <c r="AU122" s="311"/>
      <c r="AV122" s="311"/>
      <c r="AW122" s="311"/>
      <c r="AX122" s="455"/>
      <c r="AY122" s="375"/>
      <c r="BB122" s="311"/>
      <c r="BC122" s="455"/>
      <c r="BD122" s="375"/>
      <c r="LY122" s="444"/>
      <c r="MN122" s="383"/>
    </row>
    <row r="123" spans="1:352" ht="14.25" customHeight="1" x14ac:dyDescent="0.2">
      <c r="A123" s="1169" t="s">
        <v>712</v>
      </c>
      <c r="B123" s="1169"/>
      <c r="C123" s="1169"/>
      <c r="D123" s="1169"/>
      <c r="E123" s="495" t="s">
        <v>464</v>
      </c>
      <c r="F123" s="378"/>
      <c r="G123" s="460"/>
      <c r="H123" s="408"/>
      <c r="I123" s="380"/>
      <c r="J123" s="380"/>
      <c r="K123" s="254"/>
      <c r="L123" s="254"/>
      <c r="M123" s="254"/>
      <c r="N123" s="254"/>
      <c r="O123" s="254"/>
      <c r="P123" s="255">
        <f t="shared" si="377"/>
        <v>0</v>
      </c>
      <c r="S123" s="1148"/>
      <c r="T123" s="1149"/>
      <c r="U123" s="1149"/>
      <c r="V123" s="1149"/>
      <c r="W123" s="1150"/>
      <c r="X123" s="375"/>
      <c r="AA123" s="375"/>
      <c r="AB123" s="452"/>
      <c r="AC123" s="375"/>
      <c r="AF123" s="375"/>
      <c r="AG123" s="452"/>
      <c r="AH123" s="375"/>
      <c r="AK123" s="375"/>
      <c r="AL123" s="452"/>
      <c r="AM123" s="375"/>
      <c r="AP123" s="375"/>
      <c r="AQ123" s="452"/>
      <c r="AR123" s="311"/>
      <c r="AS123" s="311"/>
      <c r="AT123" s="311"/>
      <c r="AU123" s="311"/>
      <c r="AV123" s="311"/>
      <c r="AW123" s="311"/>
      <c r="AX123" s="455"/>
      <c r="AY123" s="375"/>
      <c r="BB123" s="311"/>
      <c r="BC123" s="455"/>
      <c r="BD123" s="375"/>
      <c r="LY123" s="444"/>
      <c r="MN123" s="383"/>
    </row>
    <row r="124" spans="1:352" ht="9" customHeight="1" x14ac:dyDescent="0.2">
      <c r="A124" s="496"/>
      <c r="B124" s="496"/>
      <c r="C124" s="496"/>
      <c r="D124" s="496"/>
      <c r="E124" s="495"/>
      <c r="F124" s="378"/>
      <c r="G124" s="460"/>
      <c r="H124" s="408"/>
      <c r="I124" s="380"/>
      <c r="J124" s="380"/>
      <c r="K124" s="450"/>
      <c r="L124" s="450"/>
      <c r="M124" s="450"/>
      <c r="N124" s="450"/>
      <c r="O124" s="450"/>
      <c r="P124" s="450"/>
      <c r="S124" s="1148"/>
      <c r="T124" s="1149"/>
      <c r="U124" s="1149"/>
      <c r="V124" s="1149"/>
      <c r="W124" s="1150"/>
      <c r="X124" s="375"/>
      <c r="AA124" s="375"/>
      <c r="AB124" s="452"/>
      <c r="AC124" s="375"/>
      <c r="AF124" s="375"/>
      <c r="AG124" s="452"/>
      <c r="AH124" s="375"/>
      <c r="AK124" s="375"/>
      <c r="AL124" s="452"/>
      <c r="AM124" s="375"/>
      <c r="AP124" s="375"/>
      <c r="AQ124" s="452"/>
      <c r="AR124" s="311"/>
      <c r="AS124" s="311"/>
      <c r="AT124" s="311"/>
      <c r="AU124" s="311"/>
      <c r="AV124" s="311"/>
      <c r="AW124" s="311"/>
      <c r="AX124" s="455"/>
      <c r="AY124" s="375"/>
      <c r="BB124" s="311"/>
      <c r="BC124" s="455"/>
      <c r="BD124" s="375"/>
      <c r="LY124" s="444"/>
      <c r="MN124" s="383"/>
    </row>
    <row r="125" spans="1:352" ht="14.25" customHeight="1" x14ac:dyDescent="0.2">
      <c r="A125" s="496"/>
      <c r="B125" s="496"/>
      <c r="C125" s="496"/>
      <c r="D125" s="496"/>
      <c r="E125" s="449" t="s">
        <v>89</v>
      </c>
      <c r="F125" s="378"/>
      <c r="G125" s="460"/>
      <c r="H125" s="408"/>
      <c r="I125" s="380"/>
      <c r="J125" s="380"/>
      <c r="K125" s="257">
        <f>K129+K131+K133+K135+K139+K141+K143+K145</f>
        <v>0</v>
      </c>
      <c r="L125" s="258">
        <f>L129+L131+L133+L135+L139+L141+L143+L145</f>
        <v>0</v>
      </c>
      <c r="M125" s="258">
        <f>M129+M131+M133+M135+M139+M141+M143+M145</f>
        <v>0</v>
      </c>
      <c r="N125" s="258">
        <f>N129+N131+N133+N135+N139+N141+N143+N145</f>
        <v>0</v>
      </c>
      <c r="O125" s="259">
        <f>O129+O131+O133+O135+O139+O141+O143+O145</f>
        <v>0</v>
      </c>
      <c r="P125" s="260">
        <f>SUM(K125:O125)</f>
        <v>0</v>
      </c>
      <c r="S125" s="1151"/>
      <c r="T125" s="1152"/>
      <c r="U125" s="1152"/>
      <c r="V125" s="1152"/>
      <c r="W125" s="1153"/>
      <c r="X125" s="375"/>
      <c r="AA125" s="375"/>
      <c r="AB125" s="452"/>
      <c r="AC125" s="375"/>
      <c r="AF125" s="375"/>
      <c r="AG125" s="452"/>
      <c r="AH125" s="375"/>
      <c r="AK125" s="375"/>
      <c r="AL125" s="452"/>
      <c r="AM125" s="375"/>
      <c r="AP125" s="375"/>
      <c r="AQ125" s="452"/>
      <c r="AR125" s="311"/>
      <c r="AS125" s="311"/>
      <c r="AT125" s="311"/>
      <c r="AU125" s="311"/>
      <c r="AV125" s="311"/>
      <c r="AW125" s="311"/>
      <c r="AX125" s="455"/>
      <c r="AY125" s="375"/>
      <c r="BB125" s="311"/>
      <c r="BC125" s="455"/>
      <c r="BD125" s="375"/>
      <c r="LY125" s="444"/>
      <c r="MN125" s="383"/>
    </row>
    <row r="126" spans="1:352" ht="9.75" customHeight="1" x14ac:dyDescent="0.2">
      <c r="D126" s="378"/>
      <c r="E126" s="449"/>
      <c r="F126" s="378"/>
      <c r="G126" s="460"/>
      <c r="H126" s="408"/>
      <c r="I126" s="380"/>
      <c r="J126" s="380"/>
      <c r="K126" s="484"/>
      <c r="L126" s="484"/>
      <c r="M126" s="484"/>
      <c r="N126" s="484"/>
      <c r="O126" s="484"/>
      <c r="P126" s="484"/>
      <c r="S126" s="464" t="str">
        <f>C127</f>
        <v>Building Type: (for Utility Allowance, Monitoring Fees and other purposes)</v>
      </c>
      <c r="U126" s="465"/>
      <c r="X126" s="375"/>
      <c r="AA126" s="375"/>
      <c r="AB126" s="452"/>
      <c r="AC126" s="375"/>
      <c r="AF126" s="375"/>
      <c r="AG126" s="452"/>
      <c r="AH126" s="375"/>
      <c r="AK126" s="375"/>
      <c r="AL126" s="452"/>
      <c r="AM126" s="375"/>
      <c r="AP126" s="375"/>
      <c r="AQ126" s="452"/>
      <c r="AR126" s="375"/>
      <c r="AS126" s="375"/>
      <c r="AT126" s="375"/>
      <c r="AU126" s="375"/>
      <c r="AV126" s="375"/>
      <c r="AW126" s="375"/>
      <c r="AY126" s="375"/>
      <c r="BB126" s="375"/>
      <c r="BD126" s="375"/>
      <c r="LY126" s="444"/>
      <c r="MN126" s="383"/>
    </row>
    <row r="127" spans="1:352" ht="14.25" customHeight="1" x14ac:dyDescent="0.2">
      <c r="C127" s="1171" t="s">
        <v>465</v>
      </c>
      <c r="D127" s="1171"/>
      <c r="E127" s="497" t="s">
        <v>466</v>
      </c>
      <c r="F127" s="498"/>
      <c r="G127" s="499"/>
      <c r="H127" s="500"/>
      <c r="I127" s="501"/>
      <c r="J127" s="502"/>
      <c r="K127" s="265">
        <f>SUM(K128:K137)</f>
        <v>0</v>
      </c>
      <c r="L127" s="266">
        <f>SUM(L128:L137)</f>
        <v>0</v>
      </c>
      <c r="M127" s="266">
        <f t="shared" ref="M127:N127" si="378">SUM(M128:M137)</f>
        <v>0</v>
      </c>
      <c r="N127" s="266">
        <f t="shared" si="378"/>
        <v>0</v>
      </c>
      <c r="O127" s="267">
        <f>SUM(O128:O137)</f>
        <v>0</v>
      </c>
      <c r="P127" s="268">
        <f>SUM(P128:P137)</f>
        <v>0</v>
      </c>
      <c r="S127" s="1145"/>
      <c r="T127" s="1146"/>
      <c r="U127" s="1146"/>
      <c r="V127" s="1146"/>
      <c r="W127" s="1147"/>
      <c r="X127" s="375"/>
      <c r="AA127" s="375"/>
      <c r="AB127" s="452"/>
      <c r="AC127" s="375"/>
      <c r="AF127" s="375"/>
      <c r="AG127" s="452"/>
      <c r="AH127" s="375"/>
      <c r="AK127" s="375"/>
      <c r="AL127" s="452"/>
      <c r="AM127" s="375"/>
      <c r="AP127" s="375"/>
      <c r="AQ127" s="452"/>
      <c r="AR127" s="311"/>
      <c r="AS127" s="311"/>
      <c r="AT127" s="311"/>
      <c r="AU127" s="311"/>
      <c r="AV127" s="311"/>
      <c r="AW127" s="311"/>
      <c r="BB127" s="311"/>
      <c r="JW127" s="383"/>
      <c r="KB127" s="383"/>
      <c r="KC127" s="383"/>
      <c r="KD127" s="383"/>
      <c r="KE127" s="383"/>
      <c r="KF127" s="383"/>
      <c r="KG127" s="383"/>
      <c r="KH127" s="383"/>
      <c r="KI127" s="383"/>
      <c r="KJ127" s="383"/>
      <c r="KK127" s="383"/>
      <c r="KL127" s="383"/>
      <c r="KM127" s="383"/>
      <c r="KN127" s="383"/>
      <c r="KO127" s="383"/>
      <c r="KP127" s="383"/>
      <c r="KQ127" s="383"/>
      <c r="KR127" s="383"/>
      <c r="KS127" s="383"/>
      <c r="KT127" s="383"/>
      <c r="KU127" s="383"/>
      <c r="KV127" s="383"/>
      <c r="KW127" s="383"/>
      <c r="KX127" s="383"/>
      <c r="KY127" s="383"/>
      <c r="KZ127" s="383"/>
      <c r="LA127" s="383"/>
      <c r="LB127" s="383"/>
      <c r="LC127" s="383"/>
      <c r="LD127" s="383"/>
      <c r="LE127" s="383"/>
      <c r="LF127" s="383"/>
      <c r="LG127" s="383"/>
      <c r="LH127" s="383"/>
      <c r="LI127" s="383"/>
      <c r="LJ127" s="383"/>
      <c r="LK127" s="383"/>
      <c r="LL127" s="383"/>
      <c r="LM127" s="383"/>
      <c r="LN127" s="383"/>
      <c r="LO127" s="383"/>
      <c r="LP127" s="383"/>
      <c r="LQ127" s="383"/>
      <c r="LY127" s="444"/>
      <c r="MN127" s="383"/>
    </row>
    <row r="128" spans="1:352" ht="14.25" customHeight="1" x14ac:dyDescent="0.2">
      <c r="C128" s="1170"/>
      <c r="D128" s="1170"/>
      <c r="E128" s="449"/>
      <c r="F128" s="378"/>
      <c r="G128" s="380"/>
      <c r="H128" s="503" t="s">
        <v>467</v>
      </c>
      <c r="I128" s="470"/>
      <c r="J128" s="453"/>
      <c r="K128" s="185">
        <f>JS48</f>
        <v>0</v>
      </c>
      <c r="L128" s="186">
        <f>JT48</f>
        <v>0</v>
      </c>
      <c r="M128" s="186">
        <f>JU48</f>
        <v>0</v>
      </c>
      <c r="N128" s="186">
        <f>JV48</f>
        <v>0</v>
      </c>
      <c r="O128" s="187">
        <f>JW48</f>
        <v>0</v>
      </c>
      <c r="P128" s="188">
        <f t="shared" ref="P128:P145" si="379">SUM(K128:O128)</f>
        <v>0</v>
      </c>
      <c r="S128" s="1148"/>
      <c r="T128" s="1149"/>
      <c r="U128" s="1149"/>
      <c r="V128" s="1149"/>
      <c r="W128" s="1150"/>
      <c r="X128" s="375"/>
      <c r="AA128" s="375"/>
      <c r="AB128" s="452"/>
      <c r="AC128" s="375"/>
      <c r="AF128" s="375"/>
      <c r="AG128" s="452"/>
      <c r="AH128" s="375"/>
      <c r="AK128" s="375"/>
      <c r="AL128" s="452"/>
      <c r="AM128" s="375"/>
      <c r="AP128" s="375"/>
      <c r="AQ128" s="452"/>
      <c r="AR128" s="311"/>
      <c r="AS128" s="311"/>
      <c r="AT128" s="311"/>
      <c r="AU128" s="311"/>
      <c r="AV128" s="311"/>
      <c r="AW128" s="311"/>
      <c r="BB128" s="311"/>
      <c r="JW128" s="383"/>
      <c r="KB128" s="383"/>
      <c r="KC128" s="383"/>
      <c r="KD128" s="383"/>
      <c r="KE128" s="383"/>
      <c r="KF128" s="383"/>
      <c r="KG128" s="383"/>
      <c r="KH128" s="383"/>
      <c r="KI128" s="383"/>
      <c r="KJ128" s="383"/>
      <c r="KK128" s="383"/>
      <c r="KL128" s="383"/>
      <c r="KM128" s="383"/>
      <c r="KN128" s="383"/>
      <c r="KO128" s="383"/>
      <c r="KP128" s="383"/>
      <c r="KQ128" s="383"/>
      <c r="KR128" s="383"/>
      <c r="KS128" s="383"/>
      <c r="KT128" s="383"/>
      <c r="KU128" s="383"/>
      <c r="KV128" s="383"/>
      <c r="KW128" s="383"/>
      <c r="KX128" s="383"/>
      <c r="KY128" s="383"/>
      <c r="KZ128" s="383"/>
      <c r="LA128" s="383"/>
      <c r="LB128" s="383"/>
      <c r="LC128" s="383"/>
      <c r="LD128" s="383"/>
      <c r="LE128" s="383"/>
      <c r="LF128" s="383"/>
      <c r="LG128" s="383"/>
      <c r="LH128" s="383"/>
      <c r="LI128" s="383"/>
      <c r="LJ128" s="383"/>
      <c r="LK128" s="383"/>
      <c r="LL128" s="383"/>
      <c r="LM128" s="383"/>
      <c r="LN128" s="383"/>
      <c r="LO128" s="383"/>
      <c r="LP128" s="383"/>
      <c r="LQ128" s="383"/>
      <c r="LY128" s="444"/>
      <c r="MN128" s="383"/>
    </row>
    <row r="129" spans="3:503" ht="14.25" customHeight="1" x14ac:dyDescent="0.2">
      <c r="C129" s="1170"/>
      <c r="D129" s="1170"/>
      <c r="E129" s="449"/>
      <c r="F129" s="378"/>
      <c r="G129" s="380"/>
      <c r="H129" s="504" t="s">
        <v>89</v>
      </c>
      <c r="I129" s="505"/>
      <c r="J129" s="453"/>
      <c r="K129" s="190">
        <f>JX48</f>
        <v>0</v>
      </c>
      <c r="L129" s="191">
        <f>JY48</f>
        <v>0</v>
      </c>
      <c r="M129" s="191">
        <f>JZ48</f>
        <v>0</v>
      </c>
      <c r="N129" s="191">
        <f>KA48</f>
        <v>0</v>
      </c>
      <c r="O129" s="192">
        <f>KB48</f>
        <v>0</v>
      </c>
      <c r="P129" s="193">
        <f t="shared" si="379"/>
        <v>0</v>
      </c>
      <c r="S129" s="1148"/>
      <c r="T129" s="1149"/>
      <c r="U129" s="1149"/>
      <c r="V129" s="1149"/>
      <c r="W129" s="1150"/>
      <c r="X129" s="375"/>
      <c r="AA129" s="375"/>
      <c r="AB129" s="452"/>
      <c r="AC129" s="375"/>
      <c r="AF129" s="375"/>
      <c r="AG129" s="452"/>
      <c r="AH129" s="375"/>
      <c r="AK129" s="375"/>
      <c r="AL129" s="452"/>
      <c r="AM129" s="375"/>
      <c r="AP129" s="375"/>
      <c r="AQ129" s="452"/>
      <c r="AR129" s="311"/>
      <c r="AS129" s="311"/>
      <c r="AT129" s="311"/>
      <c r="AU129" s="311"/>
      <c r="AV129" s="311"/>
      <c r="AW129" s="311"/>
      <c r="BB129" s="311"/>
      <c r="JW129" s="383"/>
      <c r="KB129" s="383"/>
      <c r="KC129" s="383"/>
      <c r="KD129" s="383"/>
      <c r="KE129" s="383"/>
      <c r="KF129" s="383"/>
      <c r="KG129" s="383"/>
      <c r="KH129" s="383"/>
      <c r="KI129" s="383"/>
      <c r="KJ129" s="383"/>
      <c r="KK129" s="383"/>
      <c r="KL129" s="383"/>
      <c r="KM129" s="383"/>
      <c r="KN129" s="383"/>
      <c r="KO129" s="383"/>
      <c r="KP129" s="383"/>
      <c r="KQ129" s="383"/>
      <c r="KR129" s="383"/>
      <c r="KS129" s="383"/>
      <c r="KT129" s="383"/>
      <c r="KU129" s="383"/>
      <c r="KV129" s="383"/>
      <c r="KW129" s="383"/>
      <c r="KX129" s="383"/>
      <c r="KY129" s="383"/>
      <c r="KZ129" s="383"/>
      <c r="LA129" s="383"/>
      <c r="LB129" s="383"/>
      <c r="LC129" s="383"/>
      <c r="LD129" s="383"/>
      <c r="LE129" s="383"/>
      <c r="LF129" s="383"/>
      <c r="LG129" s="383"/>
      <c r="LH129" s="383"/>
      <c r="LI129" s="383"/>
      <c r="LJ129" s="383"/>
      <c r="LK129" s="383"/>
      <c r="LL129" s="383"/>
      <c r="LM129" s="383"/>
      <c r="LN129" s="383"/>
      <c r="LO129" s="383"/>
      <c r="LP129" s="383"/>
      <c r="LQ129" s="383"/>
      <c r="LY129" s="444"/>
      <c r="MN129" s="383"/>
    </row>
    <row r="130" spans="3:503" ht="14.25" customHeight="1" x14ac:dyDescent="0.2">
      <c r="C130" s="1170"/>
      <c r="D130" s="1170"/>
      <c r="E130" s="449"/>
      <c r="F130" s="378"/>
      <c r="G130" s="380"/>
      <c r="H130" s="503" t="s">
        <v>468</v>
      </c>
      <c r="I130" s="470"/>
      <c r="J130" s="453"/>
      <c r="K130" s="185">
        <f>KC48</f>
        <v>0</v>
      </c>
      <c r="L130" s="186">
        <f>KD48</f>
        <v>0</v>
      </c>
      <c r="M130" s="186">
        <f>KE48</f>
        <v>0</v>
      </c>
      <c r="N130" s="186">
        <f>KF48</f>
        <v>0</v>
      </c>
      <c r="O130" s="187">
        <f>KG48</f>
        <v>0</v>
      </c>
      <c r="P130" s="271">
        <f t="shared" si="379"/>
        <v>0</v>
      </c>
      <c r="S130" s="1148"/>
      <c r="T130" s="1149"/>
      <c r="U130" s="1149"/>
      <c r="V130" s="1149"/>
      <c r="W130" s="1150"/>
      <c r="X130" s="375"/>
      <c r="AA130" s="375"/>
      <c r="AB130" s="452"/>
      <c r="AC130" s="375"/>
      <c r="AF130" s="375"/>
      <c r="AG130" s="452"/>
      <c r="AH130" s="375"/>
      <c r="AK130" s="375"/>
      <c r="AL130" s="452"/>
      <c r="AM130" s="375"/>
      <c r="AP130" s="375"/>
      <c r="AQ130" s="452"/>
      <c r="AR130" s="311"/>
      <c r="AS130" s="311"/>
      <c r="AT130" s="311"/>
      <c r="AU130" s="311"/>
      <c r="AV130" s="311"/>
      <c r="AW130" s="311"/>
      <c r="BB130" s="311"/>
      <c r="JW130" s="383"/>
      <c r="KB130" s="383"/>
      <c r="KC130" s="383"/>
      <c r="KD130" s="383"/>
      <c r="KE130" s="383"/>
      <c r="KF130" s="383"/>
      <c r="KG130" s="383"/>
      <c r="KH130" s="383"/>
      <c r="KI130" s="383"/>
      <c r="KJ130" s="383"/>
      <c r="KK130" s="383"/>
      <c r="KL130" s="383"/>
      <c r="KM130" s="383"/>
      <c r="KN130" s="383"/>
      <c r="KO130" s="383"/>
      <c r="KP130" s="383"/>
      <c r="KQ130" s="383"/>
      <c r="KR130" s="383"/>
      <c r="KS130" s="383"/>
      <c r="KT130" s="383"/>
      <c r="KU130" s="383"/>
      <c r="KV130" s="383"/>
      <c r="KW130" s="383"/>
      <c r="KX130" s="383"/>
      <c r="KY130" s="383"/>
      <c r="KZ130" s="383"/>
      <c r="LA130" s="383"/>
      <c r="LB130" s="383"/>
      <c r="LC130" s="383"/>
      <c r="LD130" s="383"/>
      <c r="LE130" s="383"/>
      <c r="LF130" s="383"/>
      <c r="LG130" s="383"/>
      <c r="LH130" s="383"/>
      <c r="LI130" s="383"/>
      <c r="LJ130" s="383"/>
      <c r="LK130" s="383"/>
      <c r="LL130" s="383"/>
      <c r="LM130" s="383"/>
      <c r="LN130" s="383"/>
      <c r="LO130" s="383"/>
      <c r="LP130" s="383"/>
      <c r="LQ130" s="383"/>
      <c r="LY130" s="444"/>
      <c r="MN130" s="383"/>
    </row>
    <row r="131" spans="3:503" ht="14.25" customHeight="1" x14ac:dyDescent="0.2">
      <c r="C131" s="1170"/>
      <c r="D131" s="1170"/>
      <c r="E131" s="449"/>
      <c r="F131" s="378"/>
      <c r="G131" s="380"/>
      <c r="H131" s="504" t="s">
        <v>89</v>
      </c>
      <c r="I131" s="505"/>
      <c r="J131" s="453"/>
      <c r="K131" s="190">
        <f>KH48</f>
        <v>0</v>
      </c>
      <c r="L131" s="191">
        <f>KI48</f>
        <v>0</v>
      </c>
      <c r="M131" s="191">
        <f>KJ48</f>
        <v>0</v>
      </c>
      <c r="N131" s="191">
        <f>KK48</f>
        <v>0</v>
      </c>
      <c r="O131" s="192">
        <f>KL48</f>
        <v>0</v>
      </c>
      <c r="P131" s="193">
        <f t="shared" si="379"/>
        <v>0</v>
      </c>
      <c r="S131" s="1148"/>
      <c r="T131" s="1149"/>
      <c r="U131" s="1149"/>
      <c r="V131" s="1149"/>
      <c r="W131" s="1150"/>
      <c r="X131" s="375"/>
      <c r="AA131" s="375"/>
      <c r="AB131" s="452"/>
      <c r="AC131" s="375"/>
      <c r="AF131" s="375"/>
      <c r="AG131" s="452"/>
      <c r="AH131" s="375"/>
      <c r="AK131" s="375"/>
      <c r="AL131" s="452"/>
      <c r="AM131" s="375"/>
      <c r="AP131" s="375"/>
      <c r="AQ131" s="452"/>
      <c r="AR131" s="311"/>
      <c r="AS131" s="311"/>
      <c r="AT131" s="311"/>
      <c r="AU131" s="311"/>
      <c r="AV131" s="311"/>
      <c r="AW131" s="311"/>
      <c r="BB131" s="311"/>
      <c r="JW131" s="383"/>
      <c r="KB131" s="383"/>
      <c r="KC131" s="383"/>
      <c r="KD131" s="383"/>
      <c r="KE131" s="383"/>
      <c r="KF131" s="383"/>
      <c r="KG131" s="383"/>
      <c r="KH131" s="383"/>
      <c r="KI131" s="383"/>
      <c r="KJ131" s="383"/>
      <c r="KK131" s="383"/>
      <c r="KL131" s="383"/>
      <c r="KM131" s="383"/>
      <c r="KN131" s="383"/>
      <c r="KO131" s="383"/>
      <c r="KP131" s="383"/>
      <c r="KQ131" s="383"/>
      <c r="KR131" s="383"/>
      <c r="KS131" s="383"/>
      <c r="KT131" s="383"/>
      <c r="KU131" s="383"/>
      <c r="KV131" s="383"/>
      <c r="KW131" s="383"/>
      <c r="KX131" s="383"/>
      <c r="KY131" s="383"/>
      <c r="KZ131" s="383"/>
      <c r="LA131" s="383"/>
      <c r="LB131" s="383"/>
      <c r="LC131" s="383"/>
      <c r="LD131" s="383"/>
      <c r="LE131" s="383"/>
      <c r="LF131" s="383"/>
      <c r="LG131" s="383"/>
      <c r="LH131" s="383"/>
      <c r="LI131" s="383"/>
      <c r="LJ131" s="383"/>
      <c r="LK131" s="383"/>
      <c r="LL131" s="383"/>
      <c r="LM131" s="383"/>
      <c r="LN131" s="383"/>
      <c r="LO131" s="383"/>
      <c r="LP131" s="383"/>
      <c r="LQ131" s="383"/>
      <c r="LY131" s="444"/>
      <c r="MN131" s="383"/>
    </row>
    <row r="132" spans="3:503" ht="14.25" customHeight="1" x14ac:dyDescent="0.2">
      <c r="C132" s="1170"/>
      <c r="D132" s="1170"/>
      <c r="E132" s="449"/>
      <c r="F132" s="378"/>
      <c r="G132" s="380"/>
      <c r="H132" s="503" t="s">
        <v>469</v>
      </c>
      <c r="I132" s="470"/>
      <c r="J132" s="453"/>
      <c r="K132" s="185">
        <f>KM48</f>
        <v>0</v>
      </c>
      <c r="L132" s="186">
        <f>KN48</f>
        <v>0</v>
      </c>
      <c r="M132" s="186">
        <f>KO48</f>
        <v>0</v>
      </c>
      <c r="N132" s="186">
        <f>KP48</f>
        <v>0</v>
      </c>
      <c r="O132" s="187">
        <f>KQ48</f>
        <v>0</v>
      </c>
      <c r="P132" s="271">
        <f t="shared" si="379"/>
        <v>0</v>
      </c>
      <c r="S132" s="1148"/>
      <c r="T132" s="1149"/>
      <c r="U132" s="1149"/>
      <c r="V132" s="1149"/>
      <c r="W132" s="1150"/>
      <c r="X132" s="375"/>
      <c r="AA132" s="375"/>
      <c r="AB132" s="452"/>
      <c r="AC132" s="375"/>
      <c r="AF132" s="375"/>
      <c r="AG132" s="452"/>
      <c r="AH132" s="375"/>
      <c r="AK132" s="375"/>
      <c r="AL132" s="452"/>
      <c r="AM132" s="375"/>
      <c r="AP132" s="375"/>
      <c r="AQ132" s="452"/>
      <c r="AR132" s="311"/>
      <c r="AS132" s="311"/>
      <c r="AT132" s="311"/>
      <c r="AU132" s="311"/>
      <c r="AV132" s="311"/>
      <c r="AW132" s="311"/>
      <c r="BB132" s="311"/>
      <c r="JW132" s="383"/>
      <c r="KB132" s="383"/>
      <c r="KC132" s="383"/>
      <c r="KD132" s="383"/>
      <c r="KE132" s="383"/>
      <c r="KF132" s="383"/>
      <c r="KG132" s="383"/>
      <c r="KH132" s="383"/>
      <c r="KI132" s="383"/>
      <c r="KJ132" s="383"/>
      <c r="KK132" s="383"/>
      <c r="KL132" s="383"/>
      <c r="KM132" s="383"/>
      <c r="KN132" s="383"/>
      <c r="KO132" s="383"/>
      <c r="KP132" s="383"/>
      <c r="KQ132" s="383"/>
      <c r="KR132" s="383"/>
      <c r="KS132" s="383"/>
      <c r="KT132" s="383"/>
      <c r="KU132" s="383"/>
      <c r="KV132" s="383"/>
      <c r="KW132" s="383"/>
      <c r="KX132" s="383"/>
      <c r="KY132" s="383"/>
      <c r="KZ132" s="383"/>
      <c r="LA132" s="383"/>
      <c r="LB132" s="383"/>
      <c r="LC132" s="383"/>
      <c r="LD132" s="383"/>
      <c r="LE132" s="383"/>
      <c r="LF132" s="383"/>
      <c r="LG132" s="383"/>
      <c r="LH132" s="383"/>
      <c r="LI132" s="383"/>
      <c r="LJ132" s="383"/>
      <c r="LK132" s="383"/>
      <c r="LL132" s="383"/>
      <c r="LM132" s="383"/>
      <c r="LN132" s="383"/>
      <c r="LO132" s="383"/>
      <c r="LP132" s="383"/>
      <c r="LQ132" s="383"/>
      <c r="LY132" s="444"/>
      <c r="MN132" s="383"/>
    </row>
    <row r="133" spans="3:503" ht="14.25" customHeight="1" x14ac:dyDescent="0.2">
      <c r="C133" s="1170"/>
      <c r="D133" s="1170"/>
      <c r="E133" s="449"/>
      <c r="F133" s="378"/>
      <c r="G133" s="380"/>
      <c r="H133" s="504" t="s">
        <v>89</v>
      </c>
      <c r="I133" s="505"/>
      <c r="J133" s="453"/>
      <c r="K133" s="190">
        <f>KR48</f>
        <v>0</v>
      </c>
      <c r="L133" s="191">
        <f>KS48</f>
        <v>0</v>
      </c>
      <c r="M133" s="191">
        <f>KT48</f>
        <v>0</v>
      </c>
      <c r="N133" s="191">
        <f>KU48</f>
        <v>0</v>
      </c>
      <c r="O133" s="192">
        <f>KV48</f>
        <v>0</v>
      </c>
      <c r="P133" s="193">
        <f t="shared" si="379"/>
        <v>0</v>
      </c>
      <c r="S133" s="1148"/>
      <c r="T133" s="1149"/>
      <c r="U133" s="1149"/>
      <c r="V133" s="1149"/>
      <c r="W133" s="1150"/>
      <c r="X133" s="375"/>
      <c r="AA133" s="375"/>
      <c r="AB133" s="452"/>
      <c r="AC133" s="375"/>
      <c r="AF133" s="375"/>
      <c r="AG133" s="452"/>
      <c r="AH133" s="375"/>
      <c r="AK133" s="375"/>
      <c r="AL133" s="452"/>
      <c r="AM133" s="375"/>
      <c r="AP133" s="375"/>
      <c r="AQ133" s="452"/>
      <c r="AR133" s="311"/>
      <c r="AS133" s="311"/>
      <c r="AT133" s="311"/>
      <c r="AU133" s="311"/>
      <c r="AV133" s="311"/>
      <c r="AW133" s="311"/>
      <c r="BB133" s="311"/>
      <c r="JW133" s="383"/>
      <c r="KB133" s="383"/>
      <c r="KC133" s="383"/>
      <c r="KD133" s="383"/>
      <c r="KE133" s="383"/>
      <c r="KF133" s="383"/>
      <c r="KG133" s="383"/>
      <c r="KH133" s="383"/>
      <c r="KI133" s="383"/>
      <c r="KJ133" s="383"/>
      <c r="KK133" s="383"/>
      <c r="KL133" s="383"/>
      <c r="KM133" s="383"/>
      <c r="KN133" s="383"/>
      <c r="KO133" s="383"/>
      <c r="KP133" s="383"/>
      <c r="KQ133" s="383"/>
      <c r="KR133" s="383"/>
      <c r="KS133" s="383"/>
      <c r="KT133" s="383"/>
      <c r="KU133" s="383"/>
      <c r="KV133" s="383"/>
      <c r="KW133" s="383"/>
      <c r="KX133" s="383"/>
      <c r="KY133" s="383"/>
      <c r="KZ133" s="383"/>
      <c r="LA133" s="383"/>
      <c r="LB133" s="383"/>
      <c r="LC133" s="383"/>
      <c r="LD133" s="383"/>
      <c r="LE133" s="383"/>
      <c r="LF133" s="383"/>
      <c r="LG133" s="383"/>
      <c r="LH133" s="383"/>
      <c r="LI133" s="383"/>
      <c r="LJ133" s="383"/>
      <c r="LK133" s="383"/>
      <c r="LL133" s="383"/>
      <c r="LM133" s="383"/>
      <c r="LN133" s="383"/>
      <c r="LO133" s="383"/>
      <c r="LP133" s="383"/>
      <c r="LQ133" s="383"/>
      <c r="LY133" s="444"/>
      <c r="MN133" s="383"/>
    </row>
    <row r="134" spans="3:503" ht="14.25" customHeight="1" x14ac:dyDescent="0.2">
      <c r="C134" s="1170"/>
      <c r="D134" s="1170"/>
      <c r="E134" s="449"/>
      <c r="F134" s="378"/>
      <c r="G134" s="380"/>
      <c r="H134" s="503" t="s">
        <v>470</v>
      </c>
      <c r="I134" s="470"/>
      <c r="J134" s="380"/>
      <c r="K134" s="185">
        <f>KW48</f>
        <v>0</v>
      </c>
      <c r="L134" s="186">
        <f>KX48</f>
        <v>0</v>
      </c>
      <c r="M134" s="186">
        <f>KY48</f>
        <v>0</v>
      </c>
      <c r="N134" s="186">
        <f>KZ48</f>
        <v>0</v>
      </c>
      <c r="O134" s="187">
        <f>LA48</f>
        <v>0</v>
      </c>
      <c r="P134" s="271">
        <f t="shared" si="379"/>
        <v>0</v>
      </c>
      <c r="S134" s="1148"/>
      <c r="T134" s="1149"/>
      <c r="U134" s="1149"/>
      <c r="V134" s="1149"/>
      <c r="W134" s="1150"/>
      <c r="X134" s="375"/>
      <c r="AA134" s="375"/>
      <c r="AB134" s="452"/>
      <c r="AC134" s="375"/>
      <c r="AF134" s="375"/>
      <c r="AG134" s="452"/>
      <c r="AH134" s="375"/>
      <c r="AK134" s="375"/>
      <c r="AL134" s="452"/>
      <c r="AM134" s="375"/>
      <c r="AP134" s="375"/>
      <c r="AQ134" s="452"/>
      <c r="AR134" s="311"/>
      <c r="AS134" s="311"/>
      <c r="AT134" s="311"/>
      <c r="AU134" s="311"/>
      <c r="AV134" s="311"/>
      <c r="AW134" s="311"/>
      <c r="BB134" s="311"/>
      <c r="JW134" s="383"/>
      <c r="KB134" s="383"/>
      <c r="KC134" s="383"/>
      <c r="KD134" s="383"/>
      <c r="KE134" s="383"/>
      <c r="KF134" s="383"/>
      <c r="KG134" s="383"/>
      <c r="KH134" s="383"/>
      <c r="KI134" s="383"/>
      <c r="KJ134" s="383"/>
      <c r="KK134" s="383"/>
      <c r="KL134" s="383"/>
      <c r="KM134" s="383"/>
      <c r="KN134" s="383"/>
      <c r="KO134" s="383"/>
      <c r="KP134" s="383"/>
      <c r="KQ134" s="383"/>
      <c r="KR134" s="383"/>
      <c r="KS134" s="383"/>
      <c r="KT134" s="383"/>
      <c r="KU134" s="383"/>
      <c r="KV134" s="383"/>
      <c r="KW134" s="383"/>
      <c r="KX134" s="383"/>
      <c r="KY134" s="383"/>
      <c r="KZ134" s="383"/>
      <c r="LA134" s="383"/>
      <c r="LB134" s="383"/>
      <c r="LC134" s="383"/>
      <c r="LD134" s="383"/>
      <c r="LE134" s="383"/>
      <c r="LF134" s="383"/>
      <c r="LG134" s="383"/>
      <c r="LH134" s="383"/>
      <c r="LI134" s="383"/>
      <c r="LJ134" s="383"/>
      <c r="LK134" s="383"/>
      <c r="LL134" s="383"/>
      <c r="LM134" s="383"/>
      <c r="LN134" s="383"/>
      <c r="LO134" s="383"/>
      <c r="LP134" s="383"/>
      <c r="LQ134" s="383"/>
      <c r="LY134" s="444"/>
      <c r="MN134" s="383"/>
      <c r="MO134" s="383"/>
      <c r="NE134" s="380"/>
      <c r="NF134" s="380"/>
      <c r="NG134" s="380"/>
      <c r="NH134" s="380"/>
      <c r="NI134" s="380"/>
      <c r="NJ134" s="380"/>
      <c r="NK134" s="380"/>
      <c r="NL134" s="380"/>
      <c r="NM134" s="380"/>
      <c r="NN134" s="380"/>
      <c r="NO134" s="380"/>
      <c r="NP134" s="380"/>
      <c r="NQ134" s="380"/>
      <c r="NR134" s="380"/>
      <c r="NS134" s="380"/>
      <c r="NT134" s="380"/>
      <c r="NU134" s="380"/>
      <c r="NV134" s="380"/>
      <c r="NW134" s="380"/>
      <c r="NX134" s="380"/>
      <c r="NY134" s="380"/>
      <c r="NZ134" s="380"/>
      <c r="OA134" s="380"/>
      <c r="OB134" s="380"/>
      <c r="OC134" s="380"/>
      <c r="OD134" s="380"/>
      <c r="OE134" s="380"/>
      <c r="OF134" s="380"/>
      <c r="OG134" s="380"/>
      <c r="OH134" s="380"/>
      <c r="OI134" s="380"/>
      <c r="OJ134" s="380"/>
      <c r="OK134" s="380"/>
      <c r="OL134" s="380"/>
      <c r="OM134" s="380"/>
      <c r="ON134" s="380"/>
      <c r="OO134" s="380"/>
      <c r="OP134" s="380"/>
      <c r="OQ134" s="380"/>
      <c r="OR134" s="380"/>
      <c r="OS134" s="380"/>
      <c r="OT134" s="380"/>
      <c r="OU134" s="380"/>
      <c r="OV134" s="380"/>
      <c r="OW134" s="380"/>
      <c r="OX134" s="380"/>
      <c r="OY134" s="380"/>
      <c r="OZ134" s="380"/>
      <c r="PA134" s="380"/>
      <c r="PB134" s="380"/>
      <c r="PC134" s="380"/>
      <c r="PD134" s="380"/>
      <c r="PE134" s="380"/>
      <c r="PF134" s="380"/>
      <c r="PG134" s="380"/>
      <c r="PH134" s="380"/>
      <c r="PI134" s="380"/>
      <c r="PJ134" s="380"/>
      <c r="PK134" s="380"/>
      <c r="PL134" s="380"/>
      <c r="PM134" s="380"/>
      <c r="PN134" s="380"/>
      <c r="PO134" s="380"/>
      <c r="PP134" s="380"/>
      <c r="PQ134" s="380"/>
      <c r="PR134" s="380"/>
      <c r="PS134" s="380"/>
      <c r="PT134" s="380"/>
      <c r="PU134" s="380"/>
      <c r="PV134" s="380"/>
      <c r="PW134" s="380"/>
      <c r="PX134" s="380"/>
      <c r="PY134" s="380"/>
      <c r="PZ134" s="380"/>
      <c r="QA134" s="380"/>
      <c r="QB134" s="380"/>
      <c r="QC134" s="380"/>
      <c r="QD134" s="380"/>
      <c r="QE134" s="380"/>
      <c r="QF134" s="380"/>
      <c r="QG134" s="380"/>
      <c r="QH134" s="380"/>
      <c r="QI134" s="380"/>
      <c r="QJ134" s="380"/>
      <c r="QK134" s="380"/>
      <c r="QL134" s="380"/>
      <c r="QM134" s="380"/>
      <c r="QN134" s="380"/>
      <c r="QO134" s="380"/>
      <c r="QP134" s="380"/>
      <c r="QQ134" s="380"/>
      <c r="QR134" s="380"/>
      <c r="QS134" s="380"/>
      <c r="QT134" s="380"/>
      <c r="QU134" s="380"/>
      <c r="QV134" s="380"/>
      <c r="QW134" s="380"/>
      <c r="QX134" s="380"/>
      <c r="QY134" s="380"/>
      <c r="QZ134" s="380"/>
      <c r="RA134" s="380"/>
      <c r="RB134" s="380"/>
      <c r="RC134" s="380"/>
      <c r="RD134" s="380"/>
      <c r="RE134" s="380"/>
      <c r="RF134" s="380"/>
      <c r="RG134" s="380"/>
      <c r="RH134" s="380"/>
      <c r="RI134" s="380"/>
      <c r="RJ134" s="380"/>
      <c r="RK134" s="380"/>
      <c r="RL134" s="380"/>
      <c r="RM134" s="380"/>
      <c r="RN134" s="380"/>
      <c r="RO134" s="380"/>
      <c r="RP134" s="380"/>
      <c r="RQ134" s="380"/>
      <c r="RR134" s="380"/>
      <c r="RS134" s="380"/>
      <c r="RT134" s="380"/>
      <c r="RU134" s="380"/>
      <c r="RV134" s="380"/>
      <c r="RW134" s="380"/>
      <c r="RX134" s="380"/>
      <c r="RY134" s="380"/>
      <c r="RZ134" s="380"/>
      <c r="SA134" s="380"/>
      <c r="SB134" s="380"/>
      <c r="SC134" s="380"/>
      <c r="SD134" s="380"/>
      <c r="SE134" s="380"/>
      <c r="SF134" s="380"/>
      <c r="SG134" s="380"/>
      <c r="SH134" s="380"/>
      <c r="SI134" s="380"/>
    </row>
    <row r="135" spans="3:503" ht="14.25" customHeight="1" x14ac:dyDescent="0.2">
      <c r="C135" s="1170"/>
      <c r="D135" s="1170"/>
      <c r="E135" s="449"/>
      <c r="F135" s="378"/>
      <c r="G135" s="380"/>
      <c r="H135" s="504" t="s">
        <v>89</v>
      </c>
      <c r="I135" s="505"/>
      <c r="J135" s="380"/>
      <c r="K135" s="190">
        <f>LB48</f>
        <v>0</v>
      </c>
      <c r="L135" s="191">
        <f>LC48</f>
        <v>0</v>
      </c>
      <c r="M135" s="191">
        <f>LD48</f>
        <v>0</v>
      </c>
      <c r="N135" s="191">
        <f>LE48</f>
        <v>0</v>
      </c>
      <c r="O135" s="192">
        <f>LF48</f>
        <v>0</v>
      </c>
      <c r="P135" s="188">
        <f t="shared" si="379"/>
        <v>0</v>
      </c>
      <c r="S135" s="1148"/>
      <c r="T135" s="1149"/>
      <c r="U135" s="1149"/>
      <c r="V135" s="1149"/>
      <c r="W135" s="1150"/>
      <c r="X135" s="375"/>
      <c r="AA135" s="375"/>
      <c r="AB135" s="452"/>
      <c r="AC135" s="375"/>
      <c r="AF135" s="375"/>
      <c r="AG135" s="452"/>
      <c r="AH135" s="375"/>
      <c r="AK135" s="375"/>
      <c r="AL135" s="452"/>
      <c r="AM135" s="375"/>
      <c r="AP135" s="375"/>
      <c r="AQ135" s="452"/>
      <c r="AR135" s="311"/>
      <c r="AS135" s="311"/>
      <c r="AT135" s="311"/>
      <c r="AU135" s="311"/>
      <c r="AV135" s="311"/>
      <c r="AW135" s="311"/>
      <c r="BB135" s="311"/>
      <c r="JW135" s="383"/>
      <c r="KB135" s="383"/>
      <c r="KC135" s="383"/>
      <c r="KD135" s="383"/>
      <c r="KE135" s="383"/>
      <c r="KF135" s="383"/>
      <c r="KG135" s="383"/>
      <c r="KH135" s="383"/>
      <c r="KI135" s="383"/>
      <c r="KJ135" s="383"/>
      <c r="KK135" s="383"/>
      <c r="KL135" s="383"/>
      <c r="KM135" s="383"/>
      <c r="KN135" s="383"/>
      <c r="KO135" s="383"/>
      <c r="KP135" s="383"/>
      <c r="KQ135" s="383"/>
      <c r="KR135" s="383"/>
      <c r="KS135" s="383"/>
      <c r="KT135" s="383"/>
      <c r="KU135" s="383"/>
      <c r="KV135" s="383"/>
      <c r="KW135" s="383"/>
      <c r="KX135" s="383"/>
      <c r="KY135" s="383"/>
      <c r="KZ135" s="383"/>
      <c r="LA135" s="383"/>
      <c r="LB135" s="383"/>
      <c r="LC135" s="383"/>
      <c r="LD135" s="383"/>
      <c r="LE135" s="383"/>
      <c r="LF135" s="383"/>
      <c r="LG135" s="383"/>
      <c r="LH135" s="383"/>
      <c r="LI135" s="383"/>
      <c r="LJ135" s="383"/>
      <c r="LK135" s="383"/>
      <c r="LL135" s="383"/>
      <c r="LM135" s="383"/>
      <c r="LN135" s="383"/>
      <c r="LO135" s="383"/>
      <c r="LP135" s="383"/>
      <c r="LQ135" s="383"/>
      <c r="LY135" s="444"/>
      <c r="MN135" s="383"/>
      <c r="MO135" s="383"/>
      <c r="NE135" s="380"/>
      <c r="NF135" s="380"/>
      <c r="NG135" s="380"/>
      <c r="NH135" s="380"/>
      <c r="NI135" s="380"/>
      <c r="NJ135" s="380"/>
      <c r="NK135" s="380"/>
      <c r="NL135" s="380"/>
      <c r="NM135" s="380"/>
      <c r="NN135" s="380"/>
      <c r="NO135" s="380"/>
      <c r="NP135" s="380"/>
      <c r="NQ135" s="380"/>
      <c r="NR135" s="380"/>
      <c r="NS135" s="380"/>
      <c r="NT135" s="380"/>
      <c r="NU135" s="380"/>
      <c r="NV135" s="380"/>
      <c r="NW135" s="380"/>
      <c r="NX135" s="380"/>
      <c r="NY135" s="380"/>
      <c r="NZ135" s="380"/>
      <c r="OA135" s="380"/>
      <c r="OB135" s="380"/>
      <c r="OC135" s="380"/>
      <c r="OD135" s="380"/>
      <c r="OE135" s="380"/>
      <c r="OF135" s="380"/>
      <c r="OG135" s="380"/>
      <c r="OH135" s="380"/>
      <c r="OI135" s="380"/>
      <c r="OJ135" s="380"/>
      <c r="OK135" s="380"/>
      <c r="OL135" s="380"/>
      <c r="OM135" s="380"/>
      <c r="ON135" s="380"/>
      <c r="OO135" s="380"/>
      <c r="OP135" s="380"/>
      <c r="OQ135" s="380"/>
      <c r="OR135" s="380"/>
      <c r="OS135" s="380"/>
      <c r="OT135" s="380"/>
      <c r="OU135" s="380"/>
      <c r="OV135" s="380"/>
      <c r="OW135" s="380"/>
      <c r="OX135" s="380"/>
      <c r="OY135" s="380"/>
      <c r="OZ135" s="380"/>
      <c r="PA135" s="380"/>
      <c r="PB135" s="380"/>
      <c r="PC135" s="380"/>
      <c r="PD135" s="380"/>
      <c r="PE135" s="380"/>
      <c r="PF135" s="380"/>
      <c r="PG135" s="380"/>
      <c r="PH135" s="380"/>
      <c r="PI135" s="380"/>
      <c r="PJ135" s="380"/>
      <c r="PK135" s="380"/>
      <c r="PL135" s="380"/>
      <c r="PM135" s="380"/>
      <c r="PN135" s="380"/>
      <c r="PO135" s="380"/>
      <c r="PP135" s="380"/>
      <c r="PQ135" s="380"/>
      <c r="PR135" s="380"/>
      <c r="PS135" s="380"/>
      <c r="PT135" s="380"/>
      <c r="PU135" s="380"/>
      <c r="PV135" s="380"/>
      <c r="PW135" s="380"/>
      <c r="PX135" s="380"/>
      <c r="PY135" s="380"/>
      <c r="PZ135" s="380"/>
      <c r="QA135" s="380"/>
      <c r="QB135" s="380"/>
      <c r="QC135" s="380"/>
      <c r="QD135" s="380"/>
      <c r="QE135" s="380"/>
      <c r="QF135" s="380"/>
      <c r="QG135" s="380"/>
      <c r="QH135" s="380"/>
      <c r="QI135" s="380"/>
      <c r="QJ135" s="380"/>
      <c r="QK135" s="380"/>
      <c r="QL135" s="380"/>
      <c r="QM135" s="380"/>
      <c r="QN135" s="380"/>
      <c r="QO135" s="380"/>
      <c r="QP135" s="380"/>
      <c r="QQ135" s="380"/>
      <c r="QR135" s="380"/>
      <c r="QS135" s="380"/>
      <c r="QT135" s="380"/>
      <c r="QU135" s="380"/>
      <c r="QV135" s="380"/>
      <c r="QW135" s="380"/>
      <c r="QX135" s="380"/>
      <c r="QY135" s="380"/>
      <c r="QZ135" s="380"/>
      <c r="RA135" s="380"/>
      <c r="RB135" s="380"/>
      <c r="RC135" s="380"/>
      <c r="RD135" s="380"/>
      <c r="RE135" s="380"/>
      <c r="RF135" s="380"/>
      <c r="RG135" s="380"/>
      <c r="RH135" s="380"/>
      <c r="RI135" s="380"/>
      <c r="RJ135" s="380"/>
      <c r="RK135" s="380"/>
      <c r="RL135" s="380"/>
      <c r="RM135" s="380"/>
      <c r="RN135" s="380"/>
      <c r="RO135" s="380"/>
      <c r="RP135" s="380"/>
      <c r="RQ135" s="380"/>
      <c r="RR135" s="380"/>
      <c r="RS135" s="380"/>
      <c r="RT135" s="380"/>
      <c r="RU135" s="380"/>
      <c r="RV135" s="380"/>
      <c r="RW135" s="380"/>
      <c r="RX135" s="380"/>
      <c r="RY135" s="380"/>
      <c r="RZ135" s="380"/>
      <c r="SA135" s="380"/>
      <c r="SB135" s="380"/>
      <c r="SC135" s="380"/>
      <c r="SD135" s="380"/>
      <c r="SE135" s="380"/>
      <c r="SF135" s="380"/>
      <c r="SG135" s="380"/>
      <c r="SH135" s="380"/>
      <c r="SI135" s="380"/>
    </row>
    <row r="136" spans="3:503" ht="14.25" customHeight="1" x14ac:dyDescent="0.2">
      <c r="C136" s="537"/>
      <c r="D136" s="537"/>
      <c r="E136" s="449"/>
      <c r="F136" s="378"/>
      <c r="G136" s="380"/>
      <c r="H136" s="503" t="s">
        <v>511</v>
      </c>
      <c r="I136" s="470"/>
      <c r="J136" s="380"/>
      <c r="K136" s="274">
        <f>LG48</f>
        <v>0</v>
      </c>
      <c r="L136" s="275">
        <f>LH48</f>
        <v>0</v>
      </c>
      <c r="M136" s="275">
        <f>LI48</f>
        <v>0</v>
      </c>
      <c r="N136" s="275">
        <f>LJ48</f>
        <v>0</v>
      </c>
      <c r="O136" s="276">
        <f>LK48</f>
        <v>0</v>
      </c>
      <c r="P136" s="271">
        <f t="shared" si="379"/>
        <v>0</v>
      </c>
      <c r="S136" s="1148"/>
      <c r="T136" s="1149"/>
      <c r="U136" s="1149"/>
      <c r="V136" s="1149"/>
      <c r="W136" s="1150"/>
      <c r="X136" s="375"/>
      <c r="AA136" s="375"/>
      <c r="AB136" s="452"/>
      <c r="AC136" s="375"/>
      <c r="AF136" s="375"/>
      <c r="AG136" s="452"/>
      <c r="AH136" s="375"/>
      <c r="AK136" s="375"/>
      <c r="AL136" s="452"/>
      <c r="AM136" s="375"/>
      <c r="AP136" s="375"/>
      <c r="AQ136" s="452"/>
      <c r="AR136" s="311"/>
      <c r="AS136" s="311"/>
      <c r="AT136" s="311"/>
      <c r="AU136" s="311"/>
      <c r="AV136" s="311"/>
      <c r="AW136" s="311"/>
      <c r="BB136" s="311"/>
      <c r="JW136" s="383"/>
      <c r="KB136" s="383"/>
      <c r="KC136" s="383"/>
      <c r="KD136" s="383"/>
      <c r="KE136" s="383"/>
      <c r="KF136" s="383"/>
      <c r="KG136" s="383"/>
      <c r="KH136" s="383"/>
      <c r="KI136" s="383"/>
      <c r="KJ136" s="383"/>
      <c r="KK136" s="383"/>
      <c r="KL136" s="383"/>
      <c r="KM136" s="383"/>
      <c r="KN136" s="383"/>
      <c r="KO136" s="383"/>
      <c r="KP136" s="383"/>
      <c r="KQ136" s="383"/>
      <c r="KR136" s="383"/>
      <c r="KS136" s="383"/>
      <c r="KT136" s="383"/>
      <c r="KU136" s="383"/>
      <c r="KV136" s="383"/>
      <c r="KW136" s="383"/>
      <c r="KX136" s="383"/>
      <c r="KY136" s="383"/>
      <c r="KZ136" s="383"/>
      <c r="LA136" s="383"/>
      <c r="LB136" s="383"/>
      <c r="LC136" s="383"/>
      <c r="LD136" s="383"/>
      <c r="LE136" s="383"/>
      <c r="LF136" s="383"/>
      <c r="LG136" s="383"/>
      <c r="LH136" s="383"/>
      <c r="LI136" s="383"/>
      <c r="LJ136" s="383"/>
      <c r="LK136" s="383"/>
      <c r="LL136" s="383"/>
      <c r="LM136" s="383"/>
      <c r="LN136" s="383"/>
      <c r="LO136" s="383"/>
      <c r="LP136" s="383"/>
      <c r="LQ136" s="383"/>
      <c r="LY136" s="444"/>
      <c r="MN136" s="383"/>
      <c r="MO136" s="383"/>
      <c r="NE136" s="380"/>
      <c r="NF136" s="380"/>
      <c r="NG136" s="380"/>
      <c r="NH136" s="380"/>
      <c r="NI136" s="380"/>
      <c r="NJ136" s="380"/>
      <c r="NK136" s="380"/>
      <c r="NL136" s="380"/>
      <c r="NM136" s="380"/>
      <c r="NN136" s="380"/>
      <c r="NO136" s="380"/>
      <c r="NP136" s="380"/>
      <c r="NQ136" s="380"/>
      <c r="NR136" s="380"/>
      <c r="NS136" s="380"/>
      <c r="NT136" s="380"/>
      <c r="NU136" s="380"/>
      <c r="NV136" s="380"/>
      <c r="NW136" s="380"/>
      <c r="NX136" s="380"/>
      <c r="NY136" s="380"/>
      <c r="NZ136" s="380"/>
      <c r="OA136" s="380"/>
      <c r="OB136" s="380"/>
      <c r="OC136" s="380"/>
      <c r="OD136" s="380"/>
      <c r="OE136" s="380"/>
      <c r="OF136" s="380"/>
      <c r="OG136" s="380"/>
      <c r="OH136" s="380"/>
      <c r="OI136" s="380"/>
      <c r="OJ136" s="380"/>
      <c r="OK136" s="380"/>
      <c r="OL136" s="380"/>
      <c r="OM136" s="380"/>
      <c r="ON136" s="380"/>
      <c r="OO136" s="380"/>
      <c r="OP136" s="380"/>
      <c r="OQ136" s="380"/>
      <c r="OR136" s="380"/>
      <c r="OS136" s="380"/>
      <c r="OT136" s="380"/>
      <c r="OU136" s="380"/>
      <c r="OV136" s="380"/>
      <c r="OW136" s="380"/>
      <c r="OX136" s="380"/>
      <c r="OY136" s="380"/>
      <c r="OZ136" s="380"/>
      <c r="PA136" s="380"/>
      <c r="PB136" s="380"/>
      <c r="PC136" s="380"/>
      <c r="PD136" s="380"/>
      <c r="PE136" s="380"/>
      <c r="PF136" s="380"/>
      <c r="PG136" s="380"/>
      <c r="PH136" s="380"/>
      <c r="PI136" s="380"/>
      <c r="PJ136" s="380"/>
      <c r="PK136" s="380"/>
      <c r="PL136" s="380"/>
      <c r="PM136" s="380"/>
      <c r="PN136" s="380"/>
      <c r="PO136" s="380"/>
      <c r="PP136" s="380"/>
      <c r="PQ136" s="380"/>
      <c r="PR136" s="380"/>
      <c r="PS136" s="380"/>
      <c r="PT136" s="380"/>
      <c r="PU136" s="380"/>
      <c r="PV136" s="380"/>
      <c r="PW136" s="380"/>
      <c r="PX136" s="380"/>
      <c r="PY136" s="380"/>
      <c r="PZ136" s="380"/>
      <c r="QA136" s="380"/>
      <c r="QB136" s="380"/>
      <c r="QC136" s="380"/>
      <c r="QD136" s="380"/>
      <c r="QE136" s="380"/>
      <c r="QF136" s="380"/>
      <c r="QG136" s="380"/>
      <c r="QH136" s="380"/>
      <c r="QI136" s="380"/>
      <c r="QJ136" s="380"/>
      <c r="QK136" s="380"/>
      <c r="QL136" s="380"/>
      <c r="QM136" s="380"/>
      <c r="QN136" s="380"/>
      <c r="QO136" s="380"/>
      <c r="QP136" s="380"/>
      <c r="QQ136" s="380"/>
      <c r="QR136" s="380"/>
      <c r="QS136" s="380"/>
      <c r="QT136" s="380"/>
      <c r="QU136" s="380"/>
      <c r="QV136" s="380"/>
      <c r="QW136" s="380"/>
      <c r="QX136" s="380"/>
      <c r="QY136" s="380"/>
      <c r="QZ136" s="380"/>
      <c r="RA136" s="380"/>
      <c r="RB136" s="380"/>
      <c r="RC136" s="380"/>
      <c r="RD136" s="380"/>
      <c r="RE136" s="380"/>
      <c r="RF136" s="380"/>
      <c r="RG136" s="380"/>
      <c r="RH136" s="380"/>
      <c r="RI136" s="380"/>
      <c r="RJ136" s="380"/>
      <c r="RK136" s="380"/>
      <c r="RL136" s="380"/>
      <c r="RM136" s="380"/>
      <c r="RN136" s="380"/>
      <c r="RO136" s="380"/>
      <c r="RP136" s="380"/>
      <c r="RQ136" s="380"/>
      <c r="RR136" s="380"/>
      <c r="RS136" s="380"/>
      <c r="RT136" s="380"/>
      <c r="RU136" s="380"/>
      <c r="RV136" s="380"/>
      <c r="RW136" s="380"/>
      <c r="RX136" s="380"/>
      <c r="RY136" s="380"/>
      <c r="RZ136" s="380"/>
      <c r="SA136" s="380"/>
      <c r="SB136" s="380"/>
      <c r="SC136" s="380"/>
      <c r="SD136" s="380"/>
      <c r="SE136" s="380"/>
      <c r="SF136" s="380"/>
      <c r="SG136" s="380"/>
      <c r="SH136" s="380"/>
      <c r="SI136" s="380"/>
    </row>
    <row r="137" spans="3:503" ht="14.25" customHeight="1" x14ac:dyDescent="0.2">
      <c r="C137" s="537"/>
      <c r="D137" s="537"/>
      <c r="E137" s="449"/>
      <c r="F137" s="378"/>
      <c r="G137" s="380"/>
      <c r="H137" s="504" t="s">
        <v>89</v>
      </c>
      <c r="I137" s="505"/>
      <c r="J137" s="380"/>
      <c r="K137" s="185">
        <f>LL48</f>
        <v>0</v>
      </c>
      <c r="L137" s="186">
        <f>LM48</f>
        <v>0</v>
      </c>
      <c r="M137" s="186">
        <f>LN48</f>
        <v>0</v>
      </c>
      <c r="N137" s="186">
        <f>LO48</f>
        <v>0</v>
      </c>
      <c r="O137" s="187">
        <f>LP48</f>
        <v>0</v>
      </c>
      <c r="P137" s="188">
        <f t="shared" si="379"/>
        <v>0</v>
      </c>
      <c r="S137" s="1148"/>
      <c r="T137" s="1149"/>
      <c r="U137" s="1149"/>
      <c r="V137" s="1149"/>
      <c r="W137" s="1150"/>
      <c r="X137" s="375"/>
      <c r="AA137" s="375"/>
      <c r="AB137" s="452"/>
      <c r="AC137" s="375"/>
      <c r="AF137" s="375"/>
      <c r="AG137" s="452"/>
      <c r="AH137" s="375"/>
      <c r="AK137" s="375"/>
      <c r="AL137" s="452"/>
      <c r="AM137" s="375"/>
      <c r="AP137" s="375"/>
      <c r="AQ137" s="452"/>
      <c r="AR137" s="311"/>
      <c r="AS137" s="311"/>
      <c r="AT137" s="311"/>
      <c r="AU137" s="311"/>
      <c r="AV137" s="311"/>
      <c r="AW137" s="311"/>
      <c r="BB137" s="311"/>
      <c r="JW137" s="383"/>
      <c r="KB137" s="383"/>
      <c r="KC137" s="383"/>
      <c r="KD137" s="383"/>
      <c r="KE137" s="383"/>
      <c r="KF137" s="383"/>
      <c r="KG137" s="383"/>
      <c r="KH137" s="383"/>
      <c r="KI137" s="383"/>
      <c r="KJ137" s="383"/>
      <c r="KK137" s="383"/>
      <c r="KL137" s="383"/>
      <c r="KM137" s="383"/>
      <c r="KN137" s="383"/>
      <c r="KO137" s="383"/>
      <c r="KP137" s="383"/>
      <c r="KQ137" s="383"/>
      <c r="KR137" s="383"/>
      <c r="KS137" s="383"/>
      <c r="KT137" s="383"/>
      <c r="KU137" s="383"/>
      <c r="KV137" s="383"/>
      <c r="KW137" s="383"/>
      <c r="KX137" s="383"/>
      <c r="KY137" s="383"/>
      <c r="KZ137" s="383"/>
      <c r="LA137" s="383"/>
      <c r="LB137" s="383"/>
      <c r="LC137" s="383"/>
      <c r="LD137" s="383"/>
      <c r="LE137" s="383"/>
      <c r="LF137" s="383"/>
      <c r="LG137" s="383"/>
      <c r="LH137" s="383"/>
      <c r="LI137" s="383"/>
      <c r="LJ137" s="383"/>
      <c r="LK137" s="383"/>
      <c r="LL137" s="383"/>
      <c r="LM137" s="383"/>
      <c r="LN137" s="383"/>
      <c r="LO137" s="383"/>
      <c r="LP137" s="383"/>
      <c r="LQ137" s="383"/>
      <c r="LY137" s="444"/>
      <c r="MN137" s="383"/>
      <c r="MO137" s="383"/>
      <c r="NE137" s="380"/>
      <c r="NF137" s="380"/>
      <c r="NG137" s="380"/>
      <c r="NH137" s="380"/>
      <c r="NI137" s="380"/>
      <c r="NJ137" s="380"/>
      <c r="NK137" s="380"/>
      <c r="NL137" s="380"/>
      <c r="NM137" s="380"/>
      <c r="NN137" s="380"/>
      <c r="NO137" s="380"/>
      <c r="NP137" s="380"/>
      <c r="NQ137" s="380"/>
      <c r="NR137" s="380"/>
      <c r="NS137" s="380"/>
      <c r="NT137" s="380"/>
      <c r="NU137" s="380"/>
      <c r="NV137" s="380"/>
      <c r="NW137" s="380"/>
      <c r="NX137" s="380"/>
      <c r="NY137" s="380"/>
      <c r="NZ137" s="380"/>
      <c r="OA137" s="380"/>
      <c r="OB137" s="380"/>
      <c r="OC137" s="380"/>
      <c r="OD137" s="380"/>
      <c r="OE137" s="380"/>
      <c r="OF137" s="380"/>
      <c r="OG137" s="380"/>
      <c r="OH137" s="380"/>
      <c r="OI137" s="380"/>
      <c r="OJ137" s="380"/>
      <c r="OK137" s="380"/>
      <c r="OL137" s="380"/>
      <c r="OM137" s="380"/>
      <c r="ON137" s="380"/>
      <c r="OO137" s="380"/>
      <c r="OP137" s="380"/>
      <c r="OQ137" s="380"/>
      <c r="OR137" s="380"/>
      <c r="OS137" s="380"/>
      <c r="OT137" s="380"/>
      <c r="OU137" s="380"/>
      <c r="OV137" s="380"/>
      <c r="OW137" s="380"/>
      <c r="OX137" s="380"/>
      <c r="OY137" s="380"/>
      <c r="OZ137" s="380"/>
      <c r="PA137" s="380"/>
      <c r="PB137" s="380"/>
      <c r="PC137" s="380"/>
      <c r="PD137" s="380"/>
      <c r="PE137" s="380"/>
      <c r="PF137" s="380"/>
      <c r="PG137" s="380"/>
      <c r="PH137" s="380"/>
      <c r="PI137" s="380"/>
      <c r="PJ137" s="380"/>
      <c r="PK137" s="380"/>
      <c r="PL137" s="380"/>
      <c r="PM137" s="380"/>
      <c r="PN137" s="380"/>
      <c r="PO137" s="380"/>
      <c r="PP137" s="380"/>
      <c r="PQ137" s="380"/>
      <c r="PR137" s="380"/>
      <c r="PS137" s="380"/>
      <c r="PT137" s="380"/>
      <c r="PU137" s="380"/>
      <c r="PV137" s="380"/>
      <c r="PW137" s="380"/>
      <c r="PX137" s="380"/>
      <c r="PY137" s="380"/>
      <c r="PZ137" s="380"/>
      <c r="QA137" s="380"/>
      <c r="QB137" s="380"/>
      <c r="QC137" s="380"/>
      <c r="QD137" s="380"/>
      <c r="QE137" s="380"/>
      <c r="QF137" s="380"/>
      <c r="QG137" s="380"/>
      <c r="QH137" s="380"/>
      <c r="QI137" s="380"/>
      <c r="QJ137" s="380"/>
      <c r="QK137" s="380"/>
      <c r="QL137" s="380"/>
      <c r="QM137" s="380"/>
      <c r="QN137" s="380"/>
      <c r="QO137" s="380"/>
      <c r="QP137" s="380"/>
      <c r="QQ137" s="380"/>
      <c r="QR137" s="380"/>
      <c r="QS137" s="380"/>
      <c r="QT137" s="380"/>
      <c r="QU137" s="380"/>
      <c r="QV137" s="380"/>
      <c r="QW137" s="380"/>
      <c r="QX137" s="380"/>
      <c r="QY137" s="380"/>
      <c r="QZ137" s="380"/>
      <c r="RA137" s="380"/>
      <c r="RB137" s="380"/>
      <c r="RC137" s="380"/>
      <c r="RD137" s="380"/>
      <c r="RE137" s="380"/>
      <c r="RF137" s="380"/>
      <c r="RG137" s="380"/>
      <c r="RH137" s="380"/>
      <c r="RI137" s="380"/>
      <c r="RJ137" s="380"/>
      <c r="RK137" s="380"/>
      <c r="RL137" s="380"/>
      <c r="RM137" s="380"/>
      <c r="RN137" s="380"/>
      <c r="RO137" s="380"/>
      <c r="RP137" s="380"/>
      <c r="RQ137" s="380"/>
      <c r="RR137" s="380"/>
      <c r="RS137" s="380"/>
      <c r="RT137" s="380"/>
      <c r="RU137" s="380"/>
      <c r="RV137" s="380"/>
      <c r="RW137" s="380"/>
      <c r="RX137" s="380"/>
      <c r="RY137" s="380"/>
      <c r="RZ137" s="380"/>
      <c r="SA137" s="380"/>
      <c r="SB137" s="380"/>
      <c r="SC137" s="380"/>
      <c r="SD137" s="380"/>
      <c r="SE137" s="380"/>
      <c r="SF137" s="380"/>
      <c r="SG137" s="380"/>
      <c r="SH137" s="380"/>
      <c r="SI137" s="380"/>
    </row>
    <row r="138" spans="3:503" ht="14.25" customHeight="1" x14ac:dyDescent="0.2">
      <c r="E138" s="449" t="s">
        <v>471</v>
      </c>
      <c r="F138" s="378"/>
      <c r="G138" s="380"/>
      <c r="H138" s="503"/>
      <c r="I138" s="470"/>
      <c r="J138" s="380"/>
      <c r="K138" s="179">
        <f>IE48</f>
        <v>0</v>
      </c>
      <c r="L138" s="180">
        <f>IF48</f>
        <v>0</v>
      </c>
      <c r="M138" s="180">
        <f>IG48</f>
        <v>0</v>
      </c>
      <c r="N138" s="180">
        <f>IH48</f>
        <v>0</v>
      </c>
      <c r="O138" s="181">
        <f>II48</f>
        <v>0</v>
      </c>
      <c r="P138" s="182">
        <f t="shared" si="379"/>
        <v>0</v>
      </c>
      <c r="S138" s="1148"/>
      <c r="T138" s="1149"/>
      <c r="U138" s="1149"/>
      <c r="V138" s="1149"/>
      <c r="W138" s="1150"/>
      <c r="X138" s="375"/>
      <c r="AA138" s="375"/>
      <c r="AB138" s="452"/>
      <c r="AC138" s="375"/>
      <c r="AF138" s="375"/>
      <c r="AG138" s="452"/>
      <c r="AH138" s="375"/>
      <c r="AK138" s="375"/>
      <c r="AL138" s="452"/>
      <c r="AM138" s="375"/>
      <c r="AP138" s="375"/>
      <c r="AQ138" s="452"/>
      <c r="AR138" s="311"/>
      <c r="AS138" s="311"/>
      <c r="AT138" s="311"/>
      <c r="AU138" s="311"/>
      <c r="AV138" s="311"/>
      <c r="AW138" s="311"/>
      <c r="AX138" s="455"/>
      <c r="AY138" s="375"/>
      <c r="BB138" s="311"/>
      <c r="BC138" s="455"/>
      <c r="BD138" s="375"/>
      <c r="LY138" s="444"/>
      <c r="MN138" s="383"/>
      <c r="MO138" s="383"/>
      <c r="NE138" s="380"/>
      <c r="NF138" s="380"/>
      <c r="NG138" s="380"/>
      <c r="NH138" s="380"/>
      <c r="NI138" s="380"/>
      <c r="NJ138" s="380"/>
      <c r="NK138" s="380"/>
      <c r="NL138" s="380"/>
      <c r="NM138" s="380"/>
      <c r="NN138" s="380"/>
      <c r="NO138" s="380"/>
      <c r="NP138" s="380"/>
      <c r="NQ138" s="380"/>
      <c r="NR138" s="380"/>
      <c r="NS138" s="380"/>
      <c r="NT138" s="380"/>
      <c r="NU138" s="380"/>
      <c r="NV138" s="380"/>
      <c r="NW138" s="380"/>
      <c r="NX138" s="380"/>
      <c r="NY138" s="380"/>
      <c r="NZ138" s="380"/>
      <c r="OA138" s="380"/>
      <c r="OB138" s="380"/>
      <c r="OC138" s="380"/>
      <c r="OD138" s="380"/>
      <c r="OE138" s="380"/>
      <c r="OF138" s="380"/>
      <c r="OG138" s="380"/>
      <c r="OH138" s="380"/>
      <c r="OI138" s="380"/>
      <c r="OJ138" s="380"/>
      <c r="OK138" s="380"/>
      <c r="OL138" s="380"/>
      <c r="OM138" s="380"/>
      <c r="ON138" s="380"/>
      <c r="OO138" s="380"/>
      <c r="OP138" s="380"/>
      <c r="OQ138" s="380"/>
      <c r="OR138" s="380"/>
      <c r="OS138" s="380"/>
      <c r="OT138" s="380"/>
      <c r="OU138" s="380"/>
      <c r="OV138" s="380"/>
      <c r="OW138" s="380"/>
      <c r="OX138" s="380"/>
      <c r="OY138" s="380"/>
      <c r="OZ138" s="380"/>
      <c r="PA138" s="380"/>
      <c r="PB138" s="380"/>
      <c r="PC138" s="380"/>
      <c r="PD138" s="380"/>
      <c r="PE138" s="380"/>
      <c r="PF138" s="380"/>
      <c r="PG138" s="380"/>
      <c r="PH138" s="380"/>
      <c r="PI138" s="380"/>
      <c r="PJ138" s="380"/>
      <c r="PK138" s="380"/>
      <c r="PL138" s="380"/>
      <c r="PM138" s="380"/>
      <c r="PN138" s="380"/>
      <c r="PO138" s="380"/>
      <c r="PP138" s="380"/>
      <c r="PQ138" s="380"/>
      <c r="PR138" s="380"/>
      <c r="PS138" s="380"/>
      <c r="PT138" s="380"/>
      <c r="PU138" s="380"/>
      <c r="PV138" s="380"/>
      <c r="PW138" s="380"/>
      <c r="PX138" s="380"/>
      <c r="PY138" s="380"/>
      <c r="PZ138" s="380"/>
      <c r="QA138" s="380"/>
      <c r="QB138" s="380"/>
      <c r="QC138" s="380"/>
      <c r="QD138" s="380"/>
      <c r="QE138" s="380"/>
      <c r="QF138" s="380"/>
      <c r="QG138" s="380"/>
      <c r="QH138" s="380"/>
      <c r="QI138" s="380"/>
      <c r="QJ138" s="380"/>
      <c r="QK138" s="380"/>
      <c r="QL138" s="380"/>
      <c r="QM138" s="380"/>
      <c r="QN138" s="380"/>
      <c r="QO138" s="380"/>
      <c r="QP138" s="380"/>
      <c r="QQ138" s="380"/>
      <c r="QR138" s="380"/>
      <c r="QS138" s="380"/>
      <c r="QT138" s="380"/>
      <c r="QU138" s="380"/>
      <c r="QV138" s="380"/>
      <c r="QW138" s="380"/>
      <c r="QX138" s="380"/>
      <c r="QY138" s="380"/>
      <c r="QZ138" s="380"/>
      <c r="RA138" s="380"/>
      <c r="RB138" s="380"/>
      <c r="RC138" s="380"/>
      <c r="RD138" s="380"/>
      <c r="RE138" s="380"/>
      <c r="RF138" s="380"/>
      <c r="RG138" s="380"/>
      <c r="RH138" s="380"/>
      <c r="RI138" s="380"/>
      <c r="RJ138" s="380"/>
      <c r="RK138" s="380"/>
      <c r="RL138" s="380"/>
      <c r="RM138" s="380"/>
      <c r="RN138" s="380"/>
      <c r="RO138" s="380"/>
      <c r="RP138" s="380"/>
      <c r="RQ138" s="380"/>
      <c r="RR138" s="380"/>
      <c r="RS138" s="380"/>
      <c r="RT138" s="380"/>
      <c r="RU138" s="380"/>
      <c r="RV138" s="380"/>
      <c r="RW138" s="380"/>
      <c r="RX138" s="380"/>
      <c r="RY138" s="380"/>
      <c r="RZ138" s="380"/>
      <c r="SA138" s="380"/>
      <c r="SB138" s="380"/>
      <c r="SC138" s="380"/>
      <c r="SD138" s="380"/>
      <c r="SE138" s="380"/>
      <c r="SF138" s="380"/>
      <c r="SG138" s="380"/>
      <c r="SH138" s="380"/>
      <c r="SI138" s="380"/>
    </row>
    <row r="139" spans="3:503" ht="14.25" customHeight="1" x14ac:dyDescent="0.2">
      <c r="E139" s="449"/>
      <c r="F139" s="378"/>
      <c r="G139" s="380"/>
      <c r="H139" s="504" t="s">
        <v>89</v>
      </c>
      <c r="I139" s="505"/>
      <c r="J139" s="380"/>
      <c r="K139" s="190">
        <f>IJ48</f>
        <v>0</v>
      </c>
      <c r="L139" s="191">
        <f>IK48</f>
        <v>0</v>
      </c>
      <c r="M139" s="191">
        <f>IL48</f>
        <v>0</v>
      </c>
      <c r="N139" s="191">
        <f>IM48</f>
        <v>0</v>
      </c>
      <c r="O139" s="192">
        <f>IN48</f>
        <v>0</v>
      </c>
      <c r="P139" s="193">
        <f t="shared" si="379"/>
        <v>0</v>
      </c>
      <c r="S139" s="1148"/>
      <c r="T139" s="1149"/>
      <c r="U139" s="1149"/>
      <c r="V139" s="1149"/>
      <c r="W139" s="1150"/>
      <c r="X139" s="375"/>
      <c r="AA139" s="375"/>
      <c r="AB139" s="452"/>
      <c r="AC139" s="375"/>
      <c r="AF139" s="375"/>
      <c r="AG139" s="452"/>
      <c r="AH139" s="375"/>
      <c r="AK139" s="375"/>
      <c r="AL139" s="452"/>
      <c r="AM139" s="375"/>
      <c r="AP139" s="375"/>
      <c r="AQ139" s="452"/>
      <c r="AR139" s="311"/>
      <c r="AS139" s="311"/>
      <c r="AT139" s="311"/>
      <c r="AU139" s="311"/>
      <c r="AV139" s="311"/>
      <c r="AW139" s="311"/>
      <c r="AX139" s="455"/>
      <c r="AY139" s="375"/>
      <c r="BB139" s="311"/>
      <c r="BC139" s="455"/>
      <c r="BD139" s="375"/>
      <c r="LY139" s="444"/>
      <c r="MN139" s="383"/>
      <c r="MO139" s="383"/>
      <c r="NE139" s="380"/>
      <c r="NF139" s="380"/>
      <c r="NG139" s="380"/>
      <c r="NH139" s="380"/>
      <c r="NI139" s="380"/>
      <c r="NJ139" s="380"/>
      <c r="NK139" s="380"/>
      <c r="NL139" s="380"/>
      <c r="NM139" s="380"/>
      <c r="NN139" s="380"/>
      <c r="NO139" s="380"/>
      <c r="NP139" s="380"/>
      <c r="NQ139" s="380"/>
      <c r="NR139" s="380"/>
      <c r="NS139" s="380"/>
      <c r="NT139" s="380"/>
      <c r="NU139" s="380"/>
      <c r="NV139" s="380"/>
      <c r="NW139" s="380"/>
      <c r="NX139" s="380"/>
      <c r="NY139" s="380"/>
      <c r="NZ139" s="380"/>
      <c r="OA139" s="380"/>
      <c r="OB139" s="380"/>
      <c r="OC139" s="380"/>
      <c r="OD139" s="380"/>
      <c r="OE139" s="380"/>
      <c r="OF139" s="380"/>
      <c r="OG139" s="380"/>
      <c r="OH139" s="380"/>
      <c r="OI139" s="380"/>
      <c r="OJ139" s="380"/>
      <c r="OK139" s="380"/>
      <c r="OL139" s="380"/>
      <c r="OM139" s="380"/>
      <c r="ON139" s="380"/>
      <c r="OO139" s="380"/>
      <c r="OP139" s="380"/>
      <c r="OQ139" s="380"/>
      <c r="OR139" s="380"/>
      <c r="OS139" s="380"/>
      <c r="OT139" s="380"/>
      <c r="OU139" s="380"/>
      <c r="OV139" s="380"/>
      <c r="OW139" s="380"/>
      <c r="OX139" s="380"/>
      <c r="OY139" s="380"/>
      <c r="OZ139" s="380"/>
      <c r="PA139" s="380"/>
      <c r="PB139" s="380"/>
      <c r="PC139" s="380"/>
      <c r="PD139" s="380"/>
      <c r="PE139" s="380"/>
      <c r="PF139" s="380"/>
      <c r="PG139" s="380"/>
      <c r="PH139" s="380"/>
      <c r="PI139" s="380"/>
      <c r="PJ139" s="380"/>
      <c r="PK139" s="380"/>
      <c r="PL139" s="380"/>
      <c r="PM139" s="380"/>
      <c r="PN139" s="380"/>
      <c r="PO139" s="380"/>
      <c r="PP139" s="380"/>
      <c r="PQ139" s="380"/>
      <c r="PR139" s="380"/>
      <c r="PS139" s="380"/>
      <c r="PT139" s="380"/>
      <c r="PU139" s="380"/>
      <c r="PV139" s="380"/>
      <c r="PW139" s="380"/>
      <c r="PX139" s="380"/>
      <c r="PY139" s="380"/>
      <c r="PZ139" s="380"/>
      <c r="QA139" s="380"/>
      <c r="QB139" s="380"/>
      <c r="QC139" s="380"/>
      <c r="QD139" s="380"/>
      <c r="QE139" s="380"/>
      <c r="QF139" s="380"/>
      <c r="QG139" s="380"/>
      <c r="QH139" s="380"/>
      <c r="QI139" s="380"/>
      <c r="QJ139" s="380"/>
      <c r="QK139" s="380"/>
      <c r="QL139" s="380"/>
      <c r="QM139" s="380"/>
      <c r="QN139" s="380"/>
      <c r="QO139" s="380"/>
      <c r="QP139" s="380"/>
      <c r="QQ139" s="380"/>
      <c r="QR139" s="380"/>
      <c r="QS139" s="380"/>
      <c r="QT139" s="380"/>
      <c r="QU139" s="380"/>
      <c r="QV139" s="380"/>
      <c r="QW139" s="380"/>
      <c r="QX139" s="380"/>
      <c r="QY139" s="380"/>
      <c r="QZ139" s="380"/>
      <c r="RA139" s="380"/>
      <c r="RB139" s="380"/>
      <c r="RC139" s="380"/>
      <c r="RD139" s="380"/>
      <c r="RE139" s="380"/>
      <c r="RF139" s="380"/>
      <c r="RG139" s="380"/>
      <c r="RH139" s="380"/>
      <c r="RI139" s="380"/>
      <c r="RJ139" s="380"/>
      <c r="RK139" s="380"/>
      <c r="RL139" s="380"/>
      <c r="RM139" s="380"/>
      <c r="RN139" s="380"/>
      <c r="RO139" s="380"/>
      <c r="RP139" s="380"/>
      <c r="RQ139" s="380"/>
      <c r="RR139" s="380"/>
      <c r="RS139" s="380"/>
      <c r="RT139" s="380"/>
      <c r="RU139" s="380"/>
      <c r="RV139" s="380"/>
      <c r="RW139" s="380"/>
      <c r="RX139" s="380"/>
      <c r="RY139" s="380"/>
      <c r="RZ139" s="380"/>
      <c r="SA139" s="380"/>
      <c r="SB139" s="380"/>
      <c r="SC139" s="380"/>
      <c r="SD139" s="380"/>
      <c r="SE139" s="380"/>
      <c r="SF139" s="380"/>
      <c r="SG139" s="380"/>
      <c r="SH139" s="380"/>
      <c r="SI139" s="380"/>
    </row>
    <row r="140" spans="3:503" ht="14.25" customHeight="1" x14ac:dyDescent="0.2">
      <c r="C140" s="378"/>
      <c r="D140" s="378"/>
      <c r="E140" s="449" t="s">
        <v>472</v>
      </c>
      <c r="F140" s="378"/>
      <c r="G140" s="380"/>
      <c r="H140" s="503"/>
      <c r="I140" s="470"/>
      <c r="J140" s="380"/>
      <c r="K140" s="274">
        <f>JI48</f>
        <v>0</v>
      </c>
      <c r="L140" s="275">
        <f>JJ48</f>
        <v>0</v>
      </c>
      <c r="M140" s="275">
        <f>JK48</f>
        <v>0</v>
      </c>
      <c r="N140" s="275">
        <f>JL48</f>
        <v>0</v>
      </c>
      <c r="O140" s="276">
        <f>JM48</f>
        <v>0</v>
      </c>
      <c r="P140" s="271">
        <f t="shared" si="379"/>
        <v>0</v>
      </c>
      <c r="S140" s="1148"/>
      <c r="T140" s="1149"/>
      <c r="U140" s="1149"/>
      <c r="V140" s="1149"/>
      <c r="W140" s="1150"/>
      <c r="X140" s="375"/>
      <c r="AA140" s="375"/>
      <c r="AB140" s="452"/>
      <c r="AC140" s="375"/>
      <c r="AF140" s="375"/>
      <c r="AG140" s="452"/>
      <c r="AH140" s="375"/>
      <c r="AK140" s="375"/>
      <c r="AL140" s="452"/>
      <c r="AM140" s="375"/>
      <c r="AP140" s="375"/>
      <c r="AQ140" s="452"/>
      <c r="AR140" s="311"/>
      <c r="AS140" s="311"/>
      <c r="AT140" s="311"/>
      <c r="AU140" s="311"/>
      <c r="AV140" s="311"/>
      <c r="AW140" s="311"/>
      <c r="BB140" s="311"/>
      <c r="JW140" s="383"/>
      <c r="KB140" s="383"/>
      <c r="KC140" s="383"/>
      <c r="KD140" s="383"/>
      <c r="KE140" s="383"/>
      <c r="KF140" s="383"/>
      <c r="KG140" s="383"/>
      <c r="KH140" s="383"/>
      <c r="KI140" s="383"/>
      <c r="KJ140" s="383"/>
      <c r="KK140" s="383"/>
      <c r="KL140" s="383"/>
      <c r="KM140" s="383"/>
      <c r="KN140" s="383"/>
      <c r="KO140" s="383"/>
      <c r="KP140" s="383"/>
      <c r="KQ140" s="383"/>
      <c r="KR140" s="383"/>
      <c r="KS140" s="383"/>
      <c r="KT140" s="383"/>
      <c r="KU140" s="383"/>
      <c r="KV140" s="383"/>
      <c r="KW140" s="383"/>
      <c r="KX140" s="383"/>
      <c r="KY140" s="383"/>
      <c r="KZ140" s="383"/>
      <c r="LA140" s="383"/>
      <c r="LB140" s="383"/>
      <c r="LC140" s="383"/>
      <c r="LD140" s="383"/>
      <c r="LE140" s="383"/>
      <c r="LF140" s="383"/>
      <c r="LG140" s="383"/>
      <c r="LH140" s="383"/>
      <c r="LI140" s="383"/>
      <c r="LJ140" s="383"/>
      <c r="LK140" s="383"/>
      <c r="LL140" s="383"/>
      <c r="LM140" s="383"/>
      <c r="LN140" s="383"/>
      <c r="LO140" s="383"/>
      <c r="LP140" s="383"/>
      <c r="LQ140" s="383"/>
      <c r="LY140" s="444"/>
      <c r="MN140" s="383"/>
      <c r="MO140" s="383"/>
      <c r="NE140" s="380"/>
      <c r="NF140" s="380"/>
      <c r="NG140" s="380"/>
      <c r="NH140" s="380"/>
      <c r="NI140" s="380"/>
      <c r="NJ140" s="380"/>
      <c r="NK140" s="380"/>
      <c r="NL140" s="380"/>
      <c r="NM140" s="380"/>
      <c r="NN140" s="380"/>
      <c r="NO140" s="380"/>
      <c r="NP140" s="380"/>
      <c r="NQ140" s="380"/>
      <c r="NR140" s="380"/>
      <c r="NS140" s="380"/>
      <c r="NT140" s="380"/>
      <c r="NU140" s="380"/>
      <c r="NV140" s="380"/>
      <c r="NW140" s="380"/>
      <c r="NX140" s="380"/>
      <c r="NY140" s="380"/>
      <c r="NZ140" s="380"/>
      <c r="OA140" s="380"/>
      <c r="OB140" s="380"/>
      <c r="OC140" s="380"/>
      <c r="OD140" s="380"/>
      <c r="OE140" s="380"/>
      <c r="OF140" s="380"/>
      <c r="OG140" s="380"/>
      <c r="OH140" s="380"/>
      <c r="OI140" s="380"/>
      <c r="OJ140" s="380"/>
      <c r="OK140" s="380"/>
      <c r="OL140" s="380"/>
      <c r="OM140" s="380"/>
      <c r="ON140" s="380"/>
      <c r="OO140" s="380"/>
      <c r="OP140" s="380"/>
      <c r="OQ140" s="380"/>
      <c r="OR140" s="380"/>
      <c r="OS140" s="380"/>
      <c r="OT140" s="380"/>
      <c r="OU140" s="380"/>
      <c r="OV140" s="380"/>
      <c r="OW140" s="380"/>
      <c r="OX140" s="380"/>
      <c r="OY140" s="380"/>
      <c r="OZ140" s="380"/>
      <c r="PA140" s="380"/>
      <c r="PB140" s="380"/>
      <c r="PC140" s="380"/>
      <c r="PD140" s="380"/>
      <c r="PE140" s="380"/>
      <c r="PF140" s="380"/>
      <c r="PG140" s="380"/>
      <c r="PH140" s="380"/>
      <c r="PI140" s="380"/>
      <c r="PJ140" s="380"/>
      <c r="PK140" s="380"/>
      <c r="PL140" s="380"/>
      <c r="PM140" s="380"/>
      <c r="PN140" s="380"/>
      <c r="PO140" s="380"/>
      <c r="PP140" s="380"/>
      <c r="PQ140" s="380"/>
      <c r="PR140" s="380"/>
      <c r="PS140" s="380"/>
      <c r="PT140" s="380"/>
      <c r="PU140" s="380"/>
      <c r="PV140" s="380"/>
      <c r="PW140" s="380"/>
      <c r="PX140" s="380"/>
      <c r="PY140" s="380"/>
      <c r="PZ140" s="380"/>
      <c r="QA140" s="380"/>
      <c r="QB140" s="380"/>
      <c r="QC140" s="380"/>
      <c r="QD140" s="380"/>
      <c r="QE140" s="380"/>
      <c r="QF140" s="380"/>
      <c r="QG140" s="380"/>
      <c r="QH140" s="380"/>
      <c r="QI140" s="380"/>
      <c r="QJ140" s="380"/>
      <c r="QK140" s="380"/>
      <c r="QL140" s="380"/>
      <c r="QM140" s="380"/>
      <c r="QN140" s="380"/>
      <c r="QO140" s="380"/>
      <c r="QP140" s="380"/>
      <c r="QQ140" s="380"/>
      <c r="QR140" s="380"/>
      <c r="QS140" s="380"/>
      <c r="QT140" s="380"/>
      <c r="QU140" s="380"/>
      <c r="QV140" s="380"/>
      <c r="QW140" s="380"/>
      <c r="QX140" s="380"/>
      <c r="QY140" s="380"/>
      <c r="QZ140" s="380"/>
      <c r="RA140" s="380"/>
      <c r="RB140" s="380"/>
      <c r="RC140" s="380"/>
      <c r="RD140" s="380"/>
      <c r="RE140" s="380"/>
      <c r="RF140" s="380"/>
      <c r="RG140" s="380"/>
      <c r="RH140" s="380"/>
      <c r="RI140" s="380"/>
      <c r="RJ140" s="380"/>
      <c r="RK140" s="380"/>
      <c r="RL140" s="380"/>
      <c r="RM140" s="380"/>
      <c r="RN140" s="380"/>
      <c r="RO140" s="380"/>
      <c r="RP140" s="380"/>
      <c r="RQ140" s="380"/>
      <c r="RR140" s="380"/>
      <c r="RS140" s="380"/>
      <c r="RT140" s="380"/>
      <c r="RU140" s="380"/>
      <c r="RV140" s="380"/>
      <c r="RW140" s="380"/>
      <c r="RX140" s="380"/>
      <c r="RY140" s="380"/>
      <c r="RZ140" s="380"/>
      <c r="SA140" s="380"/>
      <c r="SB140" s="380"/>
      <c r="SC140" s="380"/>
      <c r="SD140" s="380"/>
      <c r="SE140" s="380"/>
      <c r="SF140" s="380"/>
      <c r="SG140" s="380"/>
      <c r="SH140" s="380"/>
      <c r="SI140" s="380"/>
    </row>
    <row r="141" spans="3:503" ht="14.25" customHeight="1" x14ac:dyDescent="0.2">
      <c r="C141" s="378"/>
      <c r="D141" s="378"/>
      <c r="E141" s="449"/>
      <c r="F141" s="378"/>
      <c r="G141" s="380"/>
      <c r="H141" s="504" t="s">
        <v>89</v>
      </c>
      <c r="I141" s="505"/>
      <c r="J141" s="380"/>
      <c r="K141" s="190">
        <f>JN48</f>
        <v>0</v>
      </c>
      <c r="L141" s="191">
        <f>JO48</f>
        <v>0</v>
      </c>
      <c r="M141" s="191">
        <f>JP48</f>
        <v>0</v>
      </c>
      <c r="N141" s="191">
        <f>JQ48</f>
        <v>0</v>
      </c>
      <c r="O141" s="192">
        <f>JR48</f>
        <v>0</v>
      </c>
      <c r="P141" s="193">
        <f t="shared" si="379"/>
        <v>0</v>
      </c>
      <c r="S141" s="1148"/>
      <c r="T141" s="1149"/>
      <c r="U141" s="1149"/>
      <c r="V141" s="1149"/>
      <c r="W141" s="1150"/>
      <c r="X141" s="375"/>
      <c r="AA141" s="375"/>
      <c r="AB141" s="452"/>
      <c r="AC141" s="375"/>
      <c r="AF141" s="375"/>
      <c r="AG141" s="452"/>
      <c r="AH141" s="375"/>
      <c r="AK141" s="375"/>
      <c r="AL141" s="452"/>
      <c r="AM141" s="375"/>
      <c r="AP141" s="375"/>
      <c r="AQ141" s="452"/>
      <c r="AR141" s="311"/>
      <c r="AS141" s="311"/>
      <c r="AT141" s="311"/>
      <c r="AU141" s="311"/>
      <c r="AV141" s="311"/>
      <c r="AW141" s="311"/>
      <c r="BB141" s="311"/>
      <c r="JW141" s="383"/>
      <c r="KB141" s="383"/>
      <c r="KC141" s="383"/>
      <c r="KD141" s="383"/>
      <c r="KE141" s="383"/>
      <c r="KF141" s="383"/>
      <c r="KG141" s="383"/>
      <c r="KH141" s="383"/>
      <c r="KI141" s="383"/>
      <c r="KJ141" s="383"/>
      <c r="KK141" s="383"/>
      <c r="KL141" s="383"/>
      <c r="KM141" s="383"/>
      <c r="KN141" s="383"/>
      <c r="KO141" s="383"/>
      <c r="KP141" s="383"/>
      <c r="KQ141" s="383"/>
      <c r="KR141" s="383"/>
      <c r="KS141" s="383"/>
      <c r="KT141" s="383"/>
      <c r="KU141" s="383"/>
      <c r="KV141" s="383"/>
      <c r="KW141" s="383"/>
      <c r="KX141" s="383"/>
      <c r="KY141" s="383"/>
      <c r="KZ141" s="383"/>
      <c r="LA141" s="383"/>
      <c r="LB141" s="383"/>
      <c r="LC141" s="383"/>
      <c r="LD141" s="383"/>
      <c r="LE141" s="383"/>
      <c r="LF141" s="383"/>
      <c r="LG141" s="383"/>
      <c r="LH141" s="383"/>
      <c r="LI141" s="383"/>
      <c r="LJ141" s="383"/>
      <c r="LK141" s="383"/>
      <c r="LL141" s="383"/>
      <c r="LM141" s="383"/>
      <c r="LN141" s="383"/>
      <c r="LO141" s="383"/>
      <c r="LP141" s="383"/>
      <c r="LQ141" s="383"/>
      <c r="LY141" s="444"/>
      <c r="MN141" s="383"/>
      <c r="MO141" s="383"/>
      <c r="NE141" s="380"/>
      <c r="NF141" s="380"/>
      <c r="NG141" s="380"/>
      <c r="NH141" s="380"/>
      <c r="NI141" s="380"/>
      <c r="NJ141" s="380"/>
      <c r="NK141" s="380"/>
      <c r="NL141" s="380"/>
      <c r="NM141" s="380"/>
      <c r="NN141" s="380"/>
      <c r="NO141" s="380"/>
      <c r="NP141" s="380"/>
      <c r="NQ141" s="380"/>
      <c r="NR141" s="380"/>
      <c r="NS141" s="380"/>
      <c r="NT141" s="380"/>
      <c r="NU141" s="380"/>
      <c r="NV141" s="380"/>
      <c r="NW141" s="380"/>
      <c r="NX141" s="380"/>
      <c r="NY141" s="380"/>
      <c r="NZ141" s="380"/>
      <c r="OA141" s="380"/>
      <c r="OB141" s="380"/>
      <c r="OC141" s="380"/>
      <c r="OD141" s="380"/>
      <c r="OE141" s="380"/>
      <c r="OF141" s="380"/>
      <c r="OG141" s="380"/>
      <c r="OH141" s="380"/>
      <c r="OI141" s="380"/>
      <c r="OJ141" s="380"/>
      <c r="OK141" s="380"/>
      <c r="OL141" s="380"/>
      <c r="OM141" s="380"/>
      <c r="ON141" s="380"/>
      <c r="OO141" s="380"/>
      <c r="OP141" s="380"/>
      <c r="OQ141" s="380"/>
      <c r="OR141" s="380"/>
      <c r="OS141" s="380"/>
      <c r="OT141" s="380"/>
      <c r="OU141" s="380"/>
      <c r="OV141" s="380"/>
      <c r="OW141" s="380"/>
      <c r="OX141" s="380"/>
      <c r="OY141" s="380"/>
      <c r="OZ141" s="380"/>
      <c r="PA141" s="380"/>
      <c r="PB141" s="380"/>
      <c r="PC141" s="380"/>
      <c r="PD141" s="380"/>
      <c r="PE141" s="380"/>
      <c r="PF141" s="380"/>
      <c r="PG141" s="380"/>
      <c r="PH141" s="380"/>
      <c r="PI141" s="380"/>
      <c r="PJ141" s="380"/>
      <c r="PK141" s="380"/>
      <c r="PL141" s="380"/>
      <c r="PM141" s="380"/>
      <c r="PN141" s="380"/>
      <c r="PO141" s="380"/>
      <c r="PP141" s="380"/>
      <c r="PQ141" s="380"/>
      <c r="PR141" s="380"/>
      <c r="PS141" s="380"/>
      <c r="PT141" s="380"/>
      <c r="PU141" s="380"/>
      <c r="PV141" s="380"/>
      <c r="PW141" s="380"/>
      <c r="PX141" s="380"/>
      <c r="PY141" s="380"/>
      <c r="PZ141" s="380"/>
      <c r="QA141" s="380"/>
      <c r="QB141" s="380"/>
      <c r="QC141" s="380"/>
      <c r="QD141" s="380"/>
      <c r="QE141" s="380"/>
      <c r="QF141" s="380"/>
      <c r="QG141" s="380"/>
      <c r="QH141" s="380"/>
      <c r="QI141" s="380"/>
      <c r="QJ141" s="380"/>
      <c r="QK141" s="380"/>
      <c r="QL141" s="380"/>
      <c r="QM141" s="380"/>
      <c r="QN141" s="380"/>
      <c r="QO141" s="380"/>
      <c r="QP141" s="380"/>
      <c r="QQ141" s="380"/>
      <c r="QR141" s="380"/>
      <c r="QS141" s="380"/>
      <c r="QT141" s="380"/>
      <c r="QU141" s="380"/>
      <c r="QV141" s="380"/>
      <c r="QW141" s="380"/>
      <c r="QX141" s="380"/>
      <c r="QY141" s="380"/>
      <c r="QZ141" s="380"/>
      <c r="RA141" s="380"/>
      <c r="RB141" s="380"/>
      <c r="RC141" s="380"/>
      <c r="RD141" s="380"/>
      <c r="RE141" s="380"/>
      <c r="RF141" s="380"/>
      <c r="RG141" s="380"/>
      <c r="RH141" s="380"/>
      <c r="RI141" s="380"/>
      <c r="RJ141" s="380"/>
      <c r="RK141" s="380"/>
      <c r="RL141" s="380"/>
      <c r="RM141" s="380"/>
      <c r="RN141" s="380"/>
      <c r="RO141" s="380"/>
      <c r="RP141" s="380"/>
      <c r="RQ141" s="380"/>
      <c r="RR141" s="380"/>
      <c r="RS141" s="380"/>
      <c r="RT141" s="380"/>
      <c r="RU141" s="380"/>
      <c r="RV141" s="380"/>
      <c r="RW141" s="380"/>
      <c r="RX141" s="380"/>
      <c r="RY141" s="380"/>
      <c r="RZ141" s="380"/>
      <c r="SA141" s="380"/>
      <c r="SB141" s="380"/>
      <c r="SC141" s="380"/>
      <c r="SD141" s="380"/>
      <c r="SE141" s="380"/>
      <c r="SF141" s="380"/>
      <c r="SG141" s="380"/>
      <c r="SH141" s="380"/>
      <c r="SI141" s="380"/>
    </row>
    <row r="142" spans="3:503" ht="14.25" customHeight="1" x14ac:dyDescent="0.2">
      <c r="C142" s="378"/>
      <c r="D142" s="378"/>
      <c r="E142" s="449" t="s">
        <v>473</v>
      </c>
      <c r="F142" s="378"/>
      <c r="G142" s="380"/>
      <c r="H142" s="503"/>
      <c r="I142" s="470"/>
      <c r="J142" s="380"/>
      <c r="K142" s="274">
        <f>IY48</f>
        <v>0</v>
      </c>
      <c r="L142" s="275">
        <f>IZ48</f>
        <v>0</v>
      </c>
      <c r="M142" s="275">
        <f>JA48</f>
        <v>0</v>
      </c>
      <c r="N142" s="275">
        <f>JB48</f>
        <v>0</v>
      </c>
      <c r="O142" s="276">
        <f>JC48</f>
        <v>0</v>
      </c>
      <c r="P142" s="271">
        <f t="shared" si="379"/>
        <v>0</v>
      </c>
      <c r="S142" s="1148"/>
      <c r="T142" s="1149"/>
      <c r="U142" s="1149"/>
      <c r="V142" s="1149"/>
      <c r="W142" s="1150"/>
      <c r="X142" s="375"/>
      <c r="AA142" s="375"/>
      <c r="AB142" s="452"/>
      <c r="AC142" s="375"/>
      <c r="AF142" s="375"/>
      <c r="AG142" s="452"/>
      <c r="AH142" s="375"/>
      <c r="AK142" s="375"/>
      <c r="AL142" s="452"/>
      <c r="AM142" s="375"/>
      <c r="AP142" s="375"/>
      <c r="AQ142" s="452"/>
      <c r="AR142" s="311"/>
      <c r="AS142" s="311"/>
      <c r="AT142" s="311"/>
      <c r="AU142" s="311"/>
      <c r="AV142" s="311"/>
      <c r="AW142" s="311"/>
      <c r="AX142" s="455"/>
      <c r="AY142" s="375"/>
      <c r="BB142" s="311"/>
      <c r="BC142" s="455"/>
      <c r="BD142" s="375"/>
      <c r="LY142" s="444"/>
      <c r="MN142" s="383"/>
      <c r="MO142" s="383"/>
      <c r="NE142" s="380"/>
      <c r="NF142" s="380"/>
      <c r="NG142" s="380"/>
      <c r="NH142" s="380"/>
      <c r="NI142" s="380"/>
      <c r="NJ142" s="380"/>
      <c r="NK142" s="380"/>
      <c r="NL142" s="380"/>
      <c r="NM142" s="380"/>
      <c r="NN142" s="380"/>
      <c r="NO142" s="380"/>
      <c r="NP142" s="380"/>
      <c r="NQ142" s="380"/>
      <c r="NR142" s="380"/>
      <c r="NS142" s="380"/>
      <c r="NT142" s="380"/>
      <c r="NU142" s="380"/>
      <c r="NV142" s="380"/>
      <c r="NW142" s="380"/>
      <c r="NX142" s="380"/>
      <c r="NY142" s="380"/>
      <c r="NZ142" s="380"/>
      <c r="OA142" s="380"/>
      <c r="OB142" s="380"/>
      <c r="OC142" s="380"/>
      <c r="OD142" s="380"/>
      <c r="OE142" s="380"/>
      <c r="OF142" s="380"/>
      <c r="OG142" s="380"/>
      <c r="OH142" s="380"/>
      <c r="OI142" s="380"/>
      <c r="OJ142" s="380"/>
      <c r="OK142" s="380"/>
      <c r="OL142" s="380"/>
      <c r="OM142" s="380"/>
      <c r="ON142" s="380"/>
      <c r="OO142" s="380"/>
      <c r="OP142" s="380"/>
      <c r="OQ142" s="380"/>
      <c r="OR142" s="380"/>
      <c r="OS142" s="380"/>
      <c r="OT142" s="380"/>
      <c r="OU142" s="380"/>
      <c r="OV142" s="380"/>
      <c r="OW142" s="380"/>
      <c r="OX142" s="380"/>
      <c r="OY142" s="380"/>
      <c r="OZ142" s="380"/>
      <c r="PA142" s="380"/>
      <c r="PB142" s="380"/>
      <c r="PC142" s="380"/>
      <c r="PD142" s="380"/>
      <c r="PE142" s="380"/>
      <c r="PF142" s="380"/>
      <c r="PG142" s="380"/>
      <c r="PH142" s="380"/>
      <c r="PI142" s="380"/>
      <c r="PJ142" s="380"/>
      <c r="PK142" s="380"/>
      <c r="PL142" s="380"/>
      <c r="PM142" s="380"/>
      <c r="PN142" s="380"/>
      <c r="PO142" s="380"/>
      <c r="PP142" s="380"/>
      <c r="PQ142" s="380"/>
      <c r="PR142" s="380"/>
      <c r="PS142" s="380"/>
      <c r="PT142" s="380"/>
      <c r="PU142" s="380"/>
      <c r="PV142" s="380"/>
      <c r="PW142" s="380"/>
      <c r="PX142" s="380"/>
      <c r="PY142" s="380"/>
      <c r="PZ142" s="380"/>
      <c r="QA142" s="380"/>
      <c r="QB142" s="380"/>
      <c r="QC142" s="380"/>
      <c r="QD142" s="380"/>
      <c r="QE142" s="380"/>
      <c r="QF142" s="380"/>
      <c r="QG142" s="380"/>
      <c r="QH142" s="380"/>
      <c r="QI142" s="380"/>
      <c r="QJ142" s="380"/>
      <c r="QK142" s="380"/>
      <c r="QL142" s="380"/>
      <c r="QM142" s="380"/>
      <c r="QN142" s="380"/>
      <c r="QO142" s="380"/>
      <c r="QP142" s="380"/>
      <c r="QQ142" s="380"/>
      <c r="QR142" s="380"/>
      <c r="QS142" s="380"/>
      <c r="QT142" s="380"/>
      <c r="QU142" s="380"/>
      <c r="QV142" s="380"/>
      <c r="QW142" s="380"/>
      <c r="QX142" s="380"/>
      <c r="QY142" s="380"/>
      <c r="QZ142" s="380"/>
      <c r="RA142" s="380"/>
      <c r="RB142" s="380"/>
      <c r="RC142" s="380"/>
      <c r="RD142" s="380"/>
      <c r="RE142" s="380"/>
      <c r="RF142" s="380"/>
      <c r="RG142" s="380"/>
      <c r="RH142" s="380"/>
      <c r="RI142" s="380"/>
      <c r="RJ142" s="380"/>
      <c r="RK142" s="380"/>
      <c r="RL142" s="380"/>
      <c r="RM142" s="380"/>
      <c r="RN142" s="380"/>
      <c r="RO142" s="380"/>
      <c r="RP142" s="380"/>
      <c r="RQ142" s="380"/>
      <c r="RR142" s="380"/>
      <c r="RS142" s="380"/>
      <c r="RT142" s="380"/>
      <c r="RU142" s="380"/>
      <c r="RV142" s="380"/>
      <c r="RW142" s="380"/>
      <c r="RX142" s="380"/>
      <c r="RY142" s="380"/>
      <c r="RZ142" s="380"/>
      <c r="SA142" s="380"/>
      <c r="SB142" s="380"/>
      <c r="SC142" s="380"/>
      <c r="SD142" s="380"/>
      <c r="SE142" s="380"/>
      <c r="SF142" s="380"/>
      <c r="SG142" s="380"/>
      <c r="SH142" s="380"/>
      <c r="SI142" s="380"/>
    </row>
    <row r="143" spans="3:503" ht="14.25" customHeight="1" x14ac:dyDescent="0.2">
      <c r="C143" s="378"/>
      <c r="D143" s="378"/>
      <c r="E143" s="449"/>
      <c r="F143" s="378"/>
      <c r="G143" s="380"/>
      <c r="H143" s="504" t="s">
        <v>89</v>
      </c>
      <c r="I143" s="505"/>
      <c r="J143" s="380"/>
      <c r="K143" s="185">
        <f>JD48</f>
        <v>0</v>
      </c>
      <c r="L143" s="186">
        <f>JE48</f>
        <v>0</v>
      </c>
      <c r="M143" s="186">
        <f>JF48</f>
        <v>0</v>
      </c>
      <c r="N143" s="186">
        <f>JG48</f>
        <v>0</v>
      </c>
      <c r="O143" s="187">
        <f>JH48</f>
        <v>0</v>
      </c>
      <c r="P143" s="193">
        <f t="shared" si="379"/>
        <v>0</v>
      </c>
      <c r="S143" s="1148"/>
      <c r="T143" s="1149"/>
      <c r="U143" s="1149"/>
      <c r="V143" s="1149"/>
      <c r="W143" s="1150"/>
      <c r="X143" s="375"/>
      <c r="AA143" s="375"/>
      <c r="AB143" s="452"/>
      <c r="AC143" s="375"/>
      <c r="AF143" s="375"/>
      <c r="AG143" s="452"/>
      <c r="AH143" s="375"/>
      <c r="AK143" s="375"/>
      <c r="AL143" s="452"/>
      <c r="AM143" s="375"/>
      <c r="AP143" s="375"/>
      <c r="AQ143" s="452"/>
      <c r="AR143" s="311"/>
      <c r="AS143" s="311"/>
      <c r="AT143" s="311"/>
      <c r="AU143" s="311"/>
      <c r="AV143" s="311"/>
      <c r="AW143" s="311"/>
      <c r="AX143" s="455"/>
      <c r="AY143" s="375"/>
      <c r="BB143" s="311"/>
      <c r="BC143" s="455"/>
      <c r="BD143" s="375"/>
      <c r="LY143" s="444"/>
      <c r="MN143" s="383"/>
      <c r="MO143" s="383"/>
      <c r="NE143" s="380"/>
      <c r="NF143" s="380"/>
      <c r="NG143" s="380"/>
      <c r="NH143" s="380"/>
      <c r="NI143" s="380"/>
      <c r="NJ143" s="380"/>
      <c r="NK143" s="380"/>
      <c r="NL143" s="380"/>
      <c r="NM143" s="380"/>
      <c r="NN143" s="380"/>
      <c r="NO143" s="380"/>
      <c r="NP143" s="380"/>
      <c r="NQ143" s="380"/>
      <c r="NR143" s="380"/>
      <c r="NS143" s="380"/>
      <c r="NT143" s="380"/>
      <c r="NU143" s="380"/>
      <c r="NV143" s="380"/>
      <c r="NW143" s="380"/>
      <c r="NX143" s="380"/>
      <c r="NY143" s="380"/>
      <c r="NZ143" s="380"/>
      <c r="OA143" s="380"/>
      <c r="OB143" s="380"/>
      <c r="OC143" s="380"/>
      <c r="OD143" s="380"/>
      <c r="OE143" s="380"/>
      <c r="OF143" s="380"/>
      <c r="OG143" s="380"/>
      <c r="OH143" s="380"/>
      <c r="OI143" s="380"/>
      <c r="OJ143" s="380"/>
      <c r="OK143" s="380"/>
      <c r="OL143" s="380"/>
      <c r="OM143" s="380"/>
      <c r="ON143" s="380"/>
      <c r="OO143" s="380"/>
      <c r="OP143" s="380"/>
      <c r="OQ143" s="380"/>
      <c r="OR143" s="380"/>
      <c r="OS143" s="380"/>
      <c r="OT143" s="380"/>
      <c r="OU143" s="380"/>
      <c r="OV143" s="380"/>
      <c r="OW143" s="380"/>
      <c r="OX143" s="380"/>
      <c r="OY143" s="380"/>
      <c r="OZ143" s="380"/>
      <c r="PA143" s="380"/>
      <c r="PB143" s="380"/>
      <c r="PC143" s="380"/>
      <c r="PD143" s="380"/>
      <c r="PE143" s="380"/>
      <c r="PF143" s="380"/>
      <c r="PG143" s="380"/>
      <c r="PH143" s="380"/>
      <c r="PI143" s="380"/>
      <c r="PJ143" s="380"/>
      <c r="PK143" s="380"/>
      <c r="PL143" s="380"/>
      <c r="PM143" s="380"/>
      <c r="PN143" s="380"/>
      <c r="PO143" s="380"/>
      <c r="PP143" s="380"/>
      <c r="PQ143" s="380"/>
      <c r="PR143" s="380"/>
      <c r="PS143" s="380"/>
      <c r="PT143" s="380"/>
      <c r="PU143" s="380"/>
      <c r="PV143" s="380"/>
      <c r="PW143" s="380"/>
      <c r="PX143" s="380"/>
      <c r="PY143" s="380"/>
      <c r="PZ143" s="380"/>
      <c r="QA143" s="380"/>
      <c r="QB143" s="380"/>
      <c r="QC143" s="380"/>
      <c r="QD143" s="380"/>
      <c r="QE143" s="380"/>
      <c r="QF143" s="380"/>
      <c r="QG143" s="380"/>
      <c r="QH143" s="380"/>
      <c r="QI143" s="380"/>
      <c r="QJ143" s="380"/>
      <c r="QK143" s="380"/>
      <c r="QL143" s="380"/>
      <c r="QM143" s="380"/>
      <c r="QN143" s="380"/>
      <c r="QO143" s="380"/>
      <c r="QP143" s="380"/>
      <c r="QQ143" s="380"/>
      <c r="QR143" s="380"/>
      <c r="QS143" s="380"/>
      <c r="QT143" s="380"/>
      <c r="QU143" s="380"/>
      <c r="QV143" s="380"/>
      <c r="QW143" s="380"/>
      <c r="QX143" s="380"/>
      <c r="QY143" s="380"/>
      <c r="QZ143" s="380"/>
      <c r="RA143" s="380"/>
      <c r="RB143" s="380"/>
      <c r="RC143" s="380"/>
      <c r="RD143" s="380"/>
      <c r="RE143" s="380"/>
      <c r="RF143" s="380"/>
      <c r="RG143" s="380"/>
      <c r="RH143" s="380"/>
      <c r="RI143" s="380"/>
      <c r="RJ143" s="380"/>
      <c r="RK143" s="380"/>
      <c r="RL143" s="380"/>
      <c r="RM143" s="380"/>
      <c r="RN143" s="380"/>
      <c r="RO143" s="380"/>
      <c r="RP143" s="380"/>
      <c r="RQ143" s="380"/>
      <c r="RR143" s="380"/>
      <c r="RS143" s="380"/>
      <c r="RT143" s="380"/>
      <c r="RU143" s="380"/>
      <c r="RV143" s="380"/>
      <c r="RW143" s="380"/>
      <c r="RX143" s="380"/>
      <c r="RY143" s="380"/>
      <c r="RZ143" s="380"/>
      <c r="SA143" s="380"/>
      <c r="SB143" s="380"/>
      <c r="SC143" s="380"/>
      <c r="SD143" s="380"/>
      <c r="SE143" s="380"/>
      <c r="SF143" s="380"/>
      <c r="SG143" s="380"/>
      <c r="SH143" s="380"/>
      <c r="SI143" s="380"/>
    </row>
    <row r="144" spans="3:503" ht="14.25" customHeight="1" x14ac:dyDescent="0.2">
      <c r="C144" s="378"/>
      <c r="D144" s="378"/>
      <c r="E144" s="410" t="s">
        <v>474</v>
      </c>
      <c r="F144" s="378"/>
      <c r="G144" s="380"/>
      <c r="H144" s="503"/>
      <c r="I144" s="470"/>
      <c r="J144" s="380"/>
      <c r="K144" s="274">
        <f>IO48</f>
        <v>0</v>
      </c>
      <c r="L144" s="275">
        <f>IP48</f>
        <v>0</v>
      </c>
      <c r="M144" s="275">
        <f>IQ48</f>
        <v>0</v>
      </c>
      <c r="N144" s="275">
        <f>IR48</f>
        <v>0</v>
      </c>
      <c r="O144" s="276">
        <f>IS48</f>
        <v>0</v>
      </c>
      <c r="P144" s="271">
        <f t="shared" si="379"/>
        <v>0</v>
      </c>
      <c r="S144" s="1148"/>
      <c r="T144" s="1149"/>
      <c r="U144" s="1149"/>
      <c r="V144" s="1149"/>
      <c r="W144" s="1150"/>
      <c r="X144" s="375"/>
      <c r="AA144" s="375"/>
      <c r="AB144" s="452"/>
      <c r="AC144" s="375"/>
      <c r="AF144" s="375"/>
      <c r="AG144" s="452"/>
      <c r="AH144" s="375"/>
      <c r="AK144" s="375"/>
      <c r="AL144" s="452"/>
      <c r="AM144" s="375"/>
      <c r="AP144" s="375"/>
      <c r="AQ144" s="452"/>
      <c r="AR144" s="311"/>
      <c r="AS144" s="311"/>
      <c r="AT144" s="311"/>
      <c r="AU144" s="311"/>
      <c r="AV144" s="311"/>
      <c r="AW144" s="311"/>
      <c r="BB144" s="311"/>
      <c r="JW144" s="383"/>
      <c r="KB144" s="383"/>
      <c r="KC144" s="383"/>
      <c r="KD144" s="383"/>
      <c r="KE144" s="383"/>
      <c r="KF144" s="383"/>
      <c r="KG144" s="383"/>
      <c r="KH144" s="383"/>
      <c r="KI144" s="383"/>
      <c r="KJ144" s="383"/>
      <c r="KK144" s="383"/>
      <c r="KL144" s="383"/>
      <c r="KM144" s="383"/>
      <c r="KN144" s="383"/>
      <c r="KO144" s="383"/>
      <c r="KP144" s="383"/>
      <c r="KQ144" s="383"/>
      <c r="KR144" s="383"/>
      <c r="KS144" s="383"/>
      <c r="KT144" s="383"/>
      <c r="KU144" s="383"/>
      <c r="KV144" s="383"/>
      <c r="KW144" s="383"/>
      <c r="KX144" s="383"/>
      <c r="KY144" s="383"/>
      <c r="KZ144" s="383"/>
      <c r="LA144" s="383"/>
      <c r="LB144" s="383"/>
      <c r="LC144" s="383"/>
      <c r="LD144" s="383"/>
      <c r="LE144" s="383"/>
      <c r="LF144" s="383"/>
      <c r="LG144" s="383"/>
      <c r="LH144" s="383"/>
      <c r="LI144" s="383"/>
      <c r="LJ144" s="383"/>
      <c r="LK144" s="383"/>
      <c r="LL144" s="383"/>
      <c r="LM144" s="383"/>
      <c r="LN144" s="383"/>
      <c r="LO144" s="383"/>
      <c r="LP144" s="383"/>
      <c r="LQ144" s="383"/>
      <c r="LY144" s="444"/>
      <c r="MN144" s="383"/>
      <c r="MO144" s="383"/>
      <c r="NE144" s="380"/>
      <c r="NF144" s="380"/>
      <c r="NG144" s="380"/>
      <c r="NH144" s="380"/>
      <c r="NI144" s="380"/>
      <c r="NJ144" s="380"/>
      <c r="NK144" s="380"/>
      <c r="NL144" s="380"/>
      <c r="NM144" s="380"/>
      <c r="NN144" s="380"/>
      <c r="NO144" s="380"/>
      <c r="NP144" s="380"/>
      <c r="NQ144" s="380"/>
      <c r="NR144" s="380"/>
      <c r="NS144" s="380"/>
      <c r="NT144" s="380"/>
      <c r="NU144" s="380"/>
      <c r="NV144" s="380"/>
      <c r="NW144" s="380"/>
      <c r="NX144" s="380"/>
      <c r="NY144" s="380"/>
      <c r="NZ144" s="380"/>
      <c r="OA144" s="380"/>
      <c r="OB144" s="380"/>
      <c r="OC144" s="380"/>
      <c r="OD144" s="380"/>
      <c r="OE144" s="380"/>
      <c r="OF144" s="380"/>
      <c r="OG144" s="380"/>
      <c r="OH144" s="380"/>
      <c r="OI144" s="380"/>
      <c r="OJ144" s="380"/>
      <c r="OK144" s="380"/>
      <c r="OL144" s="380"/>
      <c r="OM144" s="380"/>
      <c r="ON144" s="380"/>
      <c r="OO144" s="380"/>
      <c r="OP144" s="380"/>
      <c r="OQ144" s="380"/>
      <c r="OR144" s="380"/>
      <c r="OS144" s="380"/>
      <c r="OT144" s="380"/>
      <c r="OU144" s="380"/>
      <c r="OV144" s="380"/>
      <c r="OW144" s="380"/>
      <c r="OX144" s="380"/>
      <c r="OY144" s="380"/>
      <c r="OZ144" s="380"/>
      <c r="PA144" s="380"/>
      <c r="PB144" s="380"/>
      <c r="PC144" s="380"/>
      <c r="PD144" s="380"/>
      <c r="PE144" s="380"/>
      <c r="PF144" s="380"/>
      <c r="PG144" s="380"/>
      <c r="PH144" s="380"/>
      <c r="PI144" s="380"/>
      <c r="PJ144" s="380"/>
      <c r="PK144" s="380"/>
      <c r="PL144" s="380"/>
      <c r="PM144" s="380"/>
      <c r="PN144" s="380"/>
      <c r="PO144" s="380"/>
      <c r="PP144" s="380"/>
      <c r="PQ144" s="380"/>
      <c r="PR144" s="380"/>
      <c r="PS144" s="380"/>
      <c r="PT144" s="380"/>
      <c r="PU144" s="380"/>
      <c r="PV144" s="380"/>
      <c r="PW144" s="380"/>
      <c r="PX144" s="380"/>
      <c r="PY144" s="380"/>
      <c r="PZ144" s="380"/>
      <c r="QA144" s="380"/>
      <c r="QB144" s="380"/>
      <c r="QC144" s="380"/>
      <c r="QD144" s="380"/>
      <c r="QE144" s="380"/>
      <c r="QF144" s="380"/>
      <c r="QG144" s="380"/>
      <c r="QH144" s="380"/>
      <c r="QI144" s="380"/>
      <c r="QJ144" s="380"/>
      <c r="QK144" s="380"/>
      <c r="QL144" s="380"/>
      <c r="QM144" s="380"/>
      <c r="QN144" s="380"/>
      <c r="QO144" s="380"/>
      <c r="QP144" s="380"/>
      <c r="QQ144" s="380"/>
      <c r="QR144" s="380"/>
      <c r="QS144" s="380"/>
      <c r="QT144" s="380"/>
      <c r="QU144" s="380"/>
      <c r="QV144" s="380"/>
      <c r="QW144" s="380"/>
      <c r="QX144" s="380"/>
      <c r="QY144" s="380"/>
      <c r="QZ144" s="380"/>
      <c r="RA144" s="380"/>
      <c r="RB144" s="380"/>
      <c r="RC144" s="380"/>
      <c r="RD144" s="380"/>
      <c r="RE144" s="380"/>
      <c r="RF144" s="380"/>
      <c r="RG144" s="380"/>
      <c r="RH144" s="380"/>
      <c r="RI144" s="380"/>
      <c r="RJ144" s="380"/>
      <c r="RK144" s="380"/>
      <c r="RL144" s="380"/>
      <c r="RM144" s="380"/>
      <c r="RN144" s="380"/>
      <c r="RO144" s="380"/>
      <c r="RP144" s="380"/>
      <c r="RQ144" s="380"/>
      <c r="RR144" s="380"/>
      <c r="RS144" s="380"/>
      <c r="RT144" s="380"/>
      <c r="RU144" s="380"/>
      <c r="RV144" s="380"/>
      <c r="RW144" s="380"/>
      <c r="RX144" s="380"/>
      <c r="RY144" s="380"/>
      <c r="RZ144" s="380"/>
      <c r="SA144" s="380"/>
      <c r="SB144" s="380"/>
      <c r="SC144" s="380"/>
      <c r="SD144" s="380"/>
      <c r="SE144" s="380"/>
      <c r="SF144" s="380"/>
      <c r="SG144" s="380"/>
      <c r="SH144" s="380"/>
      <c r="SI144" s="380"/>
    </row>
    <row r="145" spans="1:503" ht="14.25" customHeight="1" x14ac:dyDescent="0.2">
      <c r="C145" s="378"/>
      <c r="D145" s="378"/>
      <c r="E145" s="410"/>
      <c r="F145" s="378"/>
      <c r="G145" s="380"/>
      <c r="H145" s="504" t="s">
        <v>89</v>
      </c>
      <c r="I145" s="505"/>
      <c r="J145" s="380"/>
      <c r="K145" s="194">
        <f>IT48</f>
        <v>0</v>
      </c>
      <c r="L145" s="195">
        <f>IU48</f>
        <v>0</v>
      </c>
      <c r="M145" s="195">
        <f>IV48</f>
        <v>0</v>
      </c>
      <c r="N145" s="195">
        <f>IW48</f>
        <v>0</v>
      </c>
      <c r="O145" s="196">
        <f>IX48</f>
        <v>0</v>
      </c>
      <c r="P145" s="200">
        <f t="shared" si="379"/>
        <v>0</v>
      </c>
      <c r="S145" s="1151"/>
      <c r="T145" s="1152"/>
      <c r="U145" s="1152"/>
      <c r="V145" s="1152"/>
      <c r="W145" s="1153"/>
      <c r="X145" s="375"/>
      <c r="AA145" s="375"/>
      <c r="AB145" s="452"/>
      <c r="AC145" s="375"/>
      <c r="AF145" s="375"/>
      <c r="AG145" s="452"/>
      <c r="AH145" s="375"/>
      <c r="AK145" s="375"/>
      <c r="AL145" s="452"/>
      <c r="AM145" s="375"/>
      <c r="AP145" s="375"/>
      <c r="AQ145" s="452"/>
      <c r="AR145" s="311"/>
      <c r="AS145" s="311"/>
      <c r="AT145" s="311"/>
      <c r="AU145" s="311"/>
      <c r="AV145" s="311"/>
      <c r="AW145" s="311"/>
      <c r="BB145" s="311"/>
      <c r="JW145" s="383"/>
      <c r="KB145" s="383"/>
      <c r="KC145" s="383"/>
      <c r="KD145" s="383"/>
      <c r="KE145" s="383"/>
      <c r="KF145" s="383"/>
      <c r="KG145" s="383"/>
      <c r="KH145" s="383"/>
      <c r="KI145" s="383"/>
      <c r="KJ145" s="383"/>
      <c r="KK145" s="383"/>
      <c r="KL145" s="383"/>
      <c r="KM145" s="383"/>
      <c r="KN145" s="383"/>
      <c r="KO145" s="383"/>
      <c r="KP145" s="383"/>
      <c r="KQ145" s="383"/>
      <c r="KR145" s="383"/>
      <c r="KS145" s="383"/>
      <c r="KT145" s="383"/>
      <c r="KU145" s="383"/>
      <c r="KV145" s="383"/>
      <c r="KW145" s="383"/>
      <c r="KX145" s="383"/>
      <c r="KY145" s="383"/>
      <c r="KZ145" s="383"/>
      <c r="LA145" s="383"/>
      <c r="LB145" s="383"/>
      <c r="LC145" s="383"/>
      <c r="LD145" s="383"/>
      <c r="LE145" s="383"/>
      <c r="LF145" s="383"/>
      <c r="LG145" s="383"/>
      <c r="LH145" s="383"/>
      <c r="LI145" s="383"/>
      <c r="LJ145" s="383"/>
      <c r="LK145" s="383"/>
      <c r="LL145" s="383"/>
      <c r="LM145" s="383"/>
      <c r="LN145" s="383"/>
      <c r="LO145" s="383"/>
      <c r="LP145" s="383"/>
      <c r="LQ145" s="383"/>
      <c r="LY145" s="444"/>
      <c r="MN145" s="383"/>
      <c r="MO145" s="383"/>
      <c r="NE145" s="380"/>
      <c r="NF145" s="380"/>
      <c r="NG145" s="380"/>
      <c r="NH145" s="380"/>
      <c r="NI145" s="380"/>
      <c r="NJ145" s="380"/>
      <c r="NK145" s="380"/>
      <c r="NL145" s="380"/>
      <c r="NM145" s="380"/>
      <c r="NN145" s="380"/>
      <c r="NO145" s="380"/>
      <c r="NP145" s="380"/>
      <c r="NQ145" s="380"/>
      <c r="NR145" s="380"/>
      <c r="NS145" s="380"/>
      <c r="NT145" s="380"/>
      <c r="NU145" s="380"/>
      <c r="NV145" s="380"/>
      <c r="NW145" s="380"/>
      <c r="NX145" s="380"/>
      <c r="NY145" s="380"/>
      <c r="NZ145" s="380"/>
      <c r="OA145" s="380"/>
      <c r="OB145" s="380"/>
      <c r="OC145" s="380"/>
      <c r="OD145" s="380"/>
      <c r="OE145" s="380"/>
      <c r="OF145" s="380"/>
      <c r="OG145" s="380"/>
      <c r="OH145" s="380"/>
      <c r="OI145" s="380"/>
      <c r="OJ145" s="380"/>
      <c r="OK145" s="380"/>
      <c r="OL145" s="380"/>
      <c r="OM145" s="380"/>
      <c r="ON145" s="380"/>
      <c r="OO145" s="380"/>
      <c r="OP145" s="380"/>
      <c r="OQ145" s="380"/>
      <c r="OR145" s="380"/>
      <c r="OS145" s="380"/>
      <c r="OT145" s="380"/>
      <c r="OU145" s="380"/>
      <c r="OV145" s="380"/>
      <c r="OW145" s="380"/>
      <c r="OX145" s="380"/>
      <c r="OY145" s="380"/>
      <c r="OZ145" s="380"/>
      <c r="PA145" s="380"/>
      <c r="PB145" s="380"/>
      <c r="PC145" s="380"/>
      <c r="PD145" s="380"/>
      <c r="PE145" s="380"/>
      <c r="PF145" s="380"/>
      <c r="PG145" s="380"/>
      <c r="PH145" s="380"/>
      <c r="PI145" s="380"/>
      <c r="PJ145" s="380"/>
      <c r="PK145" s="380"/>
      <c r="PL145" s="380"/>
      <c r="PM145" s="380"/>
      <c r="PN145" s="380"/>
      <c r="PO145" s="380"/>
      <c r="PP145" s="380"/>
      <c r="PQ145" s="380"/>
      <c r="PR145" s="380"/>
      <c r="PS145" s="380"/>
      <c r="PT145" s="380"/>
      <c r="PU145" s="380"/>
      <c r="PV145" s="380"/>
      <c r="PW145" s="380"/>
      <c r="PX145" s="380"/>
      <c r="PY145" s="380"/>
      <c r="PZ145" s="380"/>
      <c r="QA145" s="380"/>
      <c r="QB145" s="380"/>
      <c r="QC145" s="380"/>
      <c r="QD145" s="380"/>
      <c r="QE145" s="380"/>
      <c r="QF145" s="380"/>
      <c r="QG145" s="380"/>
      <c r="QH145" s="380"/>
      <c r="QI145" s="380"/>
      <c r="QJ145" s="380"/>
      <c r="QK145" s="380"/>
      <c r="QL145" s="380"/>
      <c r="QM145" s="380"/>
      <c r="QN145" s="380"/>
      <c r="QO145" s="380"/>
      <c r="QP145" s="380"/>
      <c r="QQ145" s="380"/>
      <c r="QR145" s="380"/>
      <c r="QS145" s="380"/>
      <c r="QT145" s="380"/>
      <c r="QU145" s="380"/>
      <c r="QV145" s="380"/>
      <c r="QW145" s="380"/>
      <c r="QX145" s="380"/>
      <c r="QY145" s="380"/>
      <c r="QZ145" s="380"/>
      <c r="RA145" s="380"/>
      <c r="RB145" s="380"/>
      <c r="RC145" s="380"/>
      <c r="RD145" s="380"/>
      <c r="RE145" s="380"/>
      <c r="RF145" s="380"/>
      <c r="RG145" s="380"/>
      <c r="RH145" s="380"/>
      <c r="RI145" s="380"/>
      <c r="RJ145" s="380"/>
      <c r="RK145" s="380"/>
      <c r="RL145" s="380"/>
      <c r="RM145" s="380"/>
      <c r="RN145" s="380"/>
      <c r="RO145" s="380"/>
      <c r="RP145" s="380"/>
      <c r="RQ145" s="380"/>
      <c r="RR145" s="380"/>
      <c r="RS145" s="380"/>
      <c r="RT145" s="380"/>
      <c r="RU145" s="380"/>
      <c r="RV145" s="380"/>
      <c r="RW145" s="380"/>
      <c r="RX145" s="380"/>
      <c r="RY145" s="380"/>
      <c r="RZ145" s="380"/>
      <c r="SA145" s="380"/>
      <c r="SB145" s="380"/>
      <c r="SC145" s="380"/>
      <c r="SD145" s="380"/>
      <c r="SE145" s="380"/>
      <c r="SF145" s="380"/>
      <c r="SG145" s="380"/>
      <c r="SH145" s="380"/>
      <c r="SI145" s="380"/>
    </row>
    <row r="146" spans="1:503" ht="10.5" customHeight="1" thickBot="1" x14ac:dyDescent="0.25">
      <c r="C146" s="378"/>
      <c r="G146" s="380"/>
      <c r="H146" s="506"/>
      <c r="I146" s="507"/>
      <c r="J146" s="380"/>
      <c r="K146" s="508"/>
      <c r="L146" s="508"/>
      <c r="M146" s="508"/>
      <c r="N146" s="508"/>
      <c r="O146" s="508"/>
      <c r="P146" s="508"/>
      <c r="MO146" s="383"/>
      <c r="NE146" s="380"/>
      <c r="NF146" s="380"/>
      <c r="NG146" s="380"/>
      <c r="NH146" s="380"/>
      <c r="NI146" s="380"/>
      <c r="NJ146" s="380"/>
      <c r="NK146" s="380"/>
      <c r="NL146" s="380"/>
      <c r="NM146" s="380"/>
      <c r="NN146" s="380"/>
      <c r="NO146" s="380"/>
      <c r="NP146" s="380"/>
      <c r="NQ146" s="380"/>
      <c r="NR146" s="380"/>
      <c r="NS146" s="380"/>
      <c r="NT146" s="380"/>
      <c r="NU146" s="380"/>
      <c r="NV146" s="380"/>
      <c r="NW146" s="380"/>
      <c r="NX146" s="380"/>
      <c r="NY146" s="380"/>
      <c r="NZ146" s="380"/>
      <c r="OA146" s="380"/>
      <c r="OB146" s="380"/>
      <c r="OC146" s="380"/>
      <c r="OD146" s="380"/>
      <c r="OE146" s="380"/>
      <c r="OF146" s="380"/>
      <c r="OG146" s="380"/>
      <c r="OH146" s="380"/>
      <c r="OI146" s="380"/>
      <c r="OJ146" s="380"/>
      <c r="OK146" s="380"/>
      <c r="OL146" s="380"/>
      <c r="OM146" s="380"/>
      <c r="ON146" s="380"/>
      <c r="OO146" s="380"/>
      <c r="OP146" s="380"/>
      <c r="OQ146" s="380"/>
      <c r="OR146" s="380"/>
      <c r="OS146" s="380"/>
      <c r="OT146" s="380"/>
      <c r="OU146" s="380"/>
      <c r="OV146" s="380"/>
      <c r="OW146" s="380"/>
      <c r="OX146" s="380"/>
      <c r="OY146" s="380"/>
      <c r="OZ146" s="380"/>
      <c r="PA146" s="380"/>
      <c r="PB146" s="380"/>
      <c r="PC146" s="380"/>
      <c r="PD146" s="380"/>
      <c r="PE146" s="380"/>
      <c r="PF146" s="380"/>
      <c r="PG146" s="380"/>
      <c r="PH146" s="380"/>
      <c r="PI146" s="380"/>
      <c r="PJ146" s="380"/>
      <c r="PK146" s="380"/>
      <c r="PL146" s="380"/>
      <c r="PM146" s="380"/>
      <c r="PN146" s="380"/>
      <c r="PO146" s="380"/>
      <c r="PP146" s="380"/>
      <c r="PQ146" s="380"/>
      <c r="PR146" s="380"/>
      <c r="PS146" s="380"/>
      <c r="PT146" s="380"/>
      <c r="PU146" s="380"/>
      <c r="PV146" s="380"/>
      <c r="PW146" s="380"/>
      <c r="PX146" s="380"/>
      <c r="PY146" s="380"/>
      <c r="PZ146" s="380"/>
      <c r="QA146" s="380"/>
      <c r="QB146" s="380"/>
      <c r="QC146" s="380"/>
      <c r="QD146" s="380"/>
      <c r="QE146" s="380"/>
      <c r="QF146" s="380"/>
      <c r="QG146" s="380"/>
      <c r="QH146" s="380"/>
      <c r="QI146" s="380"/>
      <c r="QJ146" s="380"/>
      <c r="QK146" s="380"/>
      <c r="QL146" s="380"/>
      <c r="QM146" s="380"/>
      <c r="QN146" s="380"/>
      <c r="QO146" s="380"/>
      <c r="QP146" s="380"/>
      <c r="QQ146" s="380"/>
      <c r="QR146" s="380"/>
      <c r="QS146" s="380"/>
      <c r="QT146" s="380"/>
      <c r="QU146" s="380"/>
      <c r="QV146" s="380"/>
      <c r="QW146" s="380"/>
      <c r="QX146" s="380"/>
      <c r="QY146" s="380"/>
      <c r="QZ146" s="380"/>
      <c r="RA146" s="380"/>
      <c r="RB146" s="380"/>
      <c r="RC146" s="380"/>
      <c r="RD146" s="380"/>
      <c r="RE146" s="380"/>
      <c r="RF146" s="380"/>
      <c r="RG146" s="380"/>
      <c r="RH146" s="380"/>
      <c r="RI146" s="380"/>
      <c r="RJ146" s="380"/>
      <c r="RK146" s="380"/>
      <c r="RL146" s="380"/>
      <c r="RM146" s="380"/>
      <c r="RN146" s="380"/>
      <c r="RO146" s="380"/>
      <c r="RP146" s="380"/>
      <c r="RQ146" s="380"/>
      <c r="RR146" s="380"/>
      <c r="RS146" s="380"/>
      <c r="RT146" s="380"/>
      <c r="RU146" s="380"/>
      <c r="RV146" s="380"/>
      <c r="RW146" s="380"/>
      <c r="RX146" s="380"/>
      <c r="RY146" s="380"/>
      <c r="RZ146" s="380"/>
      <c r="SA146" s="380"/>
      <c r="SB146" s="380"/>
      <c r="SC146" s="380"/>
      <c r="SD146" s="380"/>
      <c r="SE146" s="380"/>
      <c r="SF146" s="380"/>
      <c r="SG146" s="380"/>
      <c r="SH146" s="380"/>
      <c r="SI146" s="380"/>
    </row>
    <row r="147" spans="1:503" ht="14.45" customHeight="1" thickBot="1" x14ac:dyDescent="0.25">
      <c r="A147" s="413" t="s">
        <v>6</v>
      </c>
      <c r="B147" s="413" t="s">
        <v>457</v>
      </c>
      <c r="H147" s="410"/>
      <c r="L147" s="1160" t="str">
        <f>$L$53</f>
        <v>Breakdown by Number of Bedrooms</v>
      </c>
      <c r="M147" s="1161"/>
      <c r="N147" s="1161"/>
      <c r="O147" s="1162"/>
      <c r="P147" s="380"/>
      <c r="S147" s="1163" t="str">
        <f>B147</f>
        <v>UNIT SUMMARY (Continued)</v>
      </c>
      <c r="T147" s="1163"/>
      <c r="U147" s="1163"/>
      <c r="V147" s="1163"/>
      <c r="AY147" s="375"/>
      <c r="BD147" s="375"/>
      <c r="LY147" s="444"/>
      <c r="MN147" s="383"/>
      <c r="MO147" s="383"/>
      <c r="NE147" s="380"/>
      <c r="NF147" s="380"/>
      <c r="NG147" s="380"/>
      <c r="NH147" s="380"/>
      <c r="NI147" s="380"/>
      <c r="NJ147" s="380"/>
      <c r="NK147" s="380"/>
      <c r="NL147" s="380"/>
      <c r="NM147" s="380"/>
      <c r="NN147" s="380"/>
      <c r="NO147" s="380"/>
      <c r="NP147" s="380"/>
      <c r="NQ147" s="380"/>
      <c r="NR147" s="380"/>
      <c r="NS147" s="380"/>
      <c r="NT147" s="380"/>
      <c r="NU147" s="380"/>
      <c r="NV147" s="380"/>
      <c r="NW147" s="380"/>
      <c r="NX147" s="380"/>
      <c r="NY147" s="380"/>
      <c r="NZ147" s="380"/>
      <c r="OA147" s="380"/>
      <c r="OB147" s="380"/>
      <c r="OC147" s="380"/>
      <c r="OD147" s="380"/>
      <c r="OE147" s="380"/>
      <c r="OF147" s="380"/>
      <c r="OG147" s="380"/>
      <c r="OH147" s="380"/>
      <c r="OI147" s="380"/>
      <c r="OJ147" s="380"/>
      <c r="OK147" s="380"/>
      <c r="OL147" s="380"/>
      <c r="OM147" s="380"/>
      <c r="ON147" s="380"/>
      <c r="OO147" s="380"/>
      <c r="OP147" s="380"/>
      <c r="OQ147" s="380"/>
      <c r="OR147" s="380"/>
      <c r="OS147" s="380"/>
      <c r="OT147" s="380"/>
      <c r="OU147" s="380"/>
      <c r="OV147" s="380"/>
      <c r="OW147" s="380"/>
      <c r="OX147" s="380"/>
      <c r="OY147" s="380"/>
      <c r="OZ147" s="380"/>
      <c r="PA147" s="380"/>
      <c r="PB147" s="380"/>
      <c r="PC147" s="380"/>
      <c r="PD147" s="380"/>
      <c r="PE147" s="380"/>
      <c r="PF147" s="380"/>
      <c r="PG147" s="380"/>
      <c r="PH147" s="380"/>
      <c r="PI147" s="380"/>
      <c r="PJ147" s="380"/>
      <c r="PK147" s="380"/>
      <c r="PL147" s="380"/>
      <c r="PM147" s="380"/>
      <c r="PN147" s="380"/>
      <c r="PO147" s="380"/>
      <c r="PP147" s="380"/>
      <c r="PQ147" s="380"/>
      <c r="PR147" s="380"/>
      <c r="PS147" s="380"/>
      <c r="PT147" s="380"/>
      <c r="PU147" s="380"/>
      <c r="PV147" s="380"/>
      <c r="PW147" s="380"/>
      <c r="PX147" s="380"/>
      <c r="PY147" s="380"/>
      <c r="PZ147" s="380"/>
      <c r="QA147" s="380"/>
      <c r="QB147" s="380"/>
      <c r="QC147" s="380"/>
      <c r="QD147" s="380"/>
      <c r="QE147" s="380"/>
      <c r="QF147" s="380"/>
      <c r="QG147" s="380"/>
      <c r="QH147" s="380"/>
      <c r="QI147" s="380"/>
      <c r="QJ147" s="380"/>
      <c r="QK147" s="380"/>
      <c r="QL147" s="380"/>
      <c r="QM147" s="380"/>
      <c r="QN147" s="380"/>
      <c r="QO147" s="380"/>
      <c r="QP147" s="380"/>
      <c r="QQ147" s="380"/>
      <c r="QR147" s="380"/>
      <c r="QS147" s="380"/>
      <c r="QT147" s="380"/>
      <c r="QU147" s="380"/>
      <c r="QV147" s="380"/>
      <c r="QW147" s="380"/>
      <c r="QX147" s="380"/>
      <c r="QY147" s="380"/>
      <c r="QZ147" s="380"/>
      <c r="RA147" s="380"/>
      <c r="RB147" s="380"/>
      <c r="RC147" s="380"/>
      <c r="RD147" s="380"/>
      <c r="RE147" s="380"/>
      <c r="RF147" s="380"/>
      <c r="RG147" s="380"/>
      <c r="RH147" s="380"/>
      <c r="RI147" s="380"/>
      <c r="RJ147" s="380"/>
      <c r="RK147" s="380"/>
      <c r="RL147" s="380"/>
      <c r="RM147" s="380"/>
      <c r="RN147" s="380"/>
      <c r="RO147" s="380"/>
      <c r="RP147" s="380"/>
      <c r="RQ147" s="380"/>
      <c r="RR147" s="380"/>
      <c r="RS147" s="380"/>
      <c r="RT147" s="380"/>
      <c r="RU147" s="380"/>
      <c r="RV147" s="380"/>
      <c r="RW147" s="380"/>
      <c r="RX147" s="380"/>
      <c r="RY147" s="380"/>
      <c r="RZ147" s="380"/>
      <c r="SA147" s="380"/>
      <c r="SB147" s="380"/>
      <c r="SC147" s="380"/>
      <c r="SD147" s="380"/>
      <c r="SE147" s="380"/>
      <c r="SF147" s="380"/>
      <c r="SG147" s="380"/>
      <c r="SH147" s="380"/>
      <c r="SI147" s="380"/>
    </row>
    <row r="148" spans="1:503" ht="9" customHeight="1" x14ac:dyDescent="0.2">
      <c r="A148" s="413"/>
      <c r="B148" s="413"/>
      <c r="H148" s="410"/>
      <c r="P148" s="380"/>
      <c r="Q148" s="402"/>
      <c r="S148" s="509" t="str">
        <f>C149</f>
        <v>Building Type:
(for Cost Limit purposes only - see Application Instructions for further detail)</v>
      </c>
      <c r="T148" s="445"/>
      <c r="U148" s="446"/>
      <c r="AY148" s="375"/>
      <c r="BD148" s="375"/>
      <c r="LY148" s="444"/>
      <c r="MN148" s="383"/>
      <c r="MO148" s="383"/>
      <c r="NE148" s="380"/>
      <c r="NF148" s="380"/>
      <c r="NG148" s="380"/>
      <c r="NH148" s="380"/>
      <c r="NI148" s="380"/>
      <c r="NJ148" s="380"/>
      <c r="NK148" s="380"/>
      <c r="NL148" s="380"/>
      <c r="NM148" s="380"/>
      <c r="NN148" s="380"/>
      <c r="NO148" s="380"/>
      <c r="NP148" s="380"/>
      <c r="NQ148" s="380"/>
      <c r="NR148" s="380"/>
      <c r="NS148" s="380"/>
      <c r="NT148" s="380"/>
      <c r="NU148" s="380"/>
      <c r="NV148" s="380"/>
      <c r="NW148" s="380"/>
      <c r="NX148" s="380"/>
      <c r="NY148" s="380"/>
      <c r="NZ148" s="380"/>
      <c r="OA148" s="380"/>
      <c r="OB148" s="380"/>
      <c r="OC148" s="380"/>
      <c r="OD148" s="380"/>
      <c r="OE148" s="380"/>
      <c r="OF148" s="380"/>
      <c r="OG148" s="380"/>
      <c r="OH148" s="380"/>
      <c r="OI148" s="380"/>
      <c r="OJ148" s="380"/>
      <c r="OK148" s="380"/>
      <c r="OL148" s="380"/>
      <c r="OM148" s="380"/>
      <c r="ON148" s="380"/>
      <c r="OO148" s="380"/>
      <c r="OP148" s="380"/>
      <c r="OQ148" s="380"/>
      <c r="OR148" s="380"/>
      <c r="OS148" s="380"/>
      <c r="OT148" s="380"/>
      <c r="OU148" s="380"/>
      <c r="OV148" s="380"/>
      <c r="OW148" s="380"/>
      <c r="OX148" s="380"/>
      <c r="OY148" s="380"/>
      <c r="OZ148" s="380"/>
      <c r="PA148" s="380"/>
      <c r="PB148" s="380"/>
      <c r="PC148" s="380"/>
      <c r="PD148" s="380"/>
      <c r="PE148" s="380"/>
      <c r="PF148" s="380"/>
      <c r="PG148" s="380"/>
      <c r="PH148" s="380"/>
      <c r="PI148" s="380"/>
      <c r="PJ148" s="380"/>
      <c r="PK148" s="380"/>
      <c r="PL148" s="380"/>
      <c r="PM148" s="380"/>
      <c r="PN148" s="380"/>
      <c r="PO148" s="380"/>
      <c r="PP148" s="380"/>
      <c r="PQ148" s="380"/>
      <c r="PR148" s="380"/>
      <c r="PS148" s="380"/>
      <c r="PT148" s="380"/>
      <c r="PU148" s="380"/>
      <c r="PV148" s="380"/>
      <c r="PW148" s="380"/>
      <c r="PX148" s="380"/>
      <c r="PY148" s="380"/>
      <c r="PZ148" s="380"/>
      <c r="QA148" s="380"/>
      <c r="QB148" s="380"/>
      <c r="QC148" s="380"/>
      <c r="QD148" s="380"/>
      <c r="QE148" s="380"/>
      <c r="QF148" s="380"/>
      <c r="QG148" s="380"/>
      <c r="QH148" s="380"/>
      <c r="QI148" s="380"/>
      <c r="QJ148" s="380"/>
      <c r="QK148" s="380"/>
      <c r="QL148" s="380"/>
      <c r="QM148" s="380"/>
      <c r="QN148" s="380"/>
      <c r="QO148" s="380"/>
      <c r="QP148" s="380"/>
      <c r="QQ148" s="380"/>
      <c r="QR148" s="380"/>
      <c r="QS148" s="380"/>
      <c r="QT148" s="380"/>
      <c r="QU148" s="380"/>
      <c r="QV148" s="380"/>
      <c r="QW148" s="380"/>
      <c r="QX148" s="380"/>
      <c r="QY148" s="380"/>
      <c r="QZ148" s="380"/>
      <c r="RA148" s="380"/>
      <c r="RB148" s="380"/>
      <c r="RC148" s="380"/>
      <c r="RD148" s="380"/>
      <c r="RE148" s="380"/>
      <c r="RF148" s="380"/>
      <c r="RG148" s="380"/>
      <c r="RH148" s="380"/>
      <c r="RI148" s="380"/>
      <c r="RJ148" s="380"/>
      <c r="RK148" s="380"/>
      <c r="RL148" s="380"/>
      <c r="RM148" s="380"/>
      <c r="RN148" s="380"/>
      <c r="RO148" s="380"/>
      <c r="RP148" s="380"/>
      <c r="RQ148" s="380"/>
      <c r="RR148" s="380"/>
      <c r="RS148" s="380"/>
      <c r="RT148" s="380"/>
      <c r="RU148" s="380"/>
      <c r="RV148" s="380"/>
      <c r="RW148" s="380"/>
      <c r="RX148" s="380"/>
      <c r="RY148" s="380"/>
      <c r="RZ148" s="380"/>
      <c r="SA148" s="380"/>
      <c r="SB148" s="380"/>
      <c r="SC148" s="380"/>
      <c r="SD148" s="380"/>
      <c r="SE148" s="380"/>
      <c r="SF148" s="380"/>
      <c r="SG148" s="380"/>
      <c r="SH148" s="380"/>
      <c r="SI148" s="380"/>
    </row>
    <row r="149" spans="1:503" ht="14.25" customHeight="1" x14ac:dyDescent="0.2">
      <c r="C149" s="1171" t="s">
        <v>475</v>
      </c>
      <c r="D149" s="1171"/>
      <c r="E149" s="497" t="s">
        <v>476</v>
      </c>
      <c r="F149" s="499"/>
      <c r="G149" s="501"/>
      <c r="H149" s="510"/>
      <c r="I149" s="511"/>
      <c r="J149" s="502"/>
      <c r="K149" s="179">
        <f t="shared" ref="K149:O150" si="380">K138+K142+K144</f>
        <v>0</v>
      </c>
      <c r="L149" s="180">
        <f>L138+L142+L144</f>
        <v>0</v>
      </c>
      <c r="M149" s="180">
        <f t="shared" si="380"/>
        <v>0</v>
      </c>
      <c r="N149" s="180">
        <f t="shared" si="380"/>
        <v>0</v>
      </c>
      <c r="O149" s="181">
        <f t="shared" si="380"/>
        <v>0</v>
      </c>
      <c r="P149" s="182">
        <f t="shared" ref="P149:P156" si="381">SUM(K149:O149)</f>
        <v>0</v>
      </c>
      <c r="S149" s="1145"/>
      <c r="T149" s="1146"/>
      <c r="U149" s="1146"/>
      <c r="V149" s="1146"/>
      <c r="W149" s="1147"/>
      <c r="X149" s="375"/>
      <c r="AA149" s="375"/>
      <c r="AB149" s="452"/>
      <c r="AC149" s="375"/>
      <c r="AF149" s="375"/>
      <c r="AG149" s="452"/>
      <c r="AH149" s="375"/>
      <c r="AK149" s="375"/>
      <c r="AL149" s="452"/>
      <c r="AM149" s="375"/>
      <c r="AP149" s="375"/>
      <c r="AQ149" s="452"/>
      <c r="AR149" s="311"/>
      <c r="AS149" s="311"/>
      <c r="AT149" s="311"/>
      <c r="AU149" s="311"/>
      <c r="AV149" s="311"/>
      <c r="AW149" s="311"/>
      <c r="BB149" s="311"/>
      <c r="JW149" s="383"/>
      <c r="KB149" s="383"/>
      <c r="KC149" s="383"/>
      <c r="KD149" s="383"/>
      <c r="KE149" s="383"/>
      <c r="KF149" s="383"/>
      <c r="KG149" s="383"/>
      <c r="KH149" s="383"/>
      <c r="KI149" s="383"/>
      <c r="KJ149" s="383"/>
      <c r="KK149" s="383"/>
      <c r="KL149" s="383"/>
      <c r="KM149" s="383"/>
      <c r="KN149" s="383"/>
      <c r="KO149" s="383"/>
      <c r="KP149" s="383"/>
      <c r="KQ149" s="383"/>
      <c r="KR149" s="383"/>
      <c r="KS149" s="383"/>
      <c r="KT149" s="383"/>
      <c r="KU149" s="383"/>
      <c r="KV149" s="383"/>
      <c r="KW149" s="383"/>
      <c r="KX149" s="383"/>
      <c r="KY149" s="383"/>
      <c r="KZ149" s="383"/>
      <c r="LA149" s="383"/>
      <c r="LB149" s="383"/>
      <c r="LC149" s="383"/>
      <c r="LD149" s="383"/>
      <c r="LE149" s="383"/>
      <c r="LF149" s="383"/>
      <c r="LG149" s="383"/>
      <c r="LH149" s="383"/>
      <c r="LI149" s="383"/>
      <c r="LJ149" s="383"/>
      <c r="LK149" s="383"/>
      <c r="LL149" s="383"/>
      <c r="LM149" s="383"/>
      <c r="LN149" s="383"/>
      <c r="LO149" s="383"/>
      <c r="LP149" s="383"/>
      <c r="LQ149" s="383"/>
      <c r="LY149" s="444"/>
      <c r="MN149" s="383"/>
      <c r="MO149" s="383"/>
      <c r="NE149" s="380"/>
      <c r="NF149" s="380"/>
      <c r="NG149" s="380"/>
      <c r="NH149" s="380"/>
      <c r="NI149" s="380"/>
      <c r="NJ149" s="380"/>
      <c r="NK149" s="380"/>
      <c r="NL149" s="380"/>
      <c r="NM149" s="380"/>
      <c r="NN149" s="380"/>
      <c r="NO149" s="380"/>
      <c r="NP149" s="380"/>
      <c r="NQ149" s="380"/>
      <c r="NR149" s="380"/>
      <c r="NS149" s="380"/>
      <c r="NT149" s="380"/>
      <c r="NU149" s="380"/>
      <c r="NV149" s="380"/>
      <c r="NW149" s="380"/>
      <c r="NX149" s="380"/>
      <c r="NY149" s="380"/>
      <c r="NZ149" s="380"/>
      <c r="OA149" s="380"/>
      <c r="OB149" s="380"/>
      <c r="OC149" s="380"/>
      <c r="OD149" s="380"/>
      <c r="OE149" s="380"/>
      <c r="OF149" s="380"/>
      <c r="OG149" s="380"/>
      <c r="OH149" s="380"/>
      <c r="OI149" s="380"/>
      <c r="OJ149" s="380"/>
      <c r="OK149" s="380"/>
      <c r="OL149" s="380"/>
      <c r="OM149" s="380"/>
      <c r="ON149" s="380"/>
      <c r="OO149" s="380"/>
      <c r="OP149" s="380"/>
      <c r="OQ149" s="380"/>
      <c r="OR149" s="380"/>
      <c r="OS149" s="380"/>
      <c r="OT149" s="380"/>
      <c r="OU149" s="380"/>
      <c r="OV149" s="380"/>
      <c r="OW149" s="380"/>
      <c r="OX149" s="380"/>
      <c r="OY149" s="380"/>
      <c r="OZ149" s="380"/>
      <c r="PA149" s="380"/>
      <c r="PB149" s="380"/>
      <c r="PC149" s="380"/>
      <c r="PD149" s="380"/>
      <c r="PE149" s="380"/>
      <c r="PF149" s="380"/>
      <c r="PG149" s="380"/>
      <c r="PH149" s="380"/>
      <c r="PI149" s="380"/>
      <c r="PJ149" s="380"/>
      <c r="PK149" s="380"/>
      <c r="PL149" s="380"/>
      <c r="PM149" s="380"/>
      <c r="PN149" s="380"/>
      <c r="PO149" s="380"/>
      <c r="PP149" s="380"/>
      <c r="PQ149" s="380"/>
      <c r="PR149" s="380"/>
      <c r="PS149" s="380"/>
      <c r="PT149" s="380"/>
      <c r="PU149" s="380"/>
      <c r="PV149" s="380"/>
      <c r="PW149" s="380"/>
      <c r="PX149" s="380"/>
      <c r="PY149" s="380"/>
      <c r="PZ149" s="380"/>
      <c r="QA149" s="380"/>
      <c r="QB149" s="380"/>
      <c r="QC149" s="380"/>
      <c r="QD149" s="380"/>
      <c r="QE149" s="380"/>
      <c r="QF149" s="380"/>
      <c r="QG149" s="380"/>
      <c r="QH149" s="380"/>
      <c r="QI149" s="380"/>
      <c r="QJ149" s="380"/>
      <c r="QK149" s="380"/>
      <c r="QL149" s="380"/>
      <c r="QM149" s="380"/>
      <c r="QN149" s="380"/>
      <c r="QO149" s="380"/>
      <c r="QP149" s="380"/>
      <c r="QQ149" s="380"/>
      <c r="QR149" s="380"/>
      <c r="QS149" s="380"/>
      <c r="QT149" s="380"/>
      <c r="QU149" s="380"/>
      <c r="QV149" s="380"/>
      <c r="QW149" s="380"/>
      <c r="QX149" s="380"/>
      <c r="QY149" s="380"/>
      <c r="QZ149" s="380"/>
      <c r="RA149" s="380"/>
      <c r="RB149" s="380"/>
      <c r="RC149" s="380"/>
      <c r="RD149" s="380"/>
      <c r="RE149" s="380"/>
      <c r="RF149" s="380"/>
      <c r="RG149" s="380"/>
      <c r="RH149" s="380"/>
      <c r="RI149" s="380"/>
      <c r="RJ149" s="380"/>
      <c r="RK149" s="380"/>
      <c r="RL149" s="380"/>
      <c r="RM149" s="380"/>
      <c r="RN149" s="380"/>
      <c r="RO149" s="380"/>
      <c r="RP149" s="380"/>
      <c r="RQ149" s="380"/>
      <c r="RR149" s="380"/>
      <c r="RS149" s="380"/>
      <c r="RT149" s="380"/>
      <c r="RU149" s="380"/>
      <c r="RV149" s="380"/>
      <c r="RW149" s="380"/>
      <c r="RX149" s="380"/>
      <c r="RY149" s="380"/>
      <c r="RZ149" s="380"/>
      <c r="SA149" s="380"/>
      <c r="SB149" s="380"/>
      <c r="SC149" s="380"/>
      <c r="SD149" s="380"/>
      <c r="SE149" s="380"/>
      <c r="SF149" s="380"/>
      <c r="SG149" s="380"/>
      <c r="SH149" s="380"/>
      <c r="SI149" s="380"/>
    </row>
    <row r="150" spans="1:503" ht="14.25" customHeight="1" x14ac:dyDescent="0.2">
      <c r="C150" s="1170"/>
      <c r="D150" s="1170"/>
      <c r="E150" s="449"/>
      <c r="F150" s="460"/>
      <c r="G150" s="380"/>
      <c r="H150" s="504" t="s">
        <v>89</v>
      </c>
      <c r="I150" s="505"/>
      <c r="J150" s="453"/>
      <c r="K150" s="190">
        <f t="shared" si="380"/>
        <v>0</v>
      </c>
      <c r="L150" s="191">
        <f t="shared" si="380"/>
        <v>0</v>
      </c>
      <c r="M150" s="191">
        <f t="shared" si="380"/>
        <v>0</v>
      </c>
      <c r="N150" s="191">
        <f t="shared" si="380"/>
        <v>0</v>
      </c>
      <c r="O150" s="192">
        <f t="shared" si="380"/>
        <v>0</v>
      </c>
      <c r="P150" s="193">
        <f t="shared" si="381"/>
        <v>0</v>
      </c>
      <c r="S150" s="1148"/>
      <c r="T150" s="1149"/>
      <c r="U150" s="1149"/>
      <c r="V150" s="1149"/>
      <c r="W150" s="1150"/>
      <c r="X150" s="375"/>
      <c r="AA150" s="375"/>
      <c r="AB150" s="452"/>
      <c r="AC150" s="375"/>
      <c r="AF150" s="375"/>
      <c r="AG150" s="452"/>
      <c r="AH150" s="375"/>
      <c r="AK150" s="375"/>
      <c r="AL150" s="452"/>
      <c r="AM150" s="375"/>
      <c r="AP150" s="375"/>
      <c r="AQ150" s="452"/>
      <c r="AR150" s="311"/>
      <c r="AS150" s="311"/>
      <c r="AT150" s="311"/>
      <c r="AU150" s="311"/>
      <c r="AV150" s="311"/>
      <c r="AW150" s="311"/>
      <c r="BB150" s="311"/>
      <c r="JW150" s="383"/>
      <c r="KB150" s="383"/>
      <c r="KC150" s="383"/>
      <c r="KD150" s="383"/>
      <c r="KE150" s="383"/>
      <c r="KF150" s="383"/>
      <c r="KG150" s="383"/>
      <c r="KH150" s="383"/>
      <c r="KI150" s="383"/>
      <c r="KJ150" s="383"/>
      <c r="KK150" s="383"/>
      <c r="KL150" s="383"/>
      <c r="KM150" s="383"/>
      <c r="KN150" s="383"/>
      <c r="KO150" s="383"/>
      <c r="KP150" s="383"/>
      <c r="KQ150" s="383"/>
      <c r="KR150" s="383"/>
      <c r="KS150" s="383"/>
      <c r="KT150" s="383"/>
      <c r="KU150" s="383"/>
      <c r="KV150" s="383"/>
      <c r="KW150" s="383"/>
      <c r="KX150" s="383"/>
      <c r="KY150" s="383"/>
      <c r="KZ150" s="383"/>
      <c r="LA150" s="383"/>
      <c r="LB150" s="383"/>
      <c r="LC150" s="383"/>
      <c r="LD150" s="383"/>
      <c r="LE150" s="383"/>
      <c r="LF150" s="383"/>
      <c r="LG150" s="383"/>
      <c r="LH150" s="383"/>
      <c r="LI150" s="383"/>
      <c r="LJ150" s="383"/>
      <c r="LK150" s="383"/>
      <c r="LL150" s="383"/>
      <c r="LM150" s="383"/>
      <c r="LN150" s="383"/>
      <c r="LO150" s="383"/>
      <c r="LP150" s="383"/>
      <c r="LQ150" s="383"/>
      <c r="LY150" s="444"/>
      <c r="MN150" s="383"/>
      <c r="MO150" s="383"/>
      <c r="NE150" s="380"/>
      <c r="NF150" s="380"/>
      <c r="NG150" s="380"/>
      <c r="NH150" s="380"/>
      <c r="NI150" s="380"/>
      <c r="NJ150" s="380"/>
      <c r="NK150" s="380"/>
      <c r="NL150" s="380"/>
      <c r="NM150" s="380"/>
      <c r="NN150" s="380"/>
      <c r="NO150" s="380"/>
      <c r="NP150" s="380"/>
      <c r="NQ150" s="380"/>
      <c r="NR150" s="380"/>
      <c r="NS150" s="380"/>
      <c r="NT150" s="380"/>
      <c r="NU150" s="380"/>
      <c r="NV150" s="380"/>
      <c r="NW150" s="380"/>
      <c r="NX150" s="380"/>
      <c r="NY150" s="380"/>
      <c r="NZ150" s="380"/>
      <c r="OA150" s="380"/>
      <c r="OB150" s="380"/>
      <c r="OC150" s="380"/>
      <c r="OD150" s="380"/>
      <c r="OE150" s="380"/>
      <c r="OF150" s="380"/>
      <c r="OG150" s="380"/>
      <c r="OH150" s="380"/>
      <c r="OI150" s="380"/>
      <c r="OJ150" s="380"/>
      <c r="OK150" s="380"/>
      <c r="OL150" s="380"/>
      <c r="OM150" s="380"/>
      <c r="ON150" s="380"/>
      <c r="OO150" s="380"/>
      <c r="OP150" s="380"/>
      <c r="OQ150" s="380"/>
      <c r="OR150" s="380"/>
      <c r="OS150" s="380"/>
      <c r="OT150" s="380"/>
      <c r="OU150" s="380"/>
      <c r="OV150" s="380"/>
      <c r="OW150" s="380"/>
      <c r="OX150" s="380"/>
      <c r="OY150" s="380"/>
      <c r="OZ150" s="380"/>
      <c r="PA150" s="380"/>
      <c r="PB150" s="380"/>
      <c r="PC150" s="380"/>
      <c r="PD150" s="380"/>
      <c r="PE150" s="380"/>
      <c r="PF150" s="380"/>
      <c r="PG150" s="380"/>
      <c r="PH150" s="380"/>
      <c r="PI150" s="380"/>
      <c r="PJ150" s="380"/>
      <c r="PK150" s="380"/>
      <c r="PL150" s="380"/>
      <c r="PM150" s="380"/>
      <c r="PN150" s="380"/>
      <c r="PO150" s="380"/>
      <c r="PP150" s="380"/>
      <c r="PQ150" s="380"/>
      <c r="PR150" s="380"/>
      <c r="PS150" s="380"/>
      <c r="PT150" s="380"/>
      <c r="PU150" s="380"/>
      <c r="PV150" s="380"/>
      <c r="PW150" s="380"/>
      <c r="PX150" s="380"/>
      <c r="PY150" s="380"/>
      <c r="PZ150" s="380"/>
      <c r="QA150" s="380"/>
      <c r="QB150" s="380"/>
      <c r="QC150" s="380"/>
      <c r="QD150" s="380"/>
      <c r="QE150" s="380"/>
      <c r="QF150" s="380"/>
      <c r="QG150" s="380"/>
      <c r="QH150" s="380"/>
      <c r="QI150" s="380"/>
      <c r="QJ150" s="380"/>
      <c r="QK150" s="380"/>
      <c r="QL150" s="380"/>
      <c r="QM150" s="380"/>
      <c r="QN150" s="380"/>
      <c r="QO150" s="380"/>
      <c r="QP150" s="380"/>
      <c r="QQ150" s="380"/>
      <c r="QR150" s="380"/>
      <c r="QS150" s="380"/>
      <c r="QT150" s="380"/>
      <c r="QU150" s="380"/>
      <c r="QV150" s="380"/>
      <c r="QW150" s="380"/>
      <c r="QX150" s="380"/>
      <c r="QY150" s="380"/>
      <c r="QZ150" s="380"/>
      <c r="RA150" s="380"/>
      <c r="RB150" s="380"/>
      <c r="RC150" s="380"/>
      <c r="RD150" s="380"/>
      <c r="RE150" s="380"/>
      <c r="RF150" s="380"/>
      <c r="RG150" s="380"/>
      <c r="RH150" s="380"/>
      <c r="RI150" s="380"/>
      <c r="RJ150" s="380"/>
      <c r="RK150" s="380"/>
      <c r="RL150" s="380"/>
      <c r="RM150" s="380"/>
      <c r="RN150" s="380"/>
      <c r="RO150" s="380"/>
      <c r="RP150" s="380"/>
      <c r="RQ150" s="380"/>
      <c r="RR150" s="380"/>
      <c r="RS150" s="380"/>
      <c r="RT150" s="380"/>
      <c r="RU150" s="380"/>
      <c r="RV150" s="380"/>
      <c r="RW150" s="380"/>
      <c r="RX150" s="380"/>
      <c r="RY150" s="380"/>
      <c r="RZ150" s="380"/>
      <c r="SA150" s="380"/>
      <c r="SB150" s="380"/>
      <c r="SC150" s="380"/>
      <c r="SD150" s="380"/>
      <c r="SE150" s="380"/>
      <c r="SF150" s="380"/>
      <c r="SG150" s="380"/>
      <c r="SH150" s="380"/>
      <c r="SI150" s="380"/>
    </row>
    <row r="151" spans="1:503" ht="14.25" customHeight="1" x14ac:dyDescent="0.2">
      <c r="C151" s="1170"/>
      <c r="D151" s="1170"/>
      <c r="E151" s="449" t="s">
        <v>477</v>
      </c>
      <c r="F151" s="460"/>
      <c r="G151" s="380"/>
      <c r="H151" s="464"/>
      <c r="I151" s="460"/>
      <c r="J151" s="453"/>
      <c r="K151" s="274">
        <f t="shared" ref="K151:O152" si="382">K128+K140</f>
        <v>0</v>
      </c>
      <c r="L151" s="275">
        <f t="shared" si="382"/>
        <v>0</v>
      </c>
      <c r="M151" s="275">
        <f t="shared" si="382"/>
        <v>0</v>
      </c>
      <c r="N151" s="275">
        <f t="shared" si="382"/>
        <v>0</v>
      </c>
      <c r="O151" s="276">
        <f t="shared" si="382"/>
        <v>0</v>
      </c>
      <c r="P151" s="271">
        <f t="shared" si="381"/>
        <v>0</v>
      </c>
      <c r="S151" s="1148"/>
      <c r="T151" s="1149"/>
      <c r="U151" s="1149"/>
      <c r="V151" s="1149"/>
      <c r="W151" s="1150"/>
      <c r="X151" s="375"/>
      <c r="AA151" s="375"/>
      <c r="AB151" s="452"/>
      <c r="AC151" s="375"/>
      <c r="AF151" s="375"/>
      <c r="AG151" s="452"/>
      <c r="AH151" s="375"/>
      <c r="AK151" s="375"/>
      <c r="AL151" s="452"/>
      <c r="AM151" s="375"/>
      <c r="AP151" s="375"/>
      <c r="AQ151" s="452"/>
      <c r="AR151" s="311"/>
      <c r="AS151" s="311"/>
      <c r="AT151" s="311"/>
      <c r="AU151" s="311"/>
      <c r="AV151" s="311"/>
      <c r="AW151" s="311"/>
      <c r="BB151" s="311"/>
      <c r="JW151" s="383"/>
      <c r="KB151" s="383"/>
      <c r="KC151" s="383"/>
      <c r="KD151" s="383"/>
      <c r="KE151" s="383"/>
      <c r="KF151" s="383"/>
      <c r="KG151" s="383"/>
      <c r="KH151" s="383"/>
      <c r="KI151" s="383"/>
      <c r="KJ151" s="383"/>
      <c r="KK151" s="383"/>
      <c r="KL151" s="383"/>
      <c r="KM151" s="383"/>
      <c r="KN151" s="383"/>
      <c r="KO151" s="383"/>
      <c r="KP151" s="383"/>
      <c r="KQ151" s="383"/>
      <c r="KR151" s="383"/>
      <c r="KS151" s="383"/>
      <c r="KT151" s="383"/>
      <c r="KU151" s="383"/>
      <c r="KV151" s="383"/>
      <c r="KW151" s="383"/>
      <c r="KX151" s="383"/>
      <c r="KY151" s="383"/>
      <c r="KZ151" s="383"/>
      <c r="LA151" s="383"/>
      <c r="LB151" s="383"/>
      <c r="LC151" s="383"/>
      <c r="LD151" s="383"/>
      <c r="LE151" s="383"/>
      <c r="LF151" s="383"/>
      <c r="LG151" s="383"/>
      <c r="LH151" s="383"/>
      <c r="LI151" s="383"/>
      <c r="LJ151" s="383"/>
      <c r="LK151" s="383"/>
      <c r="LL151" s="383"/>
      <c r="LM151" s="383"/>
      <c r="LN151" s="383"/>
      <c r="LO151" s="383"/>
      <c r="LP151" s="383"/>
      <c r="LQ151" s="383"/>
      <c r="LY151" s="444"/>
      <c r="MN151" s="383"/>
      <c r="MO151" s="383"/>
      <c r="NE151" s="380"/>
      <c r="NF151" s="380"/>
      <c r="NG151" s="380"/>
      <c r="NH151" s="380"/>
      <c r="NI151" s="380"/>
      <c r="NJ151" s="380"/>
      <c r="NK151" s="380"/>
      <c r="NL151" s="380"/>
      <c r="NM151" s="380"/>
      <c r="NN151" s="380"/>
      <c r="NO151" s="380"/>
      <c r="NP151" s="380"/>
      <c r="NQ151" s="380"/>
      <c r="NR151" s="380"/>
      <c r="NS151" s="380"/>
      <c r="NT151" s="380"/>
      <c r="NU151" s="380"/>
      <c r="NV151" s="380"/>
      <c r="NW151" s="380"/>
      <c r="NX151" s="380"/>
      <c r="NY151" s="380"/>
      <c r="NZ151" s="380"/>
      <c r="OA151" s="380"/>
      <c r="OB151" s="380"/>
      <c r="OC151" s="380"/>
      <c r="OD151" s="380"/>
      <c r="OE151" s="380"/>
      <c r="OF151" s="380"/>
      <c r="OG151" s="380"/>
      <c r="OH151" s="380"/>
      <c r="OI151" s="380"/>
      <c r="OJ151" s="380"/>
      <c r="OK151" s="380"/>
      <c r="OL151" s="380"/>
      <c r="OM151" s="380"/>
      <c r="ON151" s="380"/>
      <c r="OO151" s="380"/>
      <c r="OP151" s="380"/>
      <c r="OQ151" s="380"/>
      <c r="OR151" s="380"/>
      <c r="OS151" s="380"/>
      <c r="OT151" s="380"/>
      <c r="OU151" s="380"/>
      <c r="OV151" s="380"/>
      <c r="OW151" s="380"/>
      <c r="OX151" s="380"/>
      <c r="OY151" s="380"/>
      <c r="OZ151" s="380"/>
      <c r="PA151" s="380"/>
      <c r="PB151" s="380"/>
      <c r="PC151" s="380"/>
      <c r="PD151" s="380"/>
      <c r="PE151" s="380"/>
      <c r="PF151" s="380"/>
      <c r="PG151" s="380"/>
      <c r="PH151" s="380"/>
      <c r="PI151" s="380"/>
      <c r="PJ151" s="380"/>
      <c r="PK151" s="380"/>
      <c r="PL151" s="380"/>
      <c r="PM151" s="380"/>
      <c r="PN151" s="380"/>
      <c r="PO151" s="380"/>
      <c r="PP151" s="380"/>
      <c r="PQ151" s="380"/>
      <c r="PR151" s="380"/>
      <c r="PS151" s="380"/>
      <c r="PT151" s="380"/>
      <c r="PU151" s="380"/>
      <c r="PV151" s="380"/>
      <c r="PW151" s="380"/>
      <c r="PX151" s="380"/>
      <c r="PY151" s="380"/>
      <c r="PZ151" s="380"/>
      <c r="QA151" s="380"/>
      <c r="QB151" s="380"/>
      <c r="QC151" s="380"/>
      <c r="QD151" s="380"/>
      <c r="QE151" s="380"/>
      <c r="QF151" s="380"/>
      <c r="QG151" s="380"/>
      <c r="QH151" s="380"/>
      <c r="QI151" s="380"/>
      <c r="QJ151" s="380"/>
      <c r="QK151" s="380"/>
      <c r="QL151" s="380"/>
      <c r="QM151" s="380"/>
      <c r="QN151" s="380"/>
      <c r="QO151" s="380"/>
      <c r="QP151" s="380"/>
      <c r="QQ151" s="380"/>
      <c r="QR151" s="380"/>
      <c r="QS151" s="380"/>
      <c r="QT151" s="380"/>
      <c r="QU151" s="380"/>
      <c r="QV151" s="380"/>
      <c r="QW151" s="380"/>
      <c r="QX151" s="380"/>
      <c r="QY151" s="380"/>
      <c r="QZ151" s="380"/>
      <c r="RA151" s="380"/>
      <c r="RB151" s="380"/>
      <c r="RC151" s="380"/>
      <c r="RD151" s="380"/>
      <c r="RE151" s="380"/>
      <c r="RF151" s="380"/>
      <c r="RG151" s="380"/>
      <c r="RH151" s="380"/>
      <c r="RI151" s="380"/>
      <c r="RJ151" s="380"/>
      <c r="RK151" s="380"/>
      <c r="RL151" s="380"/>
      <c r="RM151" s="380"/>
      <c r="RN151" s="380"/>
      <c r="RO151" s="380"/>
      <c r="RP151" s="380"/>
      <c r="RQ151" s="380"/>
      <c r="RR151" s="380"/>
      <c r="RS151" s="380"/>
      <c r="RT151" s="380"/>
      <c r="RU151" s="380"/>
      <c r="RV151" s="380"/>
      <c r="RW151" s="380"/>
      <c r="RX151" s="380"/>
      <c r="RY151" s="380"/>
      <c r="RZ151" s="380"/>
      <c r="SA151" s="380"/>
      <c r="SB151" s="380"/>
      <c r="SC151" s="380"/>
      <c r="SD151" s="380"/>
      <c r="SE151" s="380"/>
      <c r="SF151" s="380"/>
      <c r="SG151" s="380"/>
      <c r="SH151" s="380"/>
      <c r="SI151" s="380"/>
    </row>
    <row r="152" spans="1:503" ht="14.25" customHeight="1" x14ac:dyDescent="0.2">
      <c r="C152" s="1170"/>
      <c r="D152" s="1170"/>
      <c r="E152" s="449"/>
      <c r="F152" s="460"/>
      <c r="G152" s="380"/>
      <c r="H152" s="504" t="s">
        <v>89</v>
      </c>
      <c r="I152" s="505"/>
      <c r="J152" s="453"/>
      <c r="K152" s="190">
        <f t="shared" si="382"/>
        <v>0</v>
      </c>
      <c r="L152" s="191">
        <f t="shared" si="382"/>
        <v>0</v>
      </c>
      <c r="M152" s="191">
        <f t="shared" si="382"/>
        <v>0</v>
      </c>
      <c r="N152" s="191">
        <f t="shared" si="382"/>
        <v>0</v>
      </c>
      <c r="O152" s="192">
        <f t="shared" si="382"/>
        <v>0</v>
      </c>
      <c r="P152" s="193">
        <f t="shared" si="381"/>
        <v>0</v>
      </c>
      <c r="S152" s="1148"/>
      <c r="T152" s="1149"/>
      <c r="U152" s="1149"/>
      <c r="V152" s="1149"/>
      <c r="W152" s="1150"/>
      <c r="X152" s="375"/>
      <c r="AA152" s="375"/>
      <c r="AB152" s="452"/>
      <c r="AC152" s="375"/>
      <c r="AF152" s="375"/>
      <c r="AG152" s="452"/>
      <c r="AH152" s="375"/>
      <c r="AK152" s="375"/>
      <c r="AL152" s="452"/>
      <c r="AM152" s="375"/>
      <c r="AP152" s="375"/>
      <c r="AQ152" s="452"/>
      <c r="AR152" s="311"/>
      <c r="AS152" s="311"/>
      <c r="AT152" s="311"/>
      <c r="AU152" s="311"/>
      <c r="AV152" s="311"/>
      <c r="AW152" s="311"/>
      <c r="BB152" s="311"/>
      <c r="JW152" s="383"/>
      <c r="KB152" s="383"/>
      <c r="KC152" s="383"/>
      <c r="KD152" s="383"/>
      <c r="KE152" s="383"/>
      <c r="KF152" s="383"/>
      <c r="KG152" s="383"/>
      <c r="KH152" s="383"/>
      <c r="KI152" s="383"/>
      <c r="KJ152" s="383"/>
      <c r="KK152" s="383"/>
      <c r="KL152" s="383"/>
      <c r="KM152" s="383"/>
      <c r="KN152" s="383"/>
      <c r="KO152" s="383"/>
      <c r="KP152" s="383"/>
      <c r="KQ152" s="383"/>
      <c r="KR152" s="383"/>
      <c r="KS152" s="383"/>
      <c r="KT152" s="383"/>
      <c r="KU152" s="383"/>
      <c r="KV152" s="383"/>
      <c r="KW152" s="383"/>
      <c r="KX152" s="383"/>
      <c r="KY152" s="383"/>
      <c r="KZ152" s="383"/>
      <c r="LA152" s="383"/>
      <c r="LB152" s="383"/>
      <c r="LC152" s="383"/>
      <c r="LD152" s="383"/>
      <c r="LE152" s="383"/>
      <c r="LF152" s="383"/>
      <c r="LG152" s="383"/>
      <c r="LH152" s="383"/>
      <c r="LI152" s="383"/>
      <c r="LJ152" s="383"/>
      <c r="LK152" s="383"/>
      <c r="LL152" s="383"/>
      <c r="LM152" s="383"/>
      <c r="LN152" s="383"/>
      <c r="LO152" s="383"/>
      <c r="LP152" s="383"/>
      <c r="LQ152" s="383"/>
      <c r="LY152" s="444"/>
      <c r="MN152" s="383"/>
      <c r="MO152" s="383"/>
      <c r="NE152" s="380"/>
      <c r="NF152" s="380"/>
      <c r="NG152" s="380"/>
      <c r="NH152" s="380"/>
      <c r="NI152" s="380"/>
      <c r="NJ152" s="380"/>
      <c r="NK152" s="380"/>
      <c r="NL152" s="380"/>
      <c r="NM152" s="380"/>
      <c r="NN152" s="380"/>
      <c r="NO152" s="380"/>
      <c r="NP152" s="380"/>
      <c r="NQ152" s="380"/>
      <c r="NR152" s="380"/>
      <c r="NS152" s="380"/>
      <c r="NT152" s="380"/>
      <c r="NU152" s="380"/>
      <c r="NV152" s="380"/>
      <c r="NW152" s="380"/>
      <c r="NX152" s="380"/>
      <c r="NY152" s="380"/>
      <c r="NZ152" s="380"/>
      <c r="OA152" s="380"/>
      <c r="OB152" s="380"/>
      <c r="OC152" s="380"/>
      <c r="OD152" s="380"/>
      <c r="OE152" s="380"/>
      <c r="OF152" s="380"/>
      <c r="OG152" s="380"/>
      <c r="OH152" s="380"/>
      <c r="OI152" s="380"/>
      <c r="OJ152" s="380"/>
      <c r="OK152" s="380"/>
      <c r="OL152" s="380"/>
      <c r="OM152" s="380"/>
      <c r="ON152" s="380"/>
      <c r="OO152" s="380"/>
      <c r="OP152" s="380"/>
      <c r="OQ152" s="380"/>
      <c r="OR152" s="380"/>
      <c r="OS152" s="380"/>
      <c r="OT152" s="380"/>
      <c r="OU152" s="380"/>
      <c r="OV152" s="380"/>
      <c r="OW152" s="380"/>
      <c r="OX152" s="380"/>
      <c r="OY152" s="380"/>
      <c r="OZ152" s="380"/>
      <c r="PA152" s="380"/>
      <c r="PB152" s="380"/>
      <c r="PC152" s="380"/>
      <c r="PD152" s="380"/>
      <c r="PE152" s="380"/>
      <c r="PF152" s="380"/>
      <c r="PG152" s="380"/>
      <c r="PH152" s="380"/>
      <c r="PI152" s="380"/>
      <c r="PJ152" s="380"/>
      <c r="PK152" s="380"/>
      <c r="PL152" s="380"/>
      <c r="PM152" s="380"/>
      <c r="PN152" s="380"/>
      <c r="PO152" s="380"/>
      <c r="PP152" s="380"/>
      <c r="PQ152" s="380"/>
      <c r="PR152" s="380"/>
      <c r="PS152" s="380"/>
      <c r="PT152" s="380"/>
      <c r="PU152" s="380"/>
      <c r="PV152" s="380"/>
      <c r="PW152" s="380"/>
      <c r="PX152" s="380"/>
      <c r="PY152" s="380"/>
      <c r="PZ152" s="380"/>
      <c r="QA152" s="380"/>
      <c r="QB152" s="380"/>
      <c r="QC152" s="380"/>
      <c r="QD152" s="380"/>
      <c r="QE152" s="380"/>
      <c r="QF152" s="380"/>
      <c r="QG152" s="380"/>
      <c r="QH152" s="380"/>
      <c r="QI152" s="380"/>
      <c r="QJ152" s="380"/>
      <c r="QK152" s="380"/>
      <c r="QL152" s="380"/>
      <c r="QM152" s="380"/>
      <c r="QN152" s="380"/>
      <c r="QO152" s="380"/>
      <c r="QP152" s="380"/>
      <c r="QQ152" s="380"/>
      <c r="QR152" s="380"/>
      <c r="QS152" s="380"/>
      <c r="QT152" s="380"/>
      <c r="QU152" s="380"/>
      <c r="QV152" s="380"/>
      <c r="QW152" s="380"/>
      <c r="QX152" s="380"/>
      <c r="QY152" s="380"/>
      <c r="QZ152" s="380"/>
      <c r="RA152" s="380"/>
      <c r="RB152" s="380"/>
      <c r="RC152" s="380"/>
      <c r="RD152" s="380"/>
      <c r="RE152" s="380"/>
      <c r="RF152" s="380"/>
      <c r="RG152" s="380"/>
      <c r="RH152" s="380"/>
      <c r="RI152" s="380"/>
      <c r="RJ152" s="380"/>
      <c r="RK152" s="380"/>
      <c r="RL152" s="380"/>
      <c r="RM152" s="380"/>
      <c r="RN152" s="380"/>
      <c r="RO152" s="380"/>
      <c r="RP152" s="380"/>
      <c r="RQ152" s="380"/>
      <c r="RR152" s="380"/>
      <c r="RS152" s="380"/>
      <c r="RT152" s="380"/>
      <c r="RU152" s="380"/>
      <c r="RV152" s="380"/>
      <c r="RW152" s="380"/>
      <c r="RX152" s="380"/>
      <c r="RY152" s="380"/>
      <c r="RZ152" s="380"/>
      <c r="SA152" s="380"/>
      <c r="SB152" s="380"/>
      <c r="SC152" s="380"/>
      <c r="SD152" s="380"/>
      <c r="SE152" s="380"/>
      <c r="SF152" s="380"/>
      <c r="SG152" s="380"/>
      <c r="SH152" s="380"/>
      <c r="SI152" s="380"/>
    </row>
    <row r="153" spans="1:503" ht="14.25" customHeight="1" x14ac:dyDescent="0.2">
      <c r="C153" s="1170"/>
      <c r="D153" s="1170"/>
      <c r="E153" s="449" t="s">
        <v>478</v>
      </c>
      <c r="F153" s="460"/>
      <c r="G153" s="380"/>
      <c r="H153" s="503"/>
      <c r="I153" s="470"/>
      <c r="J153" s="453"/>
      <c r="K153" s="274">
        <f t="shared" ref="K153:O154" si="383">K132+K134</f>
        <v>0</v>
      </c>
      <c r="L153" s="275">
        <f t="shared" si="383"/>
        <v>0</v>
      </c>
      <c r="M153" s="275">
        <f t="shared" si="383"/>
        <v>0</v>
      </c>
      <c r="N153" s="275">
        <f t="shared" si="383"/>
        <v>0</v>
      </c>
      <c r="O153" s="276">
        <f t="shared" si="383"/>
        <v>0</v>
      </c>
      <c r="P153" s="271">
        <f t="shared" si="381"/>
        <v>0</v>
      </c>
      <c r="S153" s="1148"/>
      <c r="T153" s="1149"/>
      <c r="U153" s="1149"/>
      <c r="V153" s="1149"/>
      <c r="W153" s="1150"/>
      <c r="X153" s="375"/>
      <c r="AA153" s="375"/>
      <c r="AB153" s="452"/>
      <c r="AC153" s="375"/>
      <c r="AF153" s="375"/>
      <c r="AG153" s="452"/>
      <c r="AH153" s="375"/>
      <c r="AK153" s="375"/>
      <c r="AL153" s="452"/>
      <c r="AM153" s="375"/>
      <c r="AP153" s="375"/>
      <c r="AQ153" s="452"/>
      <c r="AR153" s="311"/>
      <c r="AS153" s="311"/>
      <c r="AT153" s="311"/>
      <c r="AU153" s="311"/>
      <c r="AV153" s="311"/>
      <c r="AW153" s="311"/>
      <c r="BB153" s="311"/>
      <c r="JW153" s="383"/>
      <c r="KB153" s="383"/>
      <c r="KC153" s="383"/>
      <c r="KD153" s="383"/>
      <c r="KE153" s="383"/>
      <c r="KF153" s="383"/>
      <c r="KG153" s="383"/>
      <c r="KH153" s="383"/>
      <c r="KI153" s="383"/>
      <c r="KJ153" s="383"/>
      <c r="KK153" s="383"/>
      <c r="KL153" s="383"/>
      <c r="KM153" s="383"/>
      <c r="KN153" s="383"/>
      <c r="KO153" s="383"/>
      <c r="KP153" s="383"/>
      <c r="KQ153" s="383"/>
      <c r="KR153" s="383"/>
      <c r="KS153" s="383"/>
      <c r="KT153" s="383"/>
      <c r="KU153" s="383"/>
      <c r="KV153" s="383"/>
      <c r="KW153" s="383"/>
      <c r="KX153" s="383"/>
      <c r="KY153" s="383"/>
      <c r="KZ153" s="383"/>
      <c r="LA153" s="383"/>
      <c r="LB153" s="383"/>
      <c r="LC153" s="383"/>
      <c r="LD153" s="383"/>
      <c r="LE153" s="383"/>
      <c r="LF153" s="383"/>
      <c r="LG153" s="383"/>
      <c r="LH153" s="383"/>
      <c r="LI153" s="383"/>
      <c r="LJ153" s="383"/>
      <c r="LK153" s="383"/>
      <c r="LL153" s="383"/>
      <c r="LM153" s="383"/>
      <c r="LN153" s="383"/>
      <c r="LO153" s="383"/>
      <c r="LP153" s="383"/>
      <c r="LQ153" s="383"/>
      <c r="LY153" s="444"/>
      <c r="MN153" s="383"/>
      <c r="MO153" s="383"/>
      <c r="NE153" s="380"/>
      <c r="NF153" s="380"/>
      <c r="NG153" s="380"/>
      <c r="NH153" s="380"/>
      <c r="NI153" s="380"/>
      <c r="NJ153" s="380"/>
      <c r="NK153" s="380"/>
      <c r="NL153" s="380"/>
      <c r="NM153" s="380"/>
      <c r="NN153" s="380"/>
      <c r="NO153" s="380"/>
      <c r="NP153" s="380"/>
      <c r="NQ153" s="380"/>
      <c r="NR153" s="380"/>
      <c r="NS153" s="380"/>
      <c r="NT153" s="380"/>
      <c r="NU153" s="380"/>
      <c r="NV153" s="380"/>
      <c r="NW153" s="380"/>
      <c r="NX153" s="380"/>
      <c r="NY153" s="380"/>
      <c r="NZ153" s="380"/>
      <c r="OA153" s="380"/>
      <c r="OB153" s="380"/>
      <c r="OC153" s="380"/>
      <c r="OD153" s="380"/>
      <c r="OE153" s="380"/>
      <c r="OF153" s="380"/>
      <c r="OG153" s="380"/>
      <c r="OH153" s="380"/>
      <c r="OI153" s="380"/>
      <c r="OJ153" s="380"/>
      <c r="OK153" s="380"/>
      <c r="OL153" s="380"/>
      <c r="OM153" s="380"/>
      <c r="ON153" s="380"/>
      <c r="OO153" s="380"/>
      <c r="OP153" s="380"/>
      <c r="OQ153" s="380"/>
      <c r="OR153" s="380"/>
      <c r="OS153" s="380"/>
      <c r="OT153" s="380"/>
      <c r="OU153" s="380"/>
      <c r="OV153" s="380"/>
      <c r="OW153" s="380"/>
      <c r="OX153" s="380"/>
      <c r="OY153" s="380"/>
      <c r="OZ153" s="380"/>
      <c r="PA153" s="380"/>
      <c r="PB153" s="380"/>
      <c r="PC153" s="380"/>
      <c r="PD153" s="380"/>
      <c r="PE153" s="380"/>
      <c r="PF153" s="380"/>
      <c r="PG153" s="380"/>
      <c r="PH153" s="380"/>
      <c r="PI153" s="380"/>
      <c r="PJ153" s="380"/>
      <c r="PK153" s="380"/>
      <c r="PL153" s="380"/>
      <c r="PM153" s="380"/>
      <c r="PN153" s="380"/>
      <c r="PO153" s="380"/>
      <c r="PP153" s="380"/>
      <c r="PQ153" s="380"/>
      <c r="PR153" s="380"/>
      <c r="PS153" s="380"/>
      <c r="PT153" s="380"/>
      <c r="PU153" s="380"/>
      <c r="PV153" s="380"/>
      <c r="PW153" s="380"/>
      <c r="PX153" s="380"/>
      <c r="PY153" s="380"/>
      <c r="PZ153" s="380"/>
      <c r="QA153" s="380"/>
      <c r="QB153" s="380"/>
      <c r="QC153" s="380"/>
      <c r="QD153" s="380"/>
      <c r="QE153" s="380"/>
      <c r="QF153" s="380"/>
      <c r="QG153" s="380"/>
      <c r="QH153" s="380"/>
      <c r="QI153" s="380"/>
      <c r="QJ153" s="380"/>
      <c r="QK153" s="380"/>
      <c r="QL153" s="380"/>
      <c r="QM153" s="380"/>
      <c r="QN153" s="380"/>
      <c r="QO153" s="380"/>
      <c r="QP153" s="380"/>
      <c r="QQ153" s="380"/>
      <c r="QR153" s="380"/>
      <c r="QS153" s="380"/>
      <c r="QT153" s="380"/>
      <c r="QU153" s="380"/>
      <c r="QV153" s="380"/>
      <c r="QW153" s="380"/>
      <c r="QX153" s="380"/>
      <c r="QY153" s="380"/>
      <c r="QZ153" s="380"/>
      <c r="RA153" s="380"/>
      <c r="RB153" s="380"/>
      <c r="RC153" s="380"/>
      <c r="RD153" s="380"/>
      <c r="RE153" s="380"/>
      <c r="RF153" s="380"/>
      <c r="RG153" s="380"/>
      <c r="RH153" s="380"/>
      <c r="RI153" s="380"/>
      <c r="RJ153" s="380"/>
      <c r="RK153" s="380"/>
      <c r="RL153" s="380"/>
      <c r="RM153" s="380"/>
      <c r="RN153" s="380"/>
      <c r="RO153" s="380"/>
      <c r="RP153" s="380"/>
      <c r="RQ153" s="380"/>
      <c r="RR153" s="380"/>
      <c r="RS153" s="380"/>
      <c r="RT153" s="380"/>
      <c r="RU153" s="380"/>
      <c r="RV153" s="380"/>
      <c r="RW153" s="380"/>
      <c r="RX153" s="380"/>
      <c r="RY153" s="380"/>
      <c r="RZ153" s="380"/>
      <c r="SA153" s="380"/>
      <c r="SB153" s="380"/>
      <c r="SC153" s="380"/>
      <c r="SD153" s="380"/>
      <c r="SE153" s="380"/>
      <c r="SF153" s="380"/>
      <c r="SG153" s="380"/>
      <c r="SH153" s="380"/>
      <c r="SI153" s="380"/>
    </row>
    <row r="154" spans="1:503" ht="14.25" customHeight="1" x14ac:dyDescent="0.2">
      <c r="C154" s="1170"/>
      <c r="D154" s="1170"/>
      <c r="E154" s="449"/>
      <c r="F154" s="460"/>
      <c r="G154" s="380"/>
      <c r="H154" s="504" t="s">
        <v>89</v>
      </c>
      <c r="I154" s="505"/>
      <c r="J154" s="453"/>
      <c r="K154" s="190">
        <f t="shared" si="383"/>
        <v>0</v>
      </c>
      <c r="L154" s="191">
        <f t="shared" si="383"/>
        <v>0</v>
      </c>
      <c r="M154" s="191">
        <f t="shared" si="383"/>
        <v>0</v>
      </c>
      <c r="N154" s="191">
        <f t="shared" si="383"/>
        <v>0</v>
      </c>
      <c r="O154" s="192">
        <f t="shared" si="383"/>
        <v>0</v>
      </c>
      <c r="P154" s="193">
        <f t="shared" si="381"/>
        <v>0</v>
      </c>
      <c r="S154" s="1148"/>
      <c r="T154" s="1149"/>
      <c r="U154" s="1149"/>
      <c r="V154" s="1149"/>
      <c r="W154" s="1150"/>
      <c r="X154" s="375"/>
      <c r="AA154" s="375"/>
      <c r="AB154" s="452"/>
      <c r="AC154" s="375"/>
      <c r="AF154" s="375"/>
      <c r="AG154" s="452"/>
      <c r="AH154" s="375"/>
      <c r="AK154" s="375"/>
      <c r="AL154" s="452"/>
      <c r="AM154" s="375"/>
      <c r="AP154" s="375"/>
      <c r="AQ154" s="452"/>
      <c r="AR154" s="311"/>
      <c r="AS154" s="311"/>
      <c r="AT154" s="311"/>
      <c r="AU154" s="311"/>
      <c r="AV154" s="311"/>
      <c r="AW154" s="311"/>
      <c r="BB154" s="311"/>
      <c r="JW154" s="383"/>
      <c r="KB154" s="383"/>
      <c r="KC154" s="383"/>
      <c r="KD154" s="383"/>
      <c r="KE154" s="383"/>
      <c r="KF154" s="383"/>
      <c r="KG154" s="383"/>
      <c r="KH154" s="383"/>
      <c r="KI154" s="383"/>
      <c r="KJ154" s="383"/>
      <c r="KK154" s="383"/>
      <c r="KL154" s="383"/>
      <c r="KM154" s="383"/>
      <c r="KN154" s="383"/>
      <c r="KO154" s="383"/>
      <c r="KP154" s="383"/>
      <c r="KQ154" s="383"/>
      <c r="KR154" s="383"/>
      <c r="KS154" s="383"/>
      <c r="KT154" s="383"/>
      <c r="KU154" s="383"/>
      <c r="KV154" s="383"/>
      <c r="KW154" s="383"/>
      <c r="KX154" s="383"/>
      <c r="KY154" s="383"/>
      <c r="KZ154" s="383"/>
      <c r="LA154" s="383"/>
      <c r="LB154" s="383"/>
      <c r="LC154" s="383"/>
      <c r="LD154" s="383"/>
      <c r="LE154" s="383"/>
      <c r="LF154" s="383"/>
      <c r="LG154" s="383"/>
      <c r="LH154" s="383"/>
      <c r="LI154" s="383"/>
      <c r="LJ154" s="383"/>
      <c r="LK154" s="383"/>
      <c r="LL154" s="383"/>
      <c r="LM154" s="383"/>
      <c r="LN154" s="383"/>
      <c r="LO154" s="383"/>
      <c r="LP154" s="383"/>
      <c r="LQ154" s="383"/>
      <c r="LY154" s="444"/>
      <c r="MN154" s="383"/>
      <c r="MO154" s="383"/>
      <c r="NE154" s="380"/>
      <c r="NF154" s="380"/>
      <c r="NG154" s="380"/>
      <c r="NH154" s="380"/>
      <c r="NI154" s="380"/>
      <c r="NJ154" s="380"/>
      <c r="NK154" s="380"/>
      <c r="NL154" s="380"/>
      <c r="NM154" s="380"/>
      <c r="NN154" s="380"/>
      <c r="NO154" s="380"/>
      <c r="NP154" s="380"/>
      <c r="NQ154" s="380"/>
      <c r="NR154" s="380"/>
      <c r="NS154" s="380"/>
      <c r="NT154" s="380"/>
      <c r="NU154" s="380"/>
      <c r="NV154" s="380"/>
      <c r="NW154" s="380"/>
      <c r="NX154" s="380"/>
      <c r="NY154" s="380"/>
      <c r="NZ154" s="380"/>
      <c r="OA154" s="380"/>
      <c r="OB154" s="380"/>
      <c r="OC154" s="380"/>
      <c r="OD154" s="380"/>
      <c r="OE154" s="380"/>
      <c r="OF154" s="380"/>
      <c r="OG154" s="380"/>
      <c r="OH154" s="380"/>
      <c r="OI154" s="380"/>
      <c r="OJ154" s="380"/>
      <c r="OK154" s="380"/>
      <c r="OL154" s="380"/>
      <c r="OM154" s="380"/>
      <c r="ON154" s="380"/>
      <c r="OO154" s="380"/>
      <c r="OP154" s="380"/>
      <c r="OQ154" s="380"/>
      <c r="OR154" s="380"/>
      <c r="OS154" s="380"/>
      <c r="OT154" s="380"/>
      <c r="OU154" s="380"/>
      <c r="OV154" s="380"/>
      <c r="OW154" s="380"/>
      <c r="OX154" s="380"/>
      <c r="OY154" s="380"/>
      <c r="OZ154" s="380"/>
      <c r="PA154" s="380"/>
      <c r="PB154" s="380"/>
      <c r="PC154" s="380"/>
      <c r="PD154" s="380"/>
      <c r="PE154" s="380"/>
      <c r="PF154" s="380"/>
      <c r="PG154" s="380"/>
      <c r="PH154" s="380"/>
      <c r="PI154" s="380"/>
      <c r="PJ154" s="380"/>
      <c r="PK154" s="380"/>
      <c r="PL154" s="380"/>
      <c r="PM154" s="380"/>
      <c r="PN154" s="380"/>
      <c r="PO154" s="380"/>
      <c r="PP154" s="380"/>
      <c r="PQ154" s="380"/>
      <c r="PR154" s="380"/>
      <c r="PS154" s="380"/>
      <c r="PT154" s="380"/>
      <c r="PU154" s="380"/>
      <c r="PV154" s="380"/>
      <c r="PW154" s="380"/>
      <c r="PX154" s="380"/>
      <c r="PY154" s="380"/>
      <c r="PZ154" s="380"/>
      <c r="QA154" s="380"/>
      <c r="QB154" s="380"/>
      <c r="QC154" s="380"/>
      <c r="QD154" s="380"/>
      <c r="QE154" s="380"/>
      <c r="QF154" s="380"/>
      <c r="QG154" s="380"/>
      <c r="QH154" s="380"/>
      <c r="QI154" s="380"/>
      <c r="QJ154" s="380"/>
      <c r="QK154" s="380"/>
      <c r="QL154" s="380"/>
      <c r="QM154" s="380"/>
      <c r="QN154" s="380"/>
      <c r="QO154" s="380"/>
      <c r="QP154" s="380"/>
      <c r="QQ154" s="380"/>
      <c r="QR154" s="380"/>
      <c r="QS154" s="380"/>
      <c r="QT154" s="380"/>
      <c r="QU154" s="380"/>
      <c r="QV154" s="380"/>
      <c r="QW154" s="380"/>
      <c r="QX154" s="380"/>
      <c r="QY154" s="380"/>
      <c r="QZ154" s="380"/>
      <c r="RA154" s="380"/>
      <c r="RB154" s="380"/>
      <c r="RC154" s="380"/>
      <c r="RD154" s="380"/>
      <c r="RE154" s="380"/>
      <c r="RF154" s="380"/>
      <c r="RG154" s="380"/>
      <c r="RH154" s="380"/>
      <c r="RI154" s="380"/>
      <c r="RJ154" s="380"/>
      <c r="RK154" s="380"/>
      <c r="RL154" s="380"/>
      <c r="RM154" s="380"/>
      <c r="RN154" s="380"/>
      <c r="RO154" s="380"/>
      <c r="RP154" s="380"/>
      <c r="RQ154" s="380"/>
      <c r="RR154" s="380"/>
      <c r="RS154" s="380"/>
      <c r="RT154" s="380"/>
      <c r="RU154" s="380"/>
      <c r="RV154" s="380"/>
      <c r="RW154" s="380"/>
      <c r="RX154" s="380"/>
      <c r="RY154" s="380"/>
      <c r="RZ154" s="380"/>
      <c r="SA154" s="380"/>
      <c r="SB154" s="380"/>
      <c r="SC154" s="380"/>
      <c r="SD154" s="380"/>
      <c r="SE154" s="380"/>
      <c r="SF154" s="380"/>
      <c r="SG154" s="380"/>
      <c r="SH154" s="380"/>
      <c r="SI154" s="380"/>
    </row>
    <row r="155" spans="1:503" ht="14.25" customHeight="1" x14ac:dyDescent="0.2">
      <c r="C155" s="1170"/>
      <c r="D155" s="1170"/>
      <c r="E155" s="449" t="s">
        <v>479</v>
      </c>
      <c r="F155" s="460"/>
      <c r="G155" s="380"/>
      <c r="H155" s="503"/>
      <c r="I155" s="470"/>
      <c r="J155" s="453"/>
      <c r="K155" s="274">
        <f t="shared" ref="K155:O156" si="384">K130+K136</f>
        <v>0</v>
      </c>
      <c r="L155" s="275">
        <f t="shared" si="384"/>
        <v>0</v>
      </c>
      <c r="M155" s="275">
        <f t="shared" si="384"/>
        <v>0</v>
      </c>
      <c r="N155" s="275">
        <f t="shared" si="384"/>
        <v>0</v>
      </c>
      <c r="O155" s="276">
        <f t="shared" si="384"/>
        <v>0</v>
      </c>
      <c r="P155" s="271">
        <f t="shared" si="381"/>
        <v>0</v>
      </c>
      <c r="S155" s="1148"/>
      <c r="T155" s="1149"/>
      <c r="U155" s="1149"/>
      <c r="V155" s="1149"/>
      <c r="W155" s="1150"/>
      <c r="X155" s="375"/>
      <c r="AA155" s="375"/>
      <c r="AB155" s="452"/>
      <c r="AC155" s="375"/>
      <c r="AF155" s="375"/>
      <c r="AG155" s="452"/>
      <c r="AH155" s="375"/>
      <c r="AK155" s="375"/>
      <c r="AL155" s="452"/>
      <c r="AM155" s="375"/>
      <c r="AP155" s="375"/>
      <c r="AQ155" s="452"/>
      <c r="AR155" s="311"/>
      <c r="AS155" s="311"/>
      <c r="AT155" s="311"/>
      <c r="AU155" s="311"/>
      <c r="AV155" s="311"/>
      <c r="AW155" s="311"/>
      <c r="BB155" s="311"/>
      <c r="JW155" s="383"/>
      <c r="KB155" s="383"/>
      <c r="KC155" s="383"/>
      <c r="KD155" s="383"/>
      <c r="KE155" s="383"/>
      <c r="KF155" s="383"/>
      <c r="KG155" s="383"/>
      <c r="KH155" s="383"/>
      <c r="KI155" s="383"/>
      <c r="KJ155" s="383"/>
      <c r="KK155" s="383"/>
      <c r="KL155" s="383"/>
      <c r="KM155" s="383"/>
      <c r="KN155" s="383"/>
      <c r="KO155" s="383"/>
      <c r="KP155" s="383"/>
      <c r="KQ155" s="383"/>
      <c r="KR155" s="383"/>
      <c r="KS155" s="383"/>
      <c r="KT155" s="383"/>
      <c r="KU155" s="383"/>
      <c r="KV155" s="383"/>
      <c r="KW155" s="383"/>
      <c r="KX155" s="383"/>
      <c r="KY155" s="383"/>
      <c r="KZ155" s="383"/>
      <c r="LA155" s="383"/>
      <c r="LB155" s="383"/>
      <c r="LC155" s="383"/>
      <c r="LD155" s="383"/>
      <c r="LE155" s="383"/>
      <c r="LF155" s="383"/>
      <c r="LG155" s="383"/>
      <c r="LH155" s="383"/>
      <c r="LI155" s="383"/>
      <c r="LJ155" s="383"/>
      <c r="LK155" s="383"/>
      <c r="LL155" s="383"/>
      <c r="LM155" s="383"/>
      <c r="LN155" s="383"/>
      <c r="LO155" s="383"/>
      <c r="LP155" s="383"/>
      <c r="LQ155" s="383"/>
      <c r="LY155" s="444"/>
      <c r="MN155" s="383"/>
      <c r="MO155" s="383"/>
      <c r="NE155" s="380"/>
      <c r="NF155" s="380"/>
      <c r="NG155" s="380"/>
      <c r="NH155" s="380"/>
      <c r="NI155" s="380"/>
      <c r="NJ155" s="380"/>
      <c r="NK155" s="380"/>
      <c r="NL155" s="380"/>
      <c r="NM155" s="380"/>
      <c r="NN155" s="380"/>
      <c r="NO155" s="380"/>
      <c r="NP155" s="380"/>
      <c r="NQ155" s="380"/>
      <c r="NR155" s="380"/>
      <c r="NS155" s="380"/>
      <c r="NT155" s="380"/>
      <c r="NU155" s="380"/>
      <c r="NV155" s="380"/>
      <c r="NW155" s="380"/>
      <c r="NX155" s="380"/>
      <c r="NY155" s="380"/>
      <c r="NZ155" s="380"/>
      <c r="OA155" s="380"/>
      <c r="OB155" s="380"/>
      <c r="OC155" s="380"/>
      <c r="OD155" s="380"/>
      <c r="OE155" s="380"/>
      <c r="OF155" s="380"/>
      <c r="OG155" s="380"/>
      <c r="OH155" s="380"/>
      <c r="OI155" s="380"/>
      <c r="OJ155" s="380"/>
      <c r="OK155" s="380"/>
      <c r="OL155" s="380"/>
      <c r="OM155" s="380"/>
      <c r="ON155" s="380"/>
      <c r="OO155" s="380"/>
      <c r="OP155" s="380"/>
      <c r="OQ155" s="380"/>
      <c r="OR155" s="380"/>
      <c r="OS155" s="380"/>
      <c r="OT155" s="380"/>
      <c r="OU155" s="380"/>
      <c r="OV155" s="380"/>
      <c r="OW155" s="380"/>
      <c r="OX155" s="380"/>
      <c r="OY155" s="380"/>
      <c r="OZ155" s="380"/>
      <c r="PA155" s="380"/>
      <c r="PB155" s="380"/>
      <c r="PC155" s="380"/>
      <c r="PD155" s="380"/>
      <c r="PE155" s="380"/>
      <c r="PF155" s="380"/>
      <c r="PG155" s="380"/>
      <c r="PH155" s="380"/>
      <c r="PI155" s="380"/>
      <c r="PJ155" s="380"/>
      <c r="PK155" s="380"/>
      <c r="PL155" s="380"/>
      <c r="PM155" s="380"/>
      <c r="PN155" s="380"/>
      <c r="PO155" s="380"/>
      <c r="PP155" s="380"/>
      <c r="PQ155" s="380"/>
      <c r="PR155" s="380"/>
      <c r="PS155" s="380"/>
      <c r="PT155" s="380"/>
      <c r="PU155" s="380"/>
      <c r="PV155" s="380"/>
      <c r="PW155" s="380"/>
      <c r="PX155" s="380"/>
      <c r="PY155" s="380"/>
      <c r="PZ155" s="380"/>
      <c r="QA155" s="380"/>
      <c r="QB155" s="380"/>
      <c r="QC155" s="380"/>
      <c r="QD155" s="380"/>
      <c r="QE155" s="380"/>
      <c r="QF155" s="380"/>
      <c r="QG155" s="380"/>
      <c r="QH155" s="380"/>
      <c r="QI155" s="380"/>
      <c r="QJ155" s="380"/>
      <c r="QK155" s="380"/>
      <c r="QL155" s="380"/>
      <c r="QM155" s="380"/>
      <c r="QN155" s="380"/>
      <c r="QO155" s="380"/>
      <c r="QP155" s="380"/>
      <c r="QQ155" s="380"/>
      <c r="QR155" s="380"/>
      <c r="QS155" s="380"/>
      <c r="QT155" s="380"/>
      <c r="QU155" s="380"/>
      <c r="QV155" s="380"/>
      <c r="QW155" s="380"/>
      <c r="QX155" s="380"/>
      <c r="QY155" s="380"/>
      <c r="QZ155" s="380"/>
      <c r="RA155" s="380"/>
      <c r="RB155" s="380"/>
      <c r="RC155" s="380"/>
      <c r="RD155" s="380"/>
      <c r="RE155" s="380"/>
      <c r="RF155" s="380"/>
      <c r="RG155" s="380"/>
      <c r="RH155" s="380"/>
      <c r="RI155" s="380"/>
      <c r="RJ155" s="380"/>
      <c r="RK155" s="380"/>
      <c r="RL155" s="380"/>
      <c r="RM155" s="380"/>
      <c r="RN155" s="380"/>
      <c r="RO155" s="380"/>
      <c r="RP155" s="380"/>
      <c r="RQ155" s="380"/>
      <c r="RR155" s="380"/>
      <c r="RS155" s="380"/>
      <c r="RT155" s="380"/>
      <c r="RU155" s="380"/>
      <c r="RV155" s="380"/>
      <c r="RW155" s="380"/>
      <c r="RX155" s="380"/>
      <c r="RY155" s="380"/>
      <c r="RZ155" s="380"/>
      <c r="SA155" s="380"/>
      <c r="SB155" s="380"/>
      <c r="SC155" s="380"/>
      <c r="SD155" s="380"/>
      <c r="SE155" s="380"/>
      <c r="SF155" s="380"/>
      <c r="SG155" s="380"/>
      <c r="SH155" s="380"/>
      <c r="SI155" s="380"/>
    </row>
    <row r="156" spans="1:503" ht="14.25" customHeight="1" x14ac:dyDescent="0.25">
      <c r="C156" s="378"/>
      <c r="D156" s="378"/>
      <c r="E156" s="512"/>
      <c r="F156" s="460"/>
      <c r="G156" s="380"/>
      <c r="H156" s="504" t="s">
        <v>89</v>
      </c>
      <c r="I156" s="505"/>
      <c r="J156" s="380"/>
      <c r="K156" s="194">
        <f t="shared" si="384"/>
        <v>0</v>
      </c>
      <c r="L156" s="195">
        <f t="shared" si="384"/>
        <v>0</v>
      </c>
      <c r="M156" s="195">
        <f t="shared" si="384"/>
        <v>0</v>
      </c>
      <c r="N156" s="195">
        <f t="shared" si="384"/>
        <v>0</v>
      </c>
      <c r="O156" s="196">
        <f t="shared" si="384"/>
        <v>0</v>
      </c>
      <c r="P156" s="200">
        <f t="shared" si="381"/>
        <v>0</v>
      </c>
      <c r="Q156" s="1182" t="s">
        <v>480</v>
      </c>
      <c r="S156" s="1151"/>
      <c r="T156" s="1152"/>
      <c r="U156" s="1152"/>
      <c r="V156" s="1152"/>
      <c r="W156" s="1153"/>
      <c r="X156" s="375"/>
      <c r="AA156" s="375"/>
      <c r="AB156" s="452"/>
      <c r="AC156" s="375"/>
      <c r="AF156" s="375"/>
      <c r="AG156" s="452"/>
      <c r="AH156" s="375"/>
      <c r="AK156" s="375"/>
      <c r="AL156" s="452"/>
      <c r="AM156" s="375"/>
      <c r="AP156" s="375"/>
      <c r="AQ156" s="452"/>
      <c r="AR156" s="311"/>
      <c r="AS156" s="311"/>
      <c r="AT156" s="311"/>
      <c r="AU156" s="311"/>
      <c r="AV156" s="311"/>
      <c r="AW156" s="311"/>
      <c r="BB156" s="311"/>
      <c r="JW156" s="383"/>
      <c r="KB156" s="383"/>
      <c r="KC156" s="383"/>
      <c r="KD156" s="383"/>
      <c r="KE156" s="383"/>
      <c r="KF156" s="383"/>
      <c r="KG156" s="383"/>
      <c r="KH156" s="383"/>
      <c r="KI156" s="383"/>
      <c r="KJ156" s="383"/>
      <c r="KK156" s="383"/>
      <c r="KL156" s="383"/>
      <c r="KM156" s="383"/>
      <c r="KN156" s="383"/>
      <c r="KO156" s="383"/>
      <c r="KP156" s="383"/>
      <c r="KQ156" s="383"/>
      <c r="KR156" s="383"/>
      <c r="KS156" s="383"/>
      <c r="KT156" s="383"/>
      <c r="KU156" s="383"/>
      <c r="KV156" s="383"/>
      <c r="KW156" s="383"/>
      <c r="KX156" s="383"/>
      <c r="KY156" s="383"/>
      <c r="KZ156" s="383"/>
      <c r="LA156" s="383"/>
      <c r="LB156" s="383"/>
      <c r="LC156" s="383"/>
      <c r="LD156" s="383"/>
      <c r="LE156" s="383"/>
      <c r="LF156" s="383"/>
      <c r="LG156" s="383"/>
      <c r="LH156" s="383"/>
      <c r="LI156" s="383"/>
      <c r="LJ156" s="383"/>
      <c r="LK156" s="383"/>
      <c r="LL156" s="383"/>
      <c r="LM156" s="383"/>
      <c r="LN156" s="383"/>
      <c r="LO156" s="383"/>
      <c r="LP156" s="383"/>
      <c r="LQ156" s="383"/>
      <c r="LY156" s="444"/>
      <c r="MN156" s="383"/>
      <c r="MO156" s="383"/>
      <c r="NE156" s="380"/>
      <c r="NF156" s="380"/>
      <c r="NG156" s="380"/>
      <c r="NH156" s="380"/>
      <c r="NI156" s="380"/>
      <c r="NJ156" s="380"/>
      <c r="NK156" s="380"/>
      <c r="NL156" s="380"/>
      <c r="NM156" s="380"/>
      <c r="NN156" s="380"/>
      <c r="NO156" s="380"/>
      <c r="NP156" s="380"/>
      <c r="NQ156" s="380"/>
      <c r="NR156" s="380"/>
      <c r="NS156" s="380"/>
      <c r="NT156" s="380"/>
      <c r="NU156" s="380"/>
      <c r="NV156" s="380"/>
      <c r="NW156" s="380"/>
      <c r="NX156" s="380"/>
      <c r="NY156" s="380"/>
      <c r="NZ156" s="380"/>
      <c r="OA156" s="380"/>
      <c r="OB156" s="380"/>
      <c r="OC156" s="380"/>
      <c r="OD156" s="380"/>
      <c r="OE156" s="380"/>
      <c r="OF156" s="380"/>
      <c r="OG156" s="380"/>
      <c r="OH156" s="380"/>
      <c r="OI156" s="380"/>
      <c r="OJ156" s="380"/>
      <c r="OK156" s="380"/>
      <c r="OL156" s="380"/>
      <c r="OM156" s="380"/>
      <c r="ON156" s="380"/>
      <c r="OO156" s="380"/>
      <c r="OP156" s="380"/>
      <c r="OQ156" s="380"/>
      <c r="OR156" s="380"/>
      <c r="OS156" s="380"/>
      <c r="OT156" s="380"/>
      <c r="OU156" s="380"/>
      <c r="OV156" s="380"/>
      <c r="OW156" s="380"/>
      <c r="OX156" s="380"/>
      <c r="OY156" s="380"/>
      <c r="OZ156" s="380"/>
      <c r="PA156" s="380"/>
      <c r="PB156" s="380"/>
      <c r="PC156" s="380"/>
      <c r="PD156" s="380"/>
      <c r="PE156" s="380"/>
      <c r="PF156" s="380"/>
      <c r="PG156" s="380"/>
      <c r="PH156" s="380"/>
      <c r="PI156" s="380"/>
      <c r="PJ156" s="380"/>
      <c r="PK156" s="380"/>
      <c r="PL156" s="380"/>
      <c r="PM156" s="380"/>
      <c r="PN156" s="380"/>
      <c r="PO156" s="380"/>
      <c r="PP156" s="380"/>
      <c r="PQ156" s="380"/>
      <c r="PR156" s="380"/>
      <c r="PS156" s="380"/>
      <c r="PT156" s="380"/>
      <c r="PU156" s="380"/>
      <c r="PV156" s="380"/>
      <c r="PW156" s="380"/>
      <c r="PX156" s="380"/>
      <c r="PY156" s="380"/>
      <c r="PZ156" s="380"/>
      <c r="QA156" s="380"/>
      <c r="QB156" s="380"/>
      <c r="QC156" s="380"/>
      <c r="QD156" s="380"/>
      <c r="QE156" s="380"/>
      <c r="QF156" s="380"/>
      <c r="QG156" s="380"/>
      <c r="QH156" s="380"/>
      <c r="QI156" s="380"/>
      <c r="QJ156" s="380"/>
      <c r="QK156" s="380"/>
      <c r="QL156" s="380"/>
      <c r="QM156" s="380"/>
      <c r="QN156" s="380"/>
      <c r="QO156" s="380"/>
      <c r="QP156" s="380"/>
      <c r="QQ156" s="380"/>
      <c r="QR156" s="380"/>
      <c r="QS156" s="380"/>
      <c r="QT156" s="380"/>
      <c r="QU156" s="380"/>
      <c r="QV156" s="380"/>
      <c r="QW156" s="380"/>
      <c r="QX156" s="380"/>
      <c r="QY156" s="380"/>
      <c r="QZ156" s="380"/>
      <c r="RA156" s="380"/>
      <c r="RB156" s="380"/>
      <c r="RC156" s="380"/>
      <c r="RD156" s="380"/>
      <c r="RE156" s="380"/>
      <c r="RF156" s="380"/>
      <c r="RG156" s="380"/>
      <c r="RH156" s="380"/>
      <c r="RI156" s="380"/>
      <c r="RJ156" s="380"/>
      <c r="RK156" s="380"/>
      <c r="RL156" s="380"/>
      <c r="RM156" s="380"/>
      <c r="RN156" s="380"/>
      <c r="RO156" s="380"/>
      <c r="RP156" s="380"/>
      <c r="RQ156" s="380"/>
      <c r="RR156" s="380"/>
      <c r="RS156" s="380"/>
      <c r="RT156" s="380"/>
      <c r="RU156" s="380"/>
      <c r="RV156" s="380"/>
      <c r="RW156" s="380"/>
      <c r="RX156" s="380"/>
      <c r="RY156" s="380"/>
      <c r="RZ156" s="380"/>
      <c r="SA156" s="380"/>
      <c r="SB156" s="380"/>
      <c r="SC156" s="380"/>
      <c r="SD156" s="380"/>
      <c r="SE156" s="380"/>
      <c r="SF156" s="380"/>
      <c r="SG156" s="380"/>
      <c r="SH156" s="380"/>
      <c r="SI156" s="380"/>
    </row>
    <row r="157" spans="1:503" ht="9" customHeight="1" x14ac:dyDescent="0.2">
      <c r="A157" s="488"/>
      <c r="B157" s="488"/>
      <c r="D157" s="402"/>
      <c r="E157" s="449"/>
      <c r="F157" s="378"/>
      <c r="G157" s="380"/>
      <c r="H157" s="450"/>
      <c r="I157" s="450"/>
      <c r="J157" s="380"/>
      <c r="K157" s="484"/>
      <c r="L157" s="484"/>
      <c r="M157" s="484"/>
      <c r="N157" s="484"/>
      <c r="O157" s="484"/>
      <c r="P157" s="484"/>
      <c r="Q157" s="1182"/>
      <c r="S157" s="513"/>
      <c r="U157" s="465"/>
      <c r="X157" s="375"/>
      <c r="AA157" s="375"/>
      <c r="AB157" s="452"/>
      <c r="AC157" s="375"/>
      <c r="AF157" s="375"/>
      <c r="AG157" s="452"/>
      <c r="AH157" s="375"/>
      <c r="AK157" s="375"/>
      <c r="AL157" s="452"/>
      <c r="AM157" s="375"/>
      <c r="AP157" s="375"/>
      <c r="AQ157" s="452"/>
      <c r="AR157" s="375"/>
      <c r="AS157" s="375"/>
      <c r="AT157" s="375"/>
      <c r="AU157" s="375"/>
      <c r="AV157" s="375"/>
      <c r="AW157" s="375"/>
      <c r="AY157" s="375"/>
      <c r="BB157" s="375"/>
      <c r="BD157" s="375"/>
      <c r="LY157" s="444"/>
      <c r="MN157" s="383"/>
      <c r="MO157" s="383"/>
      <c r="NE157" s="380"/>
      <c r="NF157" s="380"/>
      <c r="NG157" s="380"/>
      <c r="NH157" s="380"/>
      <c r="NI157" s="380"/>
      <c r="NJ157" s="380"/>
      <c r="NK157" s="380"/>
      <c r="NL157" s="380"/>
      <c r="NM157" s="380"/>
      <c r="NN157" s="380"/>
      <c r="NO157" s="380"/>
      <c r="NP157" s="380"/>
      <c r="NQ157" s="380"/>
      <c r="NR157" s="380"/>
      <c r="NS157" s="380"/>
      <c r="NT157" s="380"/>
      <c r="NU157" s="380"/>
      <c r="NV157" s="380"/>
      <c r="NW157" s="380"/>
      <c r="NX157" s="380"/>
      <c r="NY157" s="380"/>
      <c r="NZ157" s="380"/>
      <c r="OA157" s="380"/>
      <c r="OB157" s="380"/>
      <c r="OC157" s="380"/>
      <c r="OD157" s="380"/>
      <c r="OE157" s="380"/>
      <c r="OF157" s="380"/>
      <c r="OG157" s="380"/>
      <c r="OH157" s="380"/>
      <c r="OI157" s="380"/>
      <c r="OJ157" s="380"/>
      <c r="OK157" s="380"/>
      <c r="OL157" s="380"/>
      <c r="OM157" s="380"/>
      <c r="ON157" s="380"/>
      <c r="OO157" s="380"/>
      <c r="OP157" s="380"/>
      <c r="OQ157" s="380"/>
      <c r="OR157" s="380"/>
      <c r="OS157" s="380"/>
      <c r="OT157" s="380"/>
      <c r="OU157" s="380"/>
      <c r="OV157" s="380"/>
      <c r="OW157" s="380"/>
      <c r="OX157" s="380"/>
      <c r="OY157" s="380"/>
      <c r="OZ157" s="380"/>
      <c r="PA157" s="380"/>
      <c r="PB157" s="380"/>
      <c r="PC157" s="380"/>
      <c r="PD157" s="380"/>
      <c r="PE157" s="380"/>
      <c r="PF157" s="380"/>
      <c r="PG157" s="380"/>
      <c r="PH157" s="380"/>
      <c r="PI157" s="380"/>
      <c r="PJ157" s="380"/>
      <c r="PK157" s="380"/>
      <c r="PL157" s="380"/>
      <c r="PM157" s="380"/>
      <c r="PN157" s="380"/>
      <c r="PO157" s="380"/>
      <c r="PP157" s="380"/>
      <c r="PQ157" s="380"/>
      <c r="PR157" s="380"/>
      <c r="PS157" s="380"/>
      <c r="PT157" s="380"/>
      <c r="PU157" s="380"/>
      <c r="PV157" s="380"/>
      <c r="PW157" s="380"/>
      <c r="PX157" s="380"/>
      <c r="PY157" s="380"/>
      <c r="PZ157" s="380"/>
      <c r="QA157" s="380"/>
      <c r="QB157" s="380"/>
      <c r="QC157" s="380"/>
      <c r="QD157" s="380"/>
      <c r="QE157" s="380"/>
      <c r="QF157" s="380"/>
      <c r="QG157" s="380"/>
      <c r="QH157" s="380"/>
      <c r="QI157" s="380"/>
      <c r="QJ157" s="380"/>
      <c r="QK157" s="380"/>
      <c r="QL157" s="380"/>
      <c r="QM157" s="380"/>
      <c r="QN157" s="380"/>
      <c r="QO157" s="380"/>
      <c r="QP157" s="380"/>
      <c r="QQ157" s="380"/>
      <c r="QR157" s="380"/>
      <c r="QS157" s="380"/>
      <c r="QT157" s="380"/>
      <c r="QU157" s="380"/>
      <c r="QV157" s="380"/>
      <c r="QW157" s="380"/>
      <c r="QX157" s="380"/>
      <c r="QY157" s="380"/>
      <c r="QZ157" s="380"/>
      <c r="RA157" s="380"/>
      <c r="RB157" s="380"/>
      <c r="RC157" s="380"/>
      <c r="RD157" s="380"/>
      <c r="RE157" s="380"/>
      <c r="RF157" s="380"/>
      <c r="RG157" s="380"/>
      <c r="RH157" s="380"/>
      <c r="RI157" s="380"/>
      <c r="RJ157" s="380"/>
      <c r="RK157" s="380"/>
      <c r="RL157" s="380"/>
      <c r="RM157" s="380"/>
      <c r="RN157" s="380"/>
      <c r="RO157" s="380"/>
      <c r="RP157" s="380"/>
      <c r="RQ157" s="380"/>
      <c r="RR157" s="380"/>
      <c r="RS157" s="380"/>
      <c r="RT157" s="380"/>
      <c r="RU157" s="380"/>
      <c r="RV157" s="380"/>
      <c r="RW157" s="380"/>
      <c r="RX157" s="380"/>
      <c r="RY157" s="380"/>
      <c r="RZ157" s="380"/>
      <c r="SA157" s="380"/>
      <c r="SB157" s="380"/>
      <c r="SC157" s="380"/>
      <c r="SD157" s="380"/>
      <c r="SE157" s="380"/>
      <c r="SF157" s="380"/>
      <c r="SG157" s="380"/>
      <c r="SH157" s="380"/>
      <c r="SI157" s="380"/>
    </row>
    <row r="158" spans="1:503" ht="12" customHeight="1" x14ac:dyDescent="0.2">
      <c r="A158" s="413"/>
      <c r="B158" s="413" t="s">
        <v>481</v>
      </c>
      <c r="C158" s="378"/>
      <c r="D158" s="378"/>
      <c r="E158" s="378"/>
      <c r="F158" s="378"/>
      <c r="G158" s="380"/>
      <c r="H158" s="470"/>
      <c r="I158" s="470"/>
      <c r="J158" s="380"/>
      <c r="K158" s="514"/>
      <c r="L158" s="514"/>
      <c r="M158" s="514"/>
      <c r="N158" s="514"/>
      <c r="O158" s="514"/>
      <c r="P158" s="514"/>
      <c r="Q158" s="1182"/>
      <c r="S158" s="1183" t="str">
        <f>B158</f>
        <v>Unit Square Footage:</v>
      </c>
      <c r="T158" s="1183"/>
      <c r="U158" s="1183"/>
      <c r="X158" s="375"/>
      <c r="AA158" s="375"/>
      <c r="AB158" s="452"/>
      <c r="AC158" s="375"/>
      <c r="AF158" s="375"/>
      <c r="AG158" s="452"/>
      <c r="AH158" s="375"/>
      <c r="AK158" s="375"/>
      <c r="AL158" s="452"/>
      <c r="AM158" s="375"/>
      <c r="AP158" s="375"/>
      <c r="AQ158" s="452"/>
      <c r="AR158" s="375"/>
      <c r="AS158" s="375"/>
      <c r="AT158" s="375"/>
      <c r="AU158" s="375"/>
      <c r="AV158" s="375"/>
      <c r="AW158" s="375"/>
      <c r="AY158" s="375"/>
      <c r="BB158" s="375"/>
      <c r="BD158" s="375"/>
      <c r="LY158" s="444"/>
      <c r="MN158" s="383"/>
      <c r="MO158" s="383"/>
      <c r="NE158" s="380"/>
      <c r="NF158" s="380"/>
      <c r="NG158" s="380"/>
      <c r="NH158" s="380"/>
      <c r="NI158" s="380"/>
      <c r="NJ158" s="380"/>
      <c r="NK158" s="380"/>
      <c r="NL158" s="380"/>
      <c r="NM158" s="380"/>
      <c r="NN158" s="380"/>
      <c r="NO158" s="380"/>
      <c r="NP158" s="380"/>
      <c r="NQ158" s="380"/>
      <c r="NR158" s="380"/>
      <c r="NS158" s="380"/>
      <c r="NT158" s="380"/>
      <c r="NU158" s="380"/>
      <c r="NV158" s="380"/>
      <c r="NW158" s="380"/>
      <c r="NX158" s="380"/>
      <c r="NY158" s="380"/>
      <c r="NZ158" s="380"/>
      <c r="OA158" s="380"/>
      <c r="OB158" s="380"/>
      <c r="OC158" s="380"/>
      <c r="OD158" s="380"/>
      <c r="OE158" s="380"/>
      <c r="OF158" s="380"/>
      <c r="OG158" s="380"/>
      <c r="OH158" s="380"/>
      <c r="OI158" s="380"/>
      <c r="OJ158" s="380"/>
      <c r="OK158" s="380"/>
      <c r="OL158" s="380"/>
      <c r="OM158" s="380"/>
      <c r="ON158" s="380"/>
      <c r="OO158" s="380"/>
      <c r="OP158" s="380"/>
      <c r="OQ158" s="380"/>
      <c r="OR158" s="380"/>
      <c r="OS158" s="380"/>
      <c r="OT158" s="380"/>
      <c r="OU158" s="380"/>
      <c r="OV158" s="380"/>
      <c r="OW158" s="380"/>
      <c r="OX158" s="380"/>
      <c r="OY158" s="380"/>
      <c r="OZ158" s="380"/>
      <c r="PA158" s="380"/>
      <c r="PB158" s="380"/>
      <c r="PC158" s="380"/>
      <c r="PD158" s="380"/>
      <c r="PE158" s="380"/>
      <c r="PF158" s="380"/>
      <c r="PG158" s="380"/>
      <c r="PH158" s="380"/>
      <c r="PI158" s="380"/>
      <c r="PJ158" s="380"/>
      <c r="PK158" s="380"/>
      <c r="PL158" s="380"/>
      <c r="PM158" s="380"/>
      <c r="PN158" s="380"/>
      <c r="PO158" s="380"/>
      <c r="PP158" s="380"/>
      <c r="PQ158" s="380"/>
      <c r="PR158" s="380"/>
      <c r="PS158" s="380"/>
      <c r="PT158" s="380"/>
      <c r="PU158" s="380"/>
      <c r="PV158" s="380"/>
      <c r="PW158" s="380"/>
      <c r="PX158" s="380"/>
      <c r="PY158" s="380"/>
      <c r="PZ158" s="380"/>
      <c r="QA158" s="380"/>
      <c r="QB158" s="380"/>
      <c r="QC158" s="380"/>
      <c r="QD158" s="380"/>
      <c r="QE158" s="380"/>
      <c r="QF158" s="380"/>
      <c r="QG158" s="380"/>
      <c r="QH158" s="380"/>
      <c r="QI158" s="380"/>
      <c r="QJ158" s="380"/>
      <c r="QK158" s="380"/>
      <c r="QL158" s="380"/>
      <c r="QM158" s="380"/>
      <c r="QN158" s="380"/>
      <c r="QO158" s="380"/>
      <c r="QP158" s="380"/>
      <c r="QQ158" s="380"/>
      <c r="QR158" s="380"/>
      <c r="QS158" s="380"/>
      <c r="QT158" s="380"/>
      <c r="QU158" s="380"/>
      <c r="QV158" s="380"/>
      <c r="QW158" s="380"/>
      <c r="QX158" s="380"/>
      <c r="QY158" s="380"/>
      <c r="QZ158" s="380"/>
      <c r="RA158" s="380"/>
      <c r="RB158" s="380"/>
      <c r="RC158" s="380"/>
      <c r="RD158" s="380"/>
      <c r="RE158" s="380"/>
      <c r="RF158" s="380"/>
      <c r="RG158" s="380"/>
      <c r="RH158" s="380"/>
      <c r="RI158" s="380"/>
      <c r="RJ158" s="380"/>
      <c r="RK158" s="380"/>
      <c r="RL158" s="380"/>
      <c r="RM158" s="380"/>
      <c r="RN158" s="380"/>
      <c r="RO158" s="380"/>
      <c r="RP158" s="380"/>
      <c r="RQ158" s="380"/>
      <c r="RR158" s="380"/>
      <c r="RS158" s="380"/>
      <c r="RT158" s="380"/>
      <c r="RU158" s="380"/>
      <c r="RV158" s="380"/>
      <c r="RW158" s="380"/>
      <c r="RX158" s="380"/>
      <c r="RY158" s="380"/>
      <c r="RZ158" s="380"/>
      <c r="SA158" s="380"/>
      <c r="SB158" s="380"/>
      <c r="SC158" s="380"/>
      <c r="SD158" s="380"/>
      <c r="SE158" s="380"/>
      <c r="SF158" s="380"/>
      <c r="SG158" s="380"/>
      <c r="SH158" s="380"/>
      <c r="SI158" s="380"/>
    </row>
    <row r="159" spans="1:503" ht="14.25" customHeight="1" x14ac:dyDescent="0.2">
      <c r="C159" s="378" t="s">
        <v>92</v>
      </c>
      <c r="D159" s="378"/>
      <c r="E159" s="378"/>
      <c r="F159" s="378"/>
      <c r="G159" s="380"/>
      <c r="H159" s="410" t="s">
        <v>439</v>
      </c>
      <c r="I159" s="454"/>
      <c r="J159" s="380"/>
      <c r="K159" s="485">
        <f>EI48</f>
        <v>0</v>
      </c>
      <c r="L159" s="486">
        <f>EJ48</f>
        <v>0</v>
      </c>
      <c r="M159" s="486">
        <f>EK48</f>
        <v>0</v>
      </c>
      <c r="N159" s="486">
        <f>EL48</f>
        <v>0</v>
      </c>
      <c r="O159" s="487">
        <f>EM48</f>
        <v>0</v>
      </c>
      <c r="P159" s="283">
        <f t="shared" ref="P159:P165" si="385">SUM(K159:O159)</f>
        <v>0</v>
      </c>
      <c r="Q159" s="515" t="str">
        <f t="shared" ref="Q159:Q165" si="386">IF(OR(P56=0,P56=""),"",P159/P56)</f>
        <v/>
      </c>
      <c r="S159" s="1145"/>
      <c r="T159" s="1146"/>
      <c r="U159" s="1146"/>
      <c r="V159" s="1146"/>
      <c r="W159" s="1147"/>
      <c r="X159" s="375"/>
      <c r="AA159" s="375"/>
      <c r="AB159" s="452"/>
      <c r="AC159" s="375"/>
      <c r="AF159" s="375"/>
      <c r="AG159" s="452"/>
      <c r="AH159" s="375"/>
      <c r="AK159" s="375"/>
      <c r="AL159" s="452"/>
      <c r="AM159" s="375"/>
      <c r="AP159" s="375"/>
      <c r="AQ159" s="452"/>
      <c r="AR159" s="311"/>
      <c r="AS159" s="311"/>
      <c r="AT159" s="311"/>
      <c r="AU159" s="311"/>
      <c r="AV159" s="311"/>
      <c r="AW159" s="311"/>
      <c r="AY159" s="375"/>
      <c r="BB159" s="311"/>
      <c r="BD159" s="375"/>
      <c r="LY159" s="444"/>
      <c r="MN159" s="383"/>
      <c r="MO159" s="383"/>
      <c r="NE159" s="380"/>
      <c r="NF159" s="380"/>
      <c r="NG159" s="380"/>
      <c r="NH159" s="380"/>
      <c r="NI159" s="380"/>
      <c r="NJ159" s="380"/>
      <c r="NK159" s="380"/>
      <c r="NL159" s="380"/>
      <c r="NM159" s="380"/>
      <c r="NN159" s="380"/>
      <c r="NO159" s="380"/>
      <c r="NP159" s="380"/>
      <c r="NQ159" s="380"/>
      <c r="NR159" s="380"/>
      <c r="NS159" s="380"/>
      <c r="NT159" s="380"/>
      <c r="NU159" s="380"/>
      <c r="NV159" s="380"/>
      <c r="NW159" s="380"/>
      <c r="NX159" s="380"/>
      <c r="NY159" s="380"/>
      <c r="NZ159" s="380"/>
      <c r="OA159" s="380"/>
      <c r="OB159" s="380"/>
      <c r="OC159" s="380"/>
      <c r="OD159" s="380"/>
      <c r="OE159" s="380"/>
      <c r="OF159" s="380"/>
      <c r="OG159" s="380"/>
      <c r="OH159" s="380"/>
      <c r="OI159" s="380"/>
      <c r="OJ159" s="380"/>
      <c r="OK159" s="380"/>
      <c r="OL159" s="380"/>
      <c r="OM159" s="380"/>
      <c r="ON159" s="380"/>
      <c r="OO159" s="380"/>
      <c r="OP159" s="380"/>
      <c r="OQ159" s="380"/>
      <c r="OR159" s="380"/>
      <c r="OS159" s="380"/>
      <c r="OT159" s="380"/>
      <c r="OU159" s="380"/>
      <c r="OV159" s="380"/>
      <c r="OW159" s="380"/>
      <c r="OX159" s="380"/>
      <c r="OY159" s="380"/>
      <c r="OZ159" s="380"/>
      <c r="PA159" s="380"/>
      <c r="PB159" s="380"/>
      <c r="PC159" s="380"/>
      <c r="PD159" s="380"/>
      <c r="PE159" s="380"/>
      <c r="PF159" s="380"/>
      <c r="PG159" s="380"/>
      <c r="PH159" s="380"/>
      <c r="PI159" s="380"/>
      <c r="PJ159" s="380"/>
      <c r="PK159" s="380"/>
      <c r="PL159" s="380"/>
      <c r="PM159" s="380"/>
      <c r="PN159" s="380"/>
      <c r="PO159" s="380"/>
      <c r="PP159" s="380"/>
      <c r="PQ159" s="380"/>
      <c r="PR159" s="380"/>
      <c r="PS159" s="380"/>
      <c r="PT159" s="380"/>
      <c r="PU159" s="380"/>
      <c r="PV159" s="380"/>
      <c r="PW159" s="380"/>
      <c r="PX159" s="380"/>
      <c r="PY159" s="380"/>
      <c r="PZ159" s="380"/>
      <c r="QA159" s="380"/>
      <c r="QB159" s="380"/>
      <c r="QC159" s="380"/>
      <c r="QD159" s="380"/>
      <c r="QE159" s="380"/>
      <c r="QF159" s="380"/>
      <c r="QG159" s="380"/>
      <c r="QH159" s="380"/>
      <c r="QI159" s="380"/>
      <c r="QJ159" s="380"/>
      <c r="QK159" s="380"/>
      <c r="QL159" s="380"/>
      <c r="QM159" s="380"/>
      <c r="QN159" s="380"/>
      <c r="QO159" s="380"/>
      <c r="QP159" s="380"/>
      <c r="QQ159" s="380"/>
      <c r="QR159" s="380"/>
      <c r="QS159" s="380"/>
      <c r="QT159" s="380"/>
      <c r="QU159" s="380"/>
      <c r="QV159" s="380"/>
      <c r="QW159" s="380"/>
      <c r="QX159" s="380"/>
      <c r="QY159" s="380"/>
      <c r="QZ159" s="380"/>
      <c r="RA159" s="380"/>
      <c r="RB159" s="380"/>
      <c r="RC159" s="380"/>
      <c r="RD159" s="380"/>
      <c r="RE159" s="380"/>
      <c r="RF159" s="380"/>
      <c r="RG159" s="380"/>
      <c r="RH159" s="380"/>
      <c r="RI159" s="380"/>
      <c r="RJ159" s="380"/>
      <c r="RK159" s="380"/>
      <c r="RL159" s="380"/>
      <c r="RM159" s="380"/>
      <c r="RN159" s="380"/>
      <c r="RO159" s="380"/>
      <c r="RP159" s="380"/>
      <c r="RQ159" s="380"/>
      <c r="RR159" s="380"/>
      <c r="RS159" s="380"/>
      <c r="RT159" s="380"/>
      <c r="RU159" s="380"/>
      <c r="RV159" s="380"/>
      <c r="RW159" s="380"/>
      <c r="RX159" s="380"/>
      <c r="RY159" s="380"/>
      <c r="RZ159" s="380"/>
      <c r="SA159" s="380"/>
      <c r="SB159" s="380"/>
      <c r="SC159" s="380"/>
      <c r="SD159" s="380"/>
      <c r="SE159" s="380"/>
      <c r="SF159" s="380"/>
      <c r="SG159" s="380"/>
      <c r="SH159" s="380"/>
      <c r="SI159" s="380"/>
    </row>
    <row r="160" spans="1:503" ht="14.25" customHeight="1" x14ac:dyDescent="0.2">
      <c r="C160" s="378"/>
      <c r="D160" s="378"/>
      <c r="E160" s="378"/>
      <c r="F160" s="378"/>
      <c r="G160" s="380"/>
      <c r="H160" s="503" t="s">
        <v>441</v>
      </c>
      <c r="I160" s="470"/>
      <c r="J160" s="380"/>
      <c r="K160" s="285">
        <f>EN48</f>
        <v>0</v>
      </c>
      <c r="L160" s="286">
        <f>EO48</f>
        <v>0</v>
      </c>
      <c r="M160" s="286">
        <f>EP48</f>
        <v>0</v>
      </c>
      <c r="N160" s="286">
        <f>EQ48</f>
        <v>0</v>
      </c>
      <c r="O160" s="287">
        <f>ER48</f>
        <v>0</v>
      </c>
      <c r="P160" s="288">
        <f t="shared" si="385"/>
        <v>0</v>
      </c>
      <c r="Q160" s="515" t="str">
        <f t="shared" si="386"/>
        <v/>
      </c>
      <c r="S160" s="1148"/>
      <c r="T160" s="1149"/>
      <c r="U160" s="1149"/>
      <c r="V160" s="1149"/>
      <c r="W160" s="1150"/>
      <c r="X160" s="375"/>
      <c r="AA160" s="375"/>
      <c r="AB160" s="452"/>
      <c r="AC160" s="375"/>
      <c r="AF160" s="375"/>
      <c r="AG160" s="452"/>
      <c r="AH160" s="375"/>
      <c r="AK160" s="375"/>
      <c r="AL160" s="452"/>
      <c r="AM160" s="375"/>
      <c r="AP160" s="375"/>
      <c r="AQ160" s="452"/>
      <c r="AR160" s="311"/>
      <c r="AS160" s="311"/>
      <c r="AT160" s="311"/>
      <c r="AU160" s="311"/>
      <c r="AV160" s="311"/>
      <c r="AW160" s="311"/>
      <c r="AY160" s="375"/>
      <c r="BB160" s="311"/>
      <c r="BD160" s="375"/>
      <c r="LY160" s="444"/>
      <c r="MN160" s="383"/>
      <c r="MO160" s="383"/>
      <c r="NE160" s="380"/>
      <c r="NF160" s="380"/>
      <c r="NG160" s="380"/>
      <c r="NH160" s="380"/>
      <c r="NI160" s="380"/>
      <c r="NJ160" s="380"/>
      <c r="NK160" s="380"/>
      <c r="NL160" s="380"/>
      <c r="NM160" s="380"/>
      <c r="NN160" s="380"/>
      <c r="NO160" s="380"/>
      <c r="NP160" s="380"/>
      <c r="NQ160" s="380"/>
      <c r="NR160" s="380"/>
      <c r="NS160" s="380"/>
      <c r="NT160" s="380"/>
      <c r="NU160" s="380"/>
      <c r="NV160" s="380"/>
      <c r="NW160" s="380"/>
      <c r="NX160" s="380"/>
      <c r="NY160" s="380"/>
      <c r="NZ160" s="380"/>
      <c r="OA160" s="380"/>
      <c r="OB160" s="380"/>
      <c r="OC160" s="380"/>
      <c r="OD160" s="380"/>
      <c r="OE160" s="380"/>
      <c r="OF160" s="380"/>
      <c r="OG160" s="380"/>
      <c r="OH160" s="380"/>
      <c r="OI160" s="380"/>
      <c r="OJ160" s="380"/>
      <c r="OK160" s="380"/>
      <c r="OL160" s="380"/>
      <c r="OM160" s="380"/>
      <c r="ON160" s="380"/>
      <c r="OO160" s="380"/>
      <c r="OP160" s="380"/>
      <c r="OQ160" s="380"/>
      <c r="OR160" s="380"/>
      <c r="OS160" s="380"/>
      <c r="OT160" s="380"/>
      <c r="OU160" s="380"/>
      <c r="OV160" s="380"/>
      <c r="OW160" s="380"/>
      <c r="OX160" s="380"/>
      <c r="OY160" s="380"/>
      <c r="OZ160" s="380"/>
      <c r="PA160" s="380"/>
      <c r="PB160" s="380"/>
      <c r="PC160" s="380"/>
      <c r="PD160" s="380"/>
      <c r="PE160" s="380"/>
      <c r="PF160" s="380"/>
      <c r="PG160" s="380"/>
      <c r="PH160" s="380"/>
      <c r="PI160" s="380"/>
      <c r="PJ160" s="380"/>
      <c r="PK160" s="380"/>
      <c r="PL160" s="380"/>
      <c r="PM160" s="380"/>
      <c r="PN160" s="380"/>
      <c r="PO160" s="380"/>
      <c r="PP160" s="380"/>
      <c r="PQ160" s="380"/>
      <c r="PR160" s="380"/>
      <c r="PS160" s="380"/>
      <c r="PT160" s="380"/>
      <c r="PU160" s="380"/>
      <c r="PV160" s="380"/>
      <c r="PW160" s="380"/>
      <c r="PX160" s="380"/>
      <c r="PY160" s="380"/>
      <c r="PZ160" s="380"/>
      <c r="QA160" s="380"/>
      <c r="QB160" s="380"/>
      <c r="QC160" s="380"/>
      <c r="QD160" s="380"/>
      <c r="QE160" s="380"/>
      <c r="QF160" s="380"/>
      <c r="QG160" s="380"/>
      <c r="QH160" s="380"/>
      <c r="QI160" s="380"/>
      <c r="QJ160" s="380"/>
      <c r="QK160" s="380"/>
      <c r="QL160" s="380"/>
      <c r="QM160" s="380"/>
      <c r="QN160" s="380"/>
      <c r="QO160" s="380"/>
      <c r="QP160" s="380"/>
      <c r="QQ160" s="380"/>
      <c r="QR160" s="380"/>
      <c r="QS160" s="380"/>
      <c r="QT160" s="380"/>
      <c r="QU160" s="380"/>
      <c r="QV160" s="380"/>
      <c r="QW160" s="380"/>
      <c r="QX160" s="380"/>
      <c r="QY160" s="380"/>
      <c r="QZ160" s="380"/>
      <c r="RA160" s="380"/>
      <c r="RB160" s="380"/>
      <c r="RC160" s="380"/>
      <c r="RD160" s="380"/>
      <c r="RE160" s="380"/>
      <c r="RF160" s="380"/>
      <c r="RG160" s="380"/>
      <c r="RH160" s="380"/>
      <c r="RI160" s="380"/>
      <c r="RJ160" s="380"/>
      <c r="RK160" s="380"/>
      <c r="RL160" s="380"/>
      <c r="RM160" s="380"/>
      <c r="RN160" s="380"/>
      <c r="RO160" s="380"/>
      <c r="RP160" s="380"/>
      <c r="RQ160" s="380"/>
      <c r="RR160" s="380"/>
      <c r="RS160" s="380"/>
      <c r="RT160" s="380"/>
      <c r="RU160" s="380"/>
      <c r="RV160" s="380"/>
      <c r="RW160" s="380"/>
      <c r="RX160" s="380"/>
      <c r="RY160" s="380"/>
      <c r="RZ160" s="380"/>
      <c r="SA160" s="380"/>
      <c r="SB160" s="380"/>
      <c r="SC160" s="380"/>
      <c r="SD160" s="380"/>
      <c r="SE160" s="380"/>
      <c r="SF160" s="380"/>
      <c r="SG160" s="380"/>
      <c r="SH160" s="380"/>
      <c r="SI160" s="380"/>
    </row>
    <row r="161" spans="1:503" ht="14.25" customHeight="1" x14ac:dyDescent="0.2">
      <c r="C161" s="378"/>
      <c r="D161" s="378"/>
      <c r="E161" s="378"/>
      <c r="F161" s="378"/>
      <c r="G161" s="380"/>
      <c r="H161" s="503" t="s">
        <v>442</v>
      </c>
      <c r="I161" s="470"/>
      <c r="J161" s="380"/>
      <c r="K161" s="285">
        <f>ES48</f>
        <v>0</v>
      </c>
      <c r="L161" s="286">
        <f>ET48</f>
        <v>0</v>
      </c>
      <c r="M161" s="286">
        <f>EU48</f>
        <v>0</v>
      </c>
      <c r="N161" s="286">
        <f>EV48</f>
        <v>0</v>
      </c>
      <c r="O161" s="287">
        <f>EW48</f>
        <v>0</v>
      </c>
      <c r="P161" s="288">
        <f t="shared" si="385"/>
        <v>0</v>
      </c>
      <c r="Q161" s="515" t="str">
        <f t="shared" si="386"/>
        <v/>
      </c>
      <c r="S161" s="1148"/>
      <c r="T161" s="1149"/>
      <c r="U161" s="1149"/>
      <c r="V161" s="1149"/>
      <c r="W161" s="1150"/>
      <c r="X161" s="375"/>
      <c r="AA161" s="375"/>
      <c r="AB161" s="452"/>
      <c r="AC161" s="375"/>
      <c r="AF161" s="375"/>
      <c r="AG161" s="452"/>
      <c r="AH161" s="375"/>
      <c r="AK161" s="375"/>
      <c r="AL161" s="452"/>
      <c r="AM161" s="375"/>
      <c r="AP161" s="375"/>
      <c r="AQ161" s="452"/>
      <c r="AR161" s="311"/>
      <c r="AS161" s="311"/>
      <c r="AT161" s="311"/>
      <c r="AU161" s="311"/>
      <c r="AV161" s="311"/>
      <c r="AW161" s="311"/>
      <c r="AY161" s="375"/>
      <c r="BB161" s="311"/>
      <c r="BD161" s="375"/>
      <c r="LY161" s="444"/>
      <c r="MN161" s="383"/>
      <c r="MO161" s="383"/>
      <c r="NE161" s="380"/>
      <c r="NF161" s="380"/>
      <c r="NG161" s="380"/>
      <c r="NH161" s="380"/>
      <c r="NI161" s="380"/>
      <c r="NJ161" s="380"/>
      <c r="NK161" s="380"/>
      <c r="NL161" s="380"/>
      <c r="NM161" s="380"/>
      <c r="NN161" s="380"/>
      <c r="NO161" s="380"/>
      <c r="NP161" s="380"/>
      <c r="NQ161" s="380"/>
      <c r="NR161" s="380"/>
      <c r="NS161" s="380"/>
      <c r="NT161" s="380"/>
      <c r="NU161" s="380"/>
      <c r="NV161" s="380"/>
      <c r="NW161" s="380"/>
      <c r="NX161" s="380"/>
      <c r="NY161" s="380"/>
      <c r="NZ161" s="380"/>
      <c r="OA161" s="380"/>
      <c r="OB161" s="380"/>
      <c r="OC161" s="380"/>
      <c r="OD161" s="380"/>
      <c r="OE161" s="380"/>
      <c r="OF161" s="380"/>
      <c r="OG161" s="380"/>
      <c r="OH161" s="380"/>
      <c r="OI161" s="380"/>
      <c r="OJ161" s="380"/>
      <c r="OK161" s="380"/>
      <c r="OL161" s="380"/>
      <c r="OM161" s="380"/>
      <c r="ON161" s="380"/>
      <c r="OO161" s="380"/>
      <c r="OP161" s="380"/>
      <c r="OQ161" s="380"/>
      <c r="OR161" s="380"/>
      <c r="OS161" s="380"/>
      <c r="OT161" s="380"/>
      <c r="OU161" s="380"/>
      <c r="OV161" s="380"/>
      <c r="OW161" s="380"/>
      <c r="OX161" s="380"/>
      <c r="OY161" s="380"/>
      <c r="OZ161" s="380"/>
      <c r="PA161" s="380"/>
      <c r="PB161" s="380"/>
      <c r="PC161" s="380"/>
      <c r="PD161" s="380"/>
      <c r="PE161" s="380"/>
      <c r="PF161" s="380"/>
      <c r="PG161" s="380"/>
      <c r="PH161" s="380"/>
      <c r="PI161" s="380"/>
      <c r="PJ161" s="380"/>
      <c r="PK161" s="380"/>
      <c r="PL161" s="380"/>
      <c r="PM161" s="380"/>
      <c r="PN161" s="380"/>
      <c r="PO161" s="380"/>
      <c r="PP161" s="380"/>
      <c r="PQ161" s="380"/>
      <c r="PR161" s="380"/>
      <c r="PS161" s="380"/>
      <c r="PT161" s="380"/>
      <c r="PU161" s="380"/>
      <c r="PV161" s="380"/>
      <c r="PW161" s="380"/>
      <c r="PX161" s="380"/>
      <c r="PY161" s="380"/>
      <c r="PZ161" s="380"/>
      <c r="QA161" s="380"/>
      <c r="QB161" s="380"/>
      <c r="QC161" s="380"/>
      <c r="QD161" s="380"/>
      <c r="QE161" s="380"/>
      <c r="QF161" s="380"/>
      <c r="QG161" s="380"/>
      <c r="QH161" s="380"/>
      <c r="QI161" s="380"/>
      <c r="QJ161" s="380"/>
      <c r="QK161" s="380"/>
      <c r="QL161" s="380"/>
      <c r="QM161" s="380"/>
      <c r="QN161" s="380"/>
      <c r="QO161" s="380"/>
      <c r="QP161" s="380"/>
      <c r="QQ161" s="380"/>
      <c r="QR161" s="380"/>
      <c r="QS161" s="380"/>
      <c r="QT161" s="380"/>
      <c r="QU161" s="380"/>
      <c r="QV161" s="380"/>
      <c r="QW161" s="380"/>
      <c r="QX161" s="380"/>
      <c r="QY161" s="380"/>
      <c r="QZ161" s="380"/>
      <c r="RA161" s="380"/>
      <c r="RB161" s="380"/>
      <c r="RC161" s="380"/>
      <c r="RD161" s="380"/>
      <c r="RE161" s="380"/>
      <c r="RF161" s="380"/>
      <c r="RG161" s="380"/>
      <c r="RH161" s="380"/>
      <c r="RI161" s="380"/>
      <c r="RJ161" s="380"/>
      <c r="RK161" s="380"/>
      <c r="RL161" s="380"/>
      <c r="RM161" s="380"/>
      <c r="RN161" s="380"/>
      <c r="RO161" s="380"/>
      <c r="RP161" s="380"/>
      <c r="RQ161" s="380"/>
      <c r="RR161" s="380"/>
      <c r="RS161" s="380"/>
      <c r="RT161" s="380"/>
      <c r="RU161" s="380"/>
      <c r="RV161" s="380"/>
      <c r="RW161" s="380"/>
      <c r="RX161" s="380"/>
      <c r="RY161" s="380"/>
      <c r="RZ161" s="380"/>
      <c r="SA161" s="380"/>
      <c r="SB161" s="380"/>
      <c r="SC161" s="380"/>
      <c r="SD161" s="380"/>
      <c r="SE161" s="380"/>
      <c r="SF161" s="380"/>
      <c r="SG161" s="380"/>
      <c r="SH161" s="380"/>
      <c r="SI161" s="380"/>
    </row>
    <row r="162" spans="1:503" ht="14.25" customHeight="1" x14ac:dyDescent="0.2">
      <c r="C162" s="378"/>
      <c r="D162" s="378"/>
      <c r="E162" s="378"/>
      <c r="F162" s="378"/>
      <c r="G162" s="380"/>
      <c r="H162" s="503" t="s">
        <v>443</v>
      </c>
      <c r="I162" s="470"/>
      <c r="J162" s="453"/>
      <c r="K162" s="289">
        <f>EX48</f>
        <v>0</v>
      </c>
      <c r="L162" s="290">
        <f>EY48</f>
        <v>0</v>
      </c>
      <c r="M162" s="290">
        <f>EZ48</f>
        <v>0</v>
      </c>
      <c r="N162" s="290">
        <f>FA48</f>
        <v>0</v>
      </c>
      <c r="O162" s="291">
        <f>FB48</f>
        <v>0</v>
      </c>
      <c r="P162" s="292">
        <f t="shared" si="385"/>
        <v>0</v>
      </c>
      <c r="Q162" s="515" t="str">
        <f t="shared" si="386"/>
        <v/>
      </c>
      <c r="S162" s="1148"/>
      <c r="T162" s="1149"/>
      <c r="U162" s="1149"/>
      <c r="V162" s="1149"/>
      <c r="W162" s="1150"/>
      <c r="X162" s="375"/>
      <c r="AA162" s="375"/>
      <c r="AB162" s="452"/>
      <c r="AC162" s="375"/>
      <c r="AF162" s="375"/>
      <c r="AG162" s="452"/>
      <c r="AH162" s="375"/>
      <c r="AK162" s="375"/>
      <c r="AL162" s="452"/>
      <c r="AM162" s="375"/>
      <c r="AP162" s="375"/>
      <c r="AQ162" s="452"/>
      <c r="AR162" s="311"/>
      <c r="AS162" s="311"/>
      <c r="AT162" s="311"/>
      <c r="AU162" s="311"/>
      <c r="AV162" s="311"/>
      <c r="AW162" s="311"/>
      <c r="AY162" s="375"/>
      <c r="BB162" s="311"/>
      <c r="BD162" s="375"/>
      <c r="LY162" s="444"/>
      <c r="MN162" s="383"/>
      <c r="MO162" s="383"/>
      <c r="NE162" s="380"/>
      <c r="NF162" s="380"/>
      <c r="NG162" s="380"/>
      <c r="NH162" s="380"/>
      <c r="NI162" s="380"/>
      <c r="NJ162" s="380"/>
      <c r="NK162" s="380"/>
      <c r="NL162" s="380"/>
      <c r="NM162" s="380"/>
      <c r="NN162" s="380"/>
      <c r="NO162" s="380"/>
      <c r="NP162" s="380"/>
      <c r="NQ162" s="380"/>
      <c r="NR162" s="380"/>
      <c r="NS162" s="380"/>
      <c r="NT162" s="380"/>
      <c r="NU162" s="380"/>
      <c r="NV162" s="380"/>
      <c r="NW162" s="380"/>
      <c r="NX162" s="380"/>
      <c r="NY162" s="380"/>
      <c r="NZ162" s="380"/>
      <c r="OA162" s="380"/>
      <c r="OB162" s="380"/>
      <c r="OC162" s="380"/>
      <c r="OD162" s="380"/>
      <c r="OE162" s="380"/>
      <c r="OF162" s="380"/>
      <c r="OG162" s="380"/>
      <c r="OH162" s="380"/>
      <c r="OI162" s="380"/>
      <c r="OJ162" s="380"/>
      <c r="OK162" s="380"/>
      <c r="OL162" s="380"/>
      <c r="OM162" s="380"/>
      <c r="ON162" s="380"/>
      <c r="OO162" s="380"/>
      <c r="OP162" s="380"/>
      <c r="OQ162" s="380"/>
      <c r="OR162" s="380"/>
      <c r="OS162" s="380"/>
      <c r="OT162" s="380"/>
      <c r="OU162" s="380"/>
      <c r="OV162" s="380"/>
      <c r="OW162" s="380"/>
      <c r="OX162" s="380"/>
      <c r="OY162" s="380"/>
      <c r="OZ162" s="380"/>
      <c r="PA162" s="380"/>
      <c r="PB162" s="380"/>
      <c r="PC162" s="380"/>
      <c r="PD162" s="380"/>
      <c r="PE162" s="380"/>
      <c r="PF162" s="380"/>
      <c r="PG162" s="380"/>
      <c r="PH162" s="380"/>
      <c r="PI162" s="380"/>
      <c r="PJ162" s="380"/>
      <c r="PK162" s="380"/>
      <c r="PL162" s="380"/>
      <c r="PM162" s="380"/>
      <c r="PN162" s="380"/>
      <c r="PO162" s="380"/>
      <c r="PP162" s="380"/>
      <c r="PQ162" s="380"/>
      <c r="PR162" s="380"/>
      <c r="PS162" s="380"/>
      <c r="PT162" s="380"/>
      <c r="PU162" s="380"/>
      <c r="PV162" s="380"/>
      <c r="PW162" s="380"/>
      <c r="PX162" s="380"/>
      <c r="PY162" s="380"/>
      <c r="PZ162" s="380"/>
      <c r="QA162" s="380"/>
      <c r="QB162" s="380"/>
      <c r="QC162" s="380"/>
      <c r="QD162" s="380"/>
      <c r="QE162" s="380"/>
      <c r="QF162" s="380"/>
      <c r="QG162" s="380"/>
      <c r="QH162" s="380"/>
      <c r="QI162" s="380"/>
      <c r="QJ162" s="380"/>
      <c r="QK162" s="380"/>
      <c r="QL162" s="380"/>
      <c r="QM162" s="380"/>
      <c r="QN162" s="380"/>
      <c r="QO162" s="380"/>
      <c r="QP162" s="380"/>
      <c r="QQ162" s="380"/>
      <c r="QR162" s="380"/>
      <c r="QS162" s="380"/>
      <c r="QT162" s="380"/>
      <c r="QU162" s="380"/>
      <c r="QV162" s="380"/>
      <c r="QW162" s="380"/>
      <c r="QX162" s="380"/>
      <c r="QY162" s="380"/>
      <c r="QZ162" s="380"/>
      <c r="RA162" s="380"/>
      <c r="RB162" s="380"/>
      <c r="RC162" s="380"/>
      <c r="RD162" s="380"/>
      <c r="RE162" s="380"/>
      <c r="RF162" s="380"/>
      <c r="RG162" s="380"/>
      <c r="RH162" s="380"/>
      <c r="RI162" s="380"/>
      <c r="RJ162" s="380"/>
      <c r="RK162" s="380"/>
      <c r="RL162" s="380"/>
      <c r="RM162" s="380"/>
      <c r="RN162" s="380"/>
      <c r="RO162" s="380"/>
      <c r="RP162" s="380"/>
      <c r="RQ162" s="380"/>
      <c r="RR162" s="380"/>
      <c r="RS162" s="380"/>
      <c r="RT162" s="380"/>
      <c r="RU162" s="380"/>
      <c r="RV162" s="380"/>
      <c r="RW162" s="380"/>
      <c r="RX162" s="380"/>
      <c r="RY162" s="380"/>
      <c r="RZ162" s="380"/>
      <c r="SA162" s="380"/>
      <c r="SB162" s="380"/>
      <c r="SC162" s="380"/>
      <c r="SD162" s="380"/>
      <c r="SE162" s="380"/>
      <c r="SF162" s="380"/>
      <c r="SG162" s="380"/>
      <c r="SH162" s="380"/>
      <c r="SI162" s="380"/>
    </row>
    <row r="163" spans="1:503" ht="14.25" customHeight="1" x14ac:dyDescent="0.2">
      <c r="C163" s="378"/>
      <c r="D163" s="378"/>
      <c r="E163" s="378"/>
      <c r="F163" s="378"/>
      <c r="G163" s="380"/>
      <c r="H163" s="503" t="s">
        <v>444</v>
      </c>
      <c r="I163" s="470"/>
      <c r="J163" s="453"/>
      <c r="K163" s="285">
        <f>FC48</f>
        <v>0</v>
      </c>
      <c r="L163" s="286">
        <f>FD48</f>
        <v>0</v>
      </c>
      <c r="M163" s="286">
        <f>FE48</f>
        <v>0</v>
      </c>
      <c r="N163" s="286">
        <f>FF48</f>
        <v>0</v>
      </c>
      <c r="O163" s="287">
        <f>FG48</f>
        <v>0</v>
      </c>
      <c r="P163" s="288">
        <f t="shared" si="385"/>
        <v>0</v>
      </c>
      <c r="Q163" s="515" t="str">
        <f t="shared" si="386"/>
        <v/>
      </c>
      <c r="S163" s="1148"/>
      <c r="T163" s="1149"/>
      <c r="U163" s="1149"/>
      <c r="V163" s="1149"/>
      <c r="W163" s="1150"/>
      <c r="X163" s="375"/>
      <c r="AA163" s="375"/>
      <c r="AB163" s="452"/>
      <c r="AC163" s="375"/>
      <c r="AF163" s="375"/>
      <c r="AG163" s="452"/>
      <c r="AH163" s="375"/>
      <c r="AK163" s="375"/>
      <c r="AL163" s="452"/>
      <c r="AM163" s="375"/>
      <c r="AP163" s="375"/>
      <c r="AQ163" s="452"/>
      <c r="AR163" s="311"/>
      <c r="AS163" s="311"/>
      <c r="AT163" s="311"/>
      <c r="AU163" s="311"/>
      <c r="AV163" s="311"/>
      <c r="AW163" s="311"/>
      <c r="AY163" s="375"/>
      <c r="BB163" s="311"/>
      <c r="BD163" s="375"/>
      <c r="LY163" s="444"/>
      <c r="MN163" s="383"/>
      <c r="MO163" s="383"/>
      <c r="NE163" s="380"/>
      <c r="NF163" s="380"/>
      <c r="NG163" s="380"/>
      <c r="NH163" s="380"/>
      <c r="NI163" s="380"/>
      <c r="NJ163" s="380"/>
      <c r="NK163" s="380"/>
      <c r="NL163" s="380"/>
      <c r="NM163" s="380"/>
      <c r="NN163" s="380"/>
      <c r="NO163" s="380"/>
      <c r="NP163" s="380"/>
      <c r="NQ163" s="380"/>
      <c r="NR163" s="380"/>
      <c r="NS163" s="380"/>
      <c r="NT163" s="380"/>
      <c r="NU163" s="380"/>
      <c r="NV163" s="380"/>
      <c r="NW163" s="380"/>
      <c r="NX163" s="380"/>
      <c r="NY163" s="380"/>
      <c r="NZ163" s="380"/>
      <c r="OA163" s="380"/>
      <c r="OB163" s="380"/>
      <c r="OC163" s="380"/>
      <c r="OD163" s="380"/>
      <c r="OE163" s="380"/>
      <c r="OF163" s="380"/>
      <c r="OG163" s="380"/>
      <c r="OH163" s="380"/>
      <c r="OI163" s="380"/>
      <c r="OJ163" s="380"/>
      <c r="OK163" s="380"/>
      <c r="OL163" s="380"/>
      <c r="OM163" s="380"/>
      <c r="ON163" s="380"/>
      <c r="OO163" s="380"/>
      <c r="OP163" s="380"/>
      <c r="OQ163" s="380"/>
      <c r="OR163" s="380"/>
      <c r="OS163" s="380"/>
      <c r="OT163" s="380"/>
      <c r="OU163" s="380"/>
      <c r="OV163" s="380"/>
      <c r="OW163" s="380"/>
      <c r="OX163" s="380"/>
      <c r="OY163" s="380"/>
      <c r="OZ163" s="380"/>
      <c r="PA163" s="380"/>
      <c r="PB163" s="380"/>
      <c r="PC163" s="380"/>
      <c r="PD163" s="380"/>
      <c r="PE163" s="380"/>
      <c r="PF163" s="380"/>
      <c r="PG163" s="380"/>
      <c r="PH163" s="380"/>
      <c r="PI163" s="380"/>
      <c r="PJ163" s="380"/>
      <c r="PK163" s="380"/>
      <c r="PL163" s="380"/>
      <c r="PM163" s="380"/>
      <c r="PN163" s="380"/>
      <c r="PO163" s="380"/>
      <c r="PP163" s="380"/>
      <c r="PQ163" s="380"/>
      <c r="PR163" s="380"/>
      <c r="PS163" s="380"/>
      <c r="PT163" s="380"/>
      <c r="PU163" s="380"/>
      <c r="PV163" s="380"/>
      <c r="PW163" s="380"/>
      <c r="PX163" s="380"/>
      <c r="PY163" s="380"/>
      <c r="PZ163" s="380"/>
      <c r="QA163" s="380"/>
      <c r="QB163" s="380"/>
      <c r="QC163" s="380"/>
      <c r="QD163" s="380"/>
      <c r="QE163" s="380"/>
      <c r="QF163" s="380"/>
      <c r="QG163" s="380"/>
      <c r="QH163" s="380"/>
      <c r="QI163" s="380"/>
      <c r="QJ163" s="380"/>
      <c r="QK163" s="380"/>
      <c r="QL163" s="380"/>
      <c r="QM163" s="380"/>
      <c r="QN163" s="380"/>
      <c r="QO163" s="380"/>
      <c r="QP163" s="380"/>
      <c r="QQ163" s="380"/>
      <c r="QR163" s="380"/>
      <c r="QS163" s="380"/>
      <c r="QT163" s="380"/>
      <c r="QU163" s="380"/>
      <c r="QV163" s="380"/>
      <c r="QW163" s="380"/>
      <c r="QX163" s="380"/>
      <c r="QY163" s="380"/>
      <c r="QZ163" s="380"/>
      <c r="RA163" s="380"/>
      <c r="RB163" s="380"/>
      <c r="RC163" s="380"/>
      <c r="RD163" s="380"/>
      <c r="RE163" s="380"/>
      <c r="RF163" s="380"/>
      <c r="RG163" s="380"/>
      <c r="RH163" s="380"/>
      <c r="RI163" s="380"/>
      <c r="RJ163" s="380"/>
      <c r="RK163" s="380"/>
      <c r="RL163" s="380"/>
      <c r="RM163" s="380"/>
      <c r="RN163" s="380"/>
      <c r="RO163" s="380"/>
      <c r="RP163" s="380"/>
      <c r="RQ163" s="380"/>
      <c r="RR163" s="380"/>
      <c r="RS163" s="380"/>
      <c r="RT163" s="380"/>
      <c r="RU163" s="380"/>
      <c r="RV163" s="380"/>
      <c r="RW163" s="380"/>
      <c r="RX163" s="380"/>
      <c r="RY163" s="380"/>
      <c r="RZ163" s="380"/>
      <c r="SA163" s="380"/>
      <c r="SB163" s="380"/>
      <c r="SC163" s="380"/>
      <c r="SD163" s="380"/>
      <c r="SE163" s="380"/>
      <c r="SF163" s="380"/>
      <c r="SG163" s="380"/>
      <c r="SH163" s="380"/>
      <c r="SI163" s="380"/>
    </row>
    <row r="164" spans="1:503" ht="14.25" customHeight="1" x14ac:dyDescent="0.2">
      <c r="C164" s="378"/>
      <c r="D164" s="378"/>
      <c r="E164" s="378"/>
      <c r="F164" s="378"/>
      <c r="G164" s="380"/>
      <c r="H164" s="503" t="s">
        <v>445</v>
      </c>
      <c r="I164" s="470"/>
      <c r="J164" s="380"/>
      <c r="K164" s="285">
        <f>FH48</f>
        <v>0</v>
      </c>
      <c r="L164" s="286">
        <f>FI48</f>
        <v>0</v>
      </c>
      <c r="M164" s="286">
        <f>FJ48</f>
        <v>0</v>
      </c>
      <c r="N164" s="286">
        <f>FK48</f>
        <v>0</v>
      </c>
      <c r="O164" s="287">
        <f>FL48</f>
        <v>0</v>
      </c>
      <c r="P164" s="288">
        <f t="shared" si="385"/>
        <v>0</v>
      </c>
      <c r="Q164" s="515" t="str">
        <f t="shared" si="386"/>
        <v/>
      </c>
      <c r="S164" s="1148"/>
      <c r="T164" s="1149"/>
      <c r="U164" s="1149"/>
      <c r="V164" s="1149"/>
      <c r="W164" s="1150"/>
      <c r="X164" s="375"/>
      <c r="AA164" s="375"/>
      <c r="AB164" s="452"/>
      <c r="AC164" s="375"/>
      <c r="AF164" s="375"/>
      <c r="AG164" s="452"/>
      <c r="AH164" s="375"/>
      <c r="AK164" s="375"/>
      <c r="AL164" s="452"/>
      <c r="AM164" s="375"/>
      <c r="AP164" s="375"/>
      <c r="AQ164" s="452"/>
      <c r="AR164" s="311"/>
      <c r="AS164" s="311"/>
      <c r="AT164" s="311"/>
      <c r="AU164" s="311"/>
      <c r="AV164" s="311"/>
      <c r="AW164" s="311"/>
      <c r="AY164" s="375"/>
      <c r="BB164" s="311"/>
      <c r="BD164" s="375"/>
      <c r="LY164" s="444"/>
      <c r="MN164" s="383"/>
      <c r="MO164" s="383"/>
      <c r="NE164" s="380"/>
      <c r="NF164" s="380"/>
      <c r="NG164" s="380"/>
      <c r="NH164" s="380"/>
      <c r="NI164" s="380"/>
      <c r="NJ164" s="380"/>
      <c r="NK164" s="380"/>
      <c r="NL164" s="380"/>
      <c r="NM164" s="380"/>
      <c r="NN164" s="380"/>
      <c r="NO164" s="380"/>
      <c r="NP164" s="380"/>
      <c r="NQ164" s="380"/>
      <c r="NR164" s="380"/>
      <c r="NS164" s="380"/>
      <c r="NT164" s="380"/>
      <c r="NU164" s="380"/>
      <c r="NV164" s="380"/>
      <c r="NW164" s="380"/>
      <c r="NX164" s="380"/>
      <c r="NY164" s="380"/>
      <c r="NZ164" s="380"/>
      <c r="OA164" s="380"/>
      <c r="OB164" s="380"/>
      <c r="OC164" s="380"/>
      <c r="OD164" s="380"/>
      <c r="OE164" s="380"/>
      <c r="OF164" s="380"/>
      <c r="OG164" s="380"/>
      <c r="OH164" s="380"/>
      <c r="OI164" s="380"/>
      <c r="OJ164" s="380"/>
      <c r="OK164" s="380"/>
      <c r="OL164" s="380"/>
      <c r="OM164" s="380"/>
      <c r="ON164" s="380"/>
      <c r="OO164" s="380"/>
      <c r="OP164" s="380"/>
      <c r="OQ164" s="380"/>
      <c r="OR164" s="380"/>
      <c r="OS164" s="380"/>
      <c r="OT164" s="380"/>
      <c r="OU164" s="380"/>
      <c r="OV164" s="380"/>
      <c r="OW164" s="380"/>
      <c r="OX164" s="380"/>
      <c r="OY164" s="380"/>
      <c r="OZ164" s="380"/>
      <c r="PA164" s="380"/>
      <c r="PB164" s="380"/>
      <c r="PC164" s="380"/>
      <c r="PD164" s="380"/>
      <c r="PE164" s="380"/>
      <c r="PF164" s="380"/>
      <c r="PG164" s="380"/>
      <c r="PH164" s="380"/>
      <c r="PI164" s="380"/>
      <c r="PJ164" s="380"/>
      <c r="PK164" s="380"/>
      <c r="PL164" s="380"/>
      <c r="PM164" s="380"/>
      <c r="PN164" s="380"/>
      <c r="PO164" s="380"/>
      <c r="PP164" s="380"/>
      <c r="PQ164" s="380"/>
      <c r="PR164" s="380"/>
      <c r="PS164" s="380"/>
      <c r="PT164" s="380"/>
      <c r="PU164" s="380"/>
      <c r="PV164" s="380"/>
      <c r="PW164" s="380"/>
      <c r="PX164" s="380"/>
      <c r="PY164" s="380"/>
      <c r="PZ164" s="380"/>
      <c r="QA164" s="380"/>
      <c r="QB164" s="380"/>
      <c r="QC164" s="380"/>
      <c r="QD164" s="380"/>
      <c r="QE164" s="380"/>
      <c r="QF164" s="380"/>
      <c r="QG164" s="380"/>
      <c r="QH164" s="380"/>
      <c r="QI164" s="380"/>
      <c r="QJ164" s="380"/>
      <c r="QK164" s="380"/>
      <c r="QL164" s="380"/>
      <c r="QM164" s="380"/>
      <c r="QN164" s="380"/>
      <c r="QO164" s="380"/>
      <c r="QP164" s="380"/>
      <c r="QQ164" s="380"/>
      <c r="QR164" s="380"/>
      <c r="QS164" s="380"/>
      <c r="QT164" s="380"/>
      <c r="QU164" s="380"/>
      <c r="QV164" s="380"/>
      <c r="QW164" s="380"/>
      <c r="QX164" s="380"/>
      <c r="QY164" s="380"/>
      <c r="QZ164" s="380"/>
      <c r="RA164" s="380"/>
      <c r="RB164" s="380"/>
      <c r="RC164" s="380"/>
      <c r="RD164" s="380"/>
      <c r="RE164" s="380"/>
      <c r="RF164" s="380"/>
      <c r="RG164" s="380"/>
      <c r="RH164" s="380"/>
      <c r="RI164" s="380"/>
      <c r="RJ164" s="380"/>
      <c r="RK164" s="380"/>
      <c r="RL164" s="380"/>
      <c r="RM164" s="380"/>
      <c r="RN164" s="380"/>
      <c r="RO164" s="380"/>
      <c r="RP164" s="380"/>
      <c r="RQ164" s="380"/>
      <c r="RR164" s="380"/>
      <c r="RS164" s="380"/>
      <c r="RT164" s="380"/>
      <c r="RU164" s="380"/>
      <c r="RV164" s="380"/>
      <c r="RW164" s="380"/>
      <c r="RX164" s="380"/>
      <c r="RY164" s="380"/>
      <c r="RZ164" s="380"/>
      <c r="SA164" s="380"/>
      <c r="SB164" s="380"/>
      <c r="SC164" s="380"/>
      <c r="SD164" s="380"/>
      <c r="SE164" s="380"/>
      <c r="SF164" s="380"/>
      <c r="SG164" s="380"/>
      <c r="SH164" s="380"/>
      <c r="SI164" s="380"/>
    </row>
    <row r="165" spans="1:503" ht="14.25" customHeight="1" x14ac:dyDescent="0.2">
      <c r="C165" s="384"/>
      <c r="D165" s="378"/>
      <c r="E165" s="378"/>
      <c r="F165" s="378"/>
      <c r="G165" s="380"/>
      <c r="H165" s="410" t="s">
        <v>446</v>
      </c>
      <c r="I165" s="454"/>
      <c r="J165" s="380"/>
      <c r="K165" s="489">
        <f>FM48</f>
        <v>0</v>
      </c>
      <c r="L165" s="490">
        <f>FN48</f>
        <v>0</v>
      </c>
      <c r="M165" s="490">
        <f>FO48</f>
        <v>0</v>
      </c>
      <c r="N165" s="490">
        <f>FP48</f>
        <v>0</v>
      </c>
      <c r="O165" s="491">
        <f>FQ48</f>
        <v>0</v>
      </c>
      <c r="P165" s="293">
        <f t="shared" si="385"/>
        <v>0</v>
      </c>
      <c r="Q165" s="515" t="str">
        <f t="shared" si="386"/>
        <v/>
      </c>
      <c r="S165" s="1148"/>
      <c r="T165" s="1149"/>
      <c r="U165" s="1149"/>
      <c r="V165" s="1149"/>
      <c r="W165" s="1150"/>
      <c r="X165" s="377"/>
      <c r="AA165" s="375"/>
      <c r="AB165" s="452"/>
      <c r="AC165" s="377"/>
      <c r="AF165" s="375"/>
      <c r="AG165" s="452"/>
      <c r="AH165" s="377"/>
      <c r="AK165" s="375"/>
      <c r="AL165" s="452"/>
      <c r="AM165" s="377"/>
      <c r="AP165" s="375"/>
      <c r="AQ165" s="452"/>
      <c r="AR165" s="311"/>
      <c r="AS165" s="311"/>
      <c r="AT165" s="311"/>
      <c r="AU165" s="311"/>
      <c r="AV165" s="311"/>
      <c r="AW165" s="311"/>
      <c r="AX165" s="375"/>
      <c r="AY165" s="375"/>
      <c r="BB165" s="311"/>
      <c r="BC165" s="375"/>
      <c r="BD165" s="375"/>
      <c r="LY165" s="444"/>
      <c r="MN165" s="383"/>
      <c r="MO165" s="383"/>
      <c r="NE165" s="380"/>
      <c r="NF165" s="380"/>
      <c r="NG165" s="380"/>
      <c r="NH165" s="380"/>
      <c r="NI165" s="380"/>
      <c r="NJ165" s="380"/>
      <c r="NK165" s="380"/>
      <c r="NL165" s="380"/>
      <c r="NM165" s="380"/>
      <c r="NN165" s="380"/>
      <c r="NO165" s="380"/>
      <c r="NP165" s="380"/>
      <c r="NQ165" s="380"/>
      <c r="NR165" s="380"/>
      <c r="NS165" s="380"/>
      <c r="NT165" s="380"/>
      <c r="NU165" s="380"/>
      <c r="NV165" s="380"/>
      <c r="NW165" s="380"/>
      <c r="NX165" s="380"/>
      <c r="NY165" s="380"/>
      <c r="NZ165" s="380"/>
      <c r="OA165" s="380"/>
      <c r="OB165" s="380"/>
      <c r="OC165" s="380"/>
      <c r="OD165" s="380"/>
      <c r="OE165" s="380"/>
      <c r="OF165" s="380"/>
      <c r="OG165" s="380"/>
      <c r="OH165" s="380"/>
      <c r="OI165" s="380"/>
      <c r="OJ165" s="380"/>
      <c r="OK165" s="380"/>
      <c r="OL165" s="380"/>
      <c r="OM165" s="380"/>
      <c r="ON165" s="380"/>
      <c r="OO165" s="380"/>
      <c r="OP165" s="380"/>
      <c r="OQ165" s="380"/>
      <c r="OR165" s="380"/>
      <c r="OS165" s="380"/>
      <c r="OT165" s="380"/>
      <c r="OU165" s="380"/>
      <c r="OV165" s="380"/>
      <c r="OW165" s="380"/>
      <c r="OX165" s="380"/>
      <c r="OY165" s="380"/>
      <c r="OZ165" s="380"/>
      <c r="PA165" s="380"/>
      <c r="PB165" s="380"/>
      <c r="PC165" s="380"/>
      <c r="PD165" s="380"/>
      <c r="PE165" s="380"/>
      <c r="PF165" s="380"/>
      <c r="PG165" s="380"/>
      <c r="PH165" s="380"/>
      <c r="PI165" s="380"/>
      <c r="PJ165" s="380"/>
      <c r="PK165" s="380"/>
      <c r="PL165" s="380"/>
      <c r="PM165" s="380"/>
      <c r="PN165" s="380"/>
      <c r="PO165" s="380"/>
      <c r="PP165" s="380"/>
      <c r="PQ165" s="380"/>
      <c r="PR165" s="380"/>
      <c r="PS165" s="380"/>
      <c r="PT165" s="380"/>
      <c r="PU165" s="380"/>
      <c r="PV165" s="380"/>
      <c r="PW165" s="380"/>
      <c r="PX165" s="380"/>
      <c r="PY165" s="380"/>
      <c r="PZ165" s="380"/>
      <c r="QA165" s="380"/>
      <c r="QB165" s="380"/>
      <c r="QC165" s="380"/>
      <c r="QD165" s="380"/>
      <c r="QE165" s="380"/>
      <c r="QF165" s="380"/>
      <c r="QG165" s="380"/>
      <c r="QH165" s="380"/>
      <c r="QI165" s="380"/>
      <c r="QJ165" s="380"/>
      <c r="QK165" s="380"/>
      <c r="QL165" s="380"/>
      <c r="QM165" s="380"/>
      <c r="QN165" s="380"/>
      <c r="QO165" s="380"/>
      <c r="QP165" s="380"/>
      <c r="QQ165" s="380"/>
      <c r="QR165" s="380"/>
      <c r="QS165" s="380"/>
      <c r="QT165" s="380"/>
      <c r="QU165" s="380"/>
      <c r="QV165" s="380"/>
      <c r="QW165" s="380"/>
      <c r="QX165" s="380"/>
      <c r="QY165" s="380"/>
      <c r="QZ165" s="380"/>
      <c r="RA165" s="380"/>
      <c r="RB165" s="380"/>
      <c r="RC165" s="380"/>
      <c r="RD165" s="380"/>
      <c r="RE165" s="380"/>
      <c r="RF165" s="380"/>
      <c r="RG165" s="380"/>
      <c r="RH165" s="380"/>
      <c r="RI165" s="380"/>
      <c r="RJ165" s="380"/>
      <c r="RK165" s="380"/>
      <c r="RL165" s="380"/>
      <c r="RM165" s="380"/>
      <c r="RN165" s="380"/>
      <c r="RO165" s="380"/>
      <c r="RP165" s="380"/>
      <c r="RQ165" s="380"/>
      <c r="RR165" s="380"/>
      <c r="RS165" s="380"/>
      <c r="RT165" s="380"/>
      <c r="RU165" s="380"/>
      <c r="RV165" s="380"/>
      <c r="RW165" s="380"/>
      <c r="RX165" s="380"/>
      <c r="RY165" s="380"/>
      <c r="RZ165" s="380"/>
      <c r="SA165" s="380"/>
      <c r="SB165" s="380"/>
      <c r="SC165" s="380"/>
      <c r="SD165" s="380"/>
      <c r="SE165" s="380"/>
      <c r="SF165" s="380"/>
      <c r="SG165" s="380"/>
      <c r="SH165" s="380"/>
      <c r="SI165" s="380"/>
    </row>
    <row r="166" spans="1:503" ht="14.25" customHeight="1" x14ac:dyDescent="0.2">
      <c r="C166" s="384"/>
      <c r="D166" s="378"/>
      <c r="E166" s="378"/>
      <c r="F166" s="378"/>
      <c r="G166" s="380"/>
      <c r="H166" s="503" t="s">
        <v>482</v>
      </c>
      <c r="I166" s="470"/>
      <c r="J166" s="380"/>
      <c r="K166" s="294">
        <f>SUM(K159:K165)</f>
        <v>0</v>
      </c>
      <c r="L166" s="294">
        <f>SUM(L159:L165)</f>
        <v>0</v>
      </c>
      <c r="M166" s="294">
        <f>SUM(M159:M165)</f>
        <v>0</v>
      </c>
      <c r="N166" s="294">
        <f>SUM(N159:N165)</f>
        <v>0</v>
      </c>
      <c r="O166" s="294">
        <f>SUM(O159:O165)</f>
        <v>0</v>
      </c>
      <c r="P166" s="294">
        <f>SUM(K166:O166)</f>
        <v>0</v>
      </c>
      <c r="S166" s="1148"/>
      <c r="T166" s="1149"/>
      <c r="U166" s="1149"/>
      <c r="V166" s="1149"/>
      <c r="W166" s="1150"/>
      <c r="X166" s="377"/>
      <c r="AA166" s="375"/>
      <c r="AB166" s="452"/>
      <c r="AC166" s="377"/>
      <c r="AF166" s="375"/>
      <c r="AG166" s="452"/>
      <c r="AH166" s="377"/>
      <c r="AK166" s="375"/>
      <c r="AL166" s="452"/>
      <c r="AM166" s="377"/>
      <c r="AP166" s="375"/>
      <c r="AQ166" s="452"/>
      <c r="AR166" s="311"/>
      <c r="AS166" s="311"/>
      <c r="AT166" s="311"/>
      <c r="AU166" s="311"/>
      <c r="AV166" s="311"/>
      <c r="AW166" s="311"/>
      <c r="AX166" s="375"/>
      <c r="AY166" s="375"/>
      <c r="BB166" s="311"/>
      <c r="BC166" s="375"/>
      <c r="BD166" s="375"/>
      <c r="LY166" s="444"/>
      <c r="MN166" s="383"/>
      <c r="MO166" s="383"/>
      <c r="NE166" s="380"/>
      <c r="NF166" s="380"/>
      <c r="NG166" s="380"/>
      <c r="NH166" s="380"/>
      <c r="NI166" s="380"/>
      <c r="NJ166" s="380"/>
      <c r="NK166" s="380"/>
      <c r="NL166" s="380"/>
      <c r="NM166" s="380"/>
      <c r="NN166" s="380"/>
      <c r="NO166" s="380"/>
      <c r="NP166" s="380"/>
      <c r="NQ166" s="380"/>
      <c r="NR166" s="380"/>
      <c r="NS166" s="380"/>
      <c r="NT166" s="380"/>
      <c r="NU166" s="380"/>
      <c r="NV166" s="380"/>
      <c r="NW166" s="380"/>
      <c r="NX166" s="380"/>
      <c r="NY166" s="380"/>
      <c r="NZ166" s="380"/>
      <c r="OA166" s="380"/>
      <c r="OB166" s="380"/>
      <c r="OC166" s="380"/>
      <c r="OD166" s="380"/>
      <c r="OE166" s="380"/>
      <c r="OF166" s="380"/>
      <c r="OG166" s="380"/>
      <c r="OH166" s="380"/>
      <c r="OI166" s="380"/>
      <c r="OJ166" s="380"/>
      <c r="OK166" s="380"/>
      <c r="OL166" s="380"/>
      <c r="OM166" s="380"/>
      <c r="ON166" s="380"/>
      <c r="OO166" s="380"/>
      <c r="OP166" s="380"/>
      <c r="OQ166" s="380"/>
      <c r="OR166" s="380"/>
      <c r="OS166" s="380"/>
      <c r="OT166" s="380"/>
      <c r="OU166" s="380"/>
      <c r="OV166" s="380"/>
      <c r="OW166" s="380"/>
      <c r="OX166" s="380"/>
      <c r="OY166" s="380"/>
      <c r="OZ166" s="380"/>
      <c r="PA166" s="380"/>
      <c r="PB166" s="380"/>
      <c r="PC166" s="380"/>
      <c r="PD166" s="380"/>
      <c r="PE166" s="380"/>
      <c r="PF166" s="380"/>
      <c r="PG166" s="380"/>
      <c r="PH166" s="380"/>
      <c r="PI166" s="380"/>
      <c r="PJ166" s="380"/>
      <c r="PK166" s="380"/>
      <c r="PL166" s="380"/>
      <c r="PM166" s="380"/>
      <c r="PN166" s="380"/>
      <c r="PO166" s="380"/>
      <c r="PP166" s="380"/>
      <c r="PQ166" s="380"/>
      <c r="PR166" s="380"/>
      <c r="PS166" s="380"/>
      <c r="PT166" s="380"/>
      <c r="PU166" s="380"/>
      <c r="PV166" s="380"/>
      <c r="PW166" s="380"/>
      <c r="PX166" s="380"/>
      <c r="PY166" s="380"/>
      <c r="PZ166" s="380"/>
      <c r="QA166" s="380"/>
      <c r="QB166" s="380"/>
      <c r="QC166" s="380"/>
      <c r="QD166" s="380"/>
      <c r="QE166" s="380"/>
      <c r="QF166" s="380"/>
      <c r="QG166" s="380"/>
      <c r="QH166" s="380"/>
      <c r="QI166" s="380"/>
      <c r="QJ166" s="380"/>
      <c r="QK166" s="380"/>
      <c r="QL166" s="380"/>
      <c r="QM166" s="380"/>
      <c r="QN166" s="380"/>
      <c r="QO166" s="380"/>
      <c r="QP166" s="380"/>
      <c r="QQ166" s="380"/>
      <c r="QR166" s="380"/>
      <c r="QS166" s="380"/>
      <c r="QT166" s="380"/>
      <c r="QU166" s="380"/>
      <c r="QV166" s="380"/>
      <c r="QW166" s="380"/>
      <c r="QX166" s="380"/>
      <c r="QY166" s="380"/>
      <c r="QZ166" s="380"/>
      <c r="RA166" s="380"/>
      <c r="RB166" s="380"/>
      <c r="RC166" s="380"/>
      <c r="RD166" s="380"/>
      <c r="RE166" s="380"/>
      <c r="RF166" s="380"/>
      <c r="RG166" s="380"/>
      <c r="RH166" s="380"/>
      <c r="RI166" s="380"/>
      <c r="RJ166" s="380"/>
      <c r="RK166" s="380"/>
      <c r="RL166" s="380"/>
      <c r="RM166" s="380"/>
      <c r="RN166" s="380"/>
      <c r="RO166" s="380"/>
      <c r="RP166" s="380"/>
      <c r="RQ166" s="380"/>
      <c r="RR166" s="380"/>
      <c r="RS166" s="380"/>
      <c r="RT166" s="380"/>
      <c r="RU166" s="380"/>
      <c r="RV166" s="380"/>
      <c r="RW166" s="380"/>
      <c r="RX166" s="380"/>
      <c r="RY166" s="380"/>
      <c r="RZ166" s="380"/>
      <c r="SA166" s="380"/>
      <c r="SB166" s="380"/>
      <c r="SC166" s="380"/>
      <c r="SD166" s="380"/>
      <c r="SE166" s="380"/>
      <c r="SF166" s="380"/>
      <c r="SG166" s="380"/>
      <c r="SH166" s="380"/>
      <c r="SI166" s="380"/>
    </row>
    <row r="167" spans="1:503" ht="14.25" customHeight="1" x14ac:dyDescent="0.2">
      <c r="C167" s="378" t="s">
        <v>420</v>
      </c>
      <c r="D167" s="378"/>
      <c r="E167" s="378"/>
      <c r="F167" s="378"/>
      <c r="G167" s="378"/>
      <c r="H167" s="380"/>
      <c r="I167" s="380"/>
      <c r="J167" s="380"/>
      <c r="K167" s="295">
        <f>FR48</f>
        <v>0</v>
      </c>
      <c r="L167" s="296">
        <f>FS48</f>
        <v>0</v>
      </c>
      <c r="M167" s="296">
        <f>FT48</f>
        <v>0</v>
      </c>
      <c r="N167" s="296">
        <f>FU48</f>
        <v>0</v>
      </c>
      <c r="O167" s="297">
        <f>FV48</f>
        <v>0</v>
      </c>
      <c r="P167" s="293">
        <f>SUM(K167:O167)</f>
        <v>0</v>
      </c>
      <c r="Q167" s="516" t="str">
        <f>IF(OR(P64=0,P64=""),"",P167/P64)</f>
        <v/>
      </c>
      <c r="S167" s="1148"/>
      <c r="T167" s="1149"/>
      <c r="U167" s="1149"/>
      <c r="V167" s="1149"/>
      <c r="W167" s="1150"/>
      <c r="X167" s="375"/>
      <c r="AA167" s="375"/>
      <c r="AB167" s="375"/>
      <c r="AC167" s="375"/>
      <c r="AF167" s="375"/>
      <c r="AG167" s="375"/>
      <c r="AH167" s="375"/>
      <c r="AK167" s="375"/>
      <c r="AL167" s="375"/>
      <c r="AM167" s="375"/>
      <c r="AP167" s="375"/>
      <c r="AQ167" s="375"/>
      <c r="AR167" s="311"/>
      <c r="AS167" s="311"/>
      <c r="AT167" s="311"/>
      <c r="AU167" s="311"/>
      <c r="AV167" s="311"/>
      <c r="AW167" s="311"/>
      <c r="AY167" s="375"/>
      <c r="BB167" s="311"/>
      <c r="BD167" s="375"/>
      <c r="LY167" s="444"/>
      <c r="MN167" s="383"/>
      <c r="MO167" s="383"/>
      <c r="NE167" s="380"/>
      <c r="NF167" s="380"/>
      <c r="NG167" s="380"/>
      <c r="NH167" s="380"/>
      <c r="NI167" s="380"/>
      <c r="NJ167" s="380"/>
      <c r="NK167" s="380"/>
      <c r="NL167" s="380"/>
      <c r="NM167" s="380"/>
      <c r="NN167" s="380"/>
      <c r="NO167" s="380"/>
      <c r="NP167" s="380"/>
      <c r="NQ167" s="380"/>
      <c r="NR167" s="380"/>
      <c r="NS167" s="380"/>
      <c r="NT167" s="380"/>
      <c r="NU167" s="380"/>
      <c r="NV167" s="380"/>
      <c r="NW167" s="380"/>
      <c r="NX167" s="380"/>
      <c r="NY167" s="380"/>
      <c r="NZ167" s="380"/>
      <c r="OA167" s="380"/>
      <c r="OB167" s="380"/>
      <c r="OC167" s="380"/>
      <c r="OD167" s="380"/>
      <c r="OE167" s="380"/>
      <c r="OF167" s="380"/>
      <c r="OG167" s="380"/>
      <c r="OH167" s="380"/>
      <c r="OI167" s="380"/>
      <c r="OJ167" s="380"/>
      <c r="OK167" s="380"/>
      <c r="OL167" s="380"/>
      <c r="OM167" s="380"/>
      <c r="ON167" s="380"/>
      <c r="OO167" s="380"/>
      <c r="OP167" s="380"/>
      <c r="OQ167" s="380"/>
      <c r="OR167" s="380"/>
      <c r="OS167" s="380"/>
      <c r="OT167" s="380"/>
      <c r="OU167" s="380"/>
      <c r="OV167" s="380"/>
      <c r="OW167" s="380"/>
      <c r="OX167" s="380"/>
      <c r="OY167" s="380"/>
      <c r="OZ167" s="380"/>
      <c r="PA167" s="380"/>
      <c r="PB167" s="380"/>
      <c r="PC167" s="380"/>
      <c r="PD167" s="380"/>
      <c r="PE167" s="380"/>
      <c r="PF167" s="380"/>
      <c r="PG167" s="380"/>
      <c r="PH167" s="380"/>
      <c r="PI167" s="380"/>
      <c r="PJ167" s="380"/>
      <c r="PK167" s="380"/>
      <c r="PL167" s="380"/>
      <c r="PM167" s="380"/>
      <c r="PN167" s="380"/>
      <c r="PO167" s="380"/>
      <c r="PP167" s="380"/>
      <c r="PQ167" s="380"/>
      <c r="PR167" s="380"/>
      <c r="PS167" s="380"/>
      <c r="PT167" s="380"/>
      <c r="PU167" s="380"/>
      <c r="PV167" s="380"/>
      <c r="PW167" s="380"/>
      <c r="PX167" s="380"/>
      <c r="PY167" s="380"/>
      <c r="PZ167" s="380"/>
      <c r="QA167" s="380"/>
      <c r="QB167" s="380"/>
      <c r="QC167" s="380"/>
      <c r="QD167" s="380"/>
      <c r="QE167" s="380"/>
      <c r="QF167" s="380"/>
      <c r="QG167" s="380"/>
      <c r="QH167" s="380"/>
      <c r="QI167" s="380"/>
      <c r="QJ167" s="380"/>
      <c r="QK167" s="380"/>
      <c r="QL167" s="380"/>
      <c r="QM167" s="380"/>
      <c r="QN167" s="380"/>
      <c r="QO167" s="380"/>
      <c r="QP167" s="380"/>
      <c r="QQ167" s="380"/>
      <c r="QR167" s="380"/>
      <c r="QS167" s="380"/>
      <c r="QT167" s="380"/>
      <c r="QU167" s="380"/>
      <c r="QV167" s="380"/>
      <c r="QW167" s="380"/>
      <c r="QX167" s="380"/>
      <c r="QY167" s="380"/>
      <c r="QZ167" s="380"/>
      <c r="RA167" s="380"/>
      <c r="RB167" s="380"/>
      <c r="RC167" s="380"/>
      <c r="RD167" s="380"/>
      <c r="RE167" s="380"/>
      <c r="RF167" s="380"/>
      <c r="RG167" s="380"/>
      <c r="RH167" s="380"/>
      <c r="RI167" s="380"/>
      <c r="RJ167" s="380"/>
      <c r="RK167" s="380"/>
      <c r="RL167" s="380"/>
      <c r="RM167" s="380"/>
      <c r="RN167" s="380"/>
      <c r="RO167" s="380"/>
      <c r="RP167" s="380"/>
      <c r="RQ167" s="380"/>
      <c r="RR167" s="380"/>
      <c r="RS167" s="380"/>
      <c r="RT167" s="380"/>
      <c r="RU167" s="380"/>
      <c r="RV167" s="380"/>
      <c r="RW167" s="380"/>
      <c r="RX167" s="380"/>
      <c r="RY167" s="380"/>
      <c r="RZ167" s="380"/>
      <c r="SA167" s="380"/>
      <c r="SB167" s="380"/>
      <c r="SC167" s="380"/>
      <c r="SD167" s="380"/>
      <c r="SE167" s="380"/>
      <c r="SF167" s="380"/>
      <c r="SG167" s="380"/>
      <c r="SH167" s="380"/>
      <c r="SI167" s="380"/>
    </row>
    <row r="168" spans="1:503" ht="14.25" customHeight="1" x14ac:dyDescent="0.2">
      <c r="C168" s="378" t="s">
        <v>448</v>
      </c>
      <c r="D168" s="378"/>
      <c r="E168" s="378"/>
      <c r="F168" s="378"/>
      <c r="G168" s="378"/>
      <c r="H168" s="380"/>
      <c r="I168" s="380"/>
      <c r="J168" s="380"/>
      <c r="K168" s="294">
        <f>SUM(K166:K167)</f>
        <v>0</v>
      </c>
      <c r="L168" s="294">
        <f>SUM(L166:L167)</f>
        <v>0</v>
      </c>
      <c r="M168" s="294">
        <f>SUM(M166:M167)</f>
        <v>0</v>
      </c>
      <c r="N168" s="294">
        <f>SUM(N166:N167)</f>
        <v>0</v>
      </c>
      <c r="O168" s="294">
        <f>SUM(O166:O167)</f>
        <v>0</v>
      </c>
      <c r="P168" s="294">
        <f>SUM(K168:O168)</f>
        <v>0</v>
      </c>
      <c r="S168" s="1148"/>
      <c r="T168" s="1149"/>
      <c r="U168" s="1149"/>
      <c r="V168" s="1149"/>
      <c r="W168" s="1150"/>
      <c r="X168" s="375"/>
      <c r="AA168" s="375"/>
      <c r="AB168" s="375"/>
      <c r="AC168" s="375"/>
      <c r="AF168" s="375"/>
      <c r="AG168" s="375"/>
      <c r="AH168" s="375"/>
      <c r="AK168" s="375"/>
      <c r="AL168" s="375"/>
      <c r="AM168" s="375"/>
      <c r="AP168" s="375"/>
      <c r="AQ168" s="375"/>
      <c r="AR168" s="311"/>
      <c r="AS168" s="311"/>
      <c r="AT168" s="311"/>
      <c r="AU168" s="311"/>
      <c r="AV168" s="311"/>
      <c r="AW168" s="311"/>
      <c r="AY168" s="375"/>
      <c r="BB168" s="311"/>
      <c r="BD168" s="375"/>
      <c r="LY168" s="444"/>
      <c r="MN168" s="383"/>
    </row>
    <row r="169" spans="1:503" ht="14.25" customHeight="1" x14ac:dyDescent="0.2">
      <c r="C169" s="378" t="s">
        <v>96</v>
      </c>
      <c r="D169" s="378"/>
      <c r="E169" s="378"/>
      <c r="F169" s="378"/>
      <c r="G169" s="378"/>
      <c r="H169" s="380"/>
      <c r="I169" s="380"/>
      <c r="J169" s="380"/>
      <c r="K169" s="295">
        <f>GB48</f>
        <v>0</v>
      </c>
      <c r="L169" s="296">
        <f>GC48</f>
        <v>0</v>
      </c>
      <c r="M169" s="296">
        <f>GD48</f>
        <v>0</v>
      </c>
      <c r="N169" s="296">
        <f>GE48</f>
        <v>0</v>
      </c>
      <c r="O169" s="297">
        <f>GF48</f>
        <v>0</v>
      </c>
      <c r="P169" s="293">
        <f>SUM(K169:O169)</f>
        <v>0</v>
      </c>
      <c r="Q169" s="516" t="str">
        <f>IF(OR(P66=0,P66=""),"",P169/P66)</f>
        <v/>
      </c>
      <c r="S169" s="1148"/>
      <c r="T169" s="1149"/>
      <c r="U169" s="1149"/>
      <c r="V169" s="1149"/>
      <c r="W169" s="1150"/>
      <c r="X169" s="375"/>
      <c r="AA169" s="375"/>
      <c r="AB169" s="375"/>
      <c r="AC169" s="375"/>
      <c r="AF169" s="375"/>
      <c r="AG169" s="375"/>
      <c r="AH169" s="375"/>
      <c r="AK169" s="375"/>
      <c r="AL169" s="375"/>
      <c r="AM169" s="375"/>
      <c r="AP169" s="375"/>
      <c r="AQ169" s="375"/>
      <c r="AR169" s="311"/>
      <c r="AS169" s="311"/>
      <c r="AT169" s="311"/>
      <c r="AU169" s="311"/>
      <c r="AV169" s="311"/>
      <c r="AW169" s="311"/>
      <c r="AY169" s="375"/>
      <c r="BB169" s="311"/>
      <c r="BD169" s="375"/>
      <c r="LY169" s="444"/>
      <c r="MN169" s="383"/>
    </row>
    <row r="170" spans="1:503" ht="14.25" customHeight="1" x14ac:dyDescent="0.2">
      <c r="C170" s="378" t="s">
        <v>88</v>
      </c>
      <c r="D170" s="378"/>
      <c r="E170" s="378"/>
      <c r="F170" s="378"/>
      <c r="G170" s="378"/>
      <c r="H170" s="380"/>
      <c r="I170" s="380"/>
      <c r="J170" s="380"/>
      <c r="K170" s="298">
        <f>SUM(K168:K169)</f>
        <v>0</v>
      </c>
      <c r="L170" s="298">
        <f>SUM(L168:L169)</f>
        <v>0</v>
      </c>
      <c r="M170" s="298">
        <f>SUM(M168:M169)</f>
        <v>0</v>
      </c>
      <c r="N170" s="298">
        <f>SUM(N168:N169)</f>
        <v>0</v>
      </c>
      <c r="O170" s="298">
        <f>SUM(O168:O169)</f>
        <v>0</v>
      </c>
      <c r="P170" s="298">
        <f>SUM(K170:O170)</f>
        <v>0</v>
      </c>
      <c r="S170" s="1151"/>
      <c r="T170" s="1152"/>
      <c r="U170" s="1152"/>
      <c r="V170" s="1152"/>
      <c r="W170" s="1153"/>
      <c r="X170" s="375"/>
      <c r="AA170" s="375"/>
      <c r="AB170" s="375"/>
      <c r="AC170" s="375"/>
      <c r="AF170" s="375"/>
      <c r="AG170" s="375"/>
      <c r="AH170" s="375"/>
      <c r="AK170" s="375"/>
      <c r="AL170" s="375"/>
      <c r="AM170" s="375"/>
      <c r="AP170" s="375"/>
      <c r="AQ170" s="375"/>
      <c r="AR170" s="311"/>
      <c r="AS170" s="311"/>
      <c r="AT170" s="311"/>
      <c r="AU170" s="311"/>
      <c r="AV170" s="311"/>
      <c r="AW170" s="311"/>
      <c r="AY170" s="375"/>
      <c r="BB170" s="311"/>
      <c r="BD170" s="375"/>
      <c r="LY170" s="444"/>
      <c r="MN170" s="383"/>
    </row>
    <row r="171" spans="1:503" ht="14.1" customHeight="1" x14ac:dyDescent="0.2"/>
    <row r="172" spans="1:503" s="373" customFormat="1" ht="14.1" customHeight="1" x14ac:dyDescent="0.2">
      <c r="A172" s="378"/>
      <c r="B172" s="378"/>
      <c r="C172" s="378"/>
      <c r="D172" s="378"/>
      <c r="E172" s="378"/>
      <c r="F172" s="378"/>
      <c r="G172" s="378"/>
      <c r="J172" s="378"/>
      <c r="K172" s="378"/>
      <c r="L172" s="378"/>
      <c r="M172" s="378"/>
      <c r="N172" s="378"/>
      <c r="O172" s="378"/>
      <c r="P172" s="378"/>
      <c r="X172" s="375"/>
      <c r="Y172" s="375"/>
      <c r="Z172" s="375"/>
      <c r="AA172" s="375"/>
      <c r="AB172" s="375"/>
      <c r="AC172" s="375"/>
      <c r="AD172" s="375"/>
      <c r="AE172" s="375"/>
      <c r="AF172" s="375"/>
      <c r="AG172" s="375"/>
      <c r="AH172" s="375"/>
      <c r="AI172" s="375"/>
      <c r="AJ172" s="375"/>
      <c r="AK172" s="375"/>
      <c r="AL172" s="375"/>
      <c r="AM172" s="375"/>
      <c r="AN172" s="375"/>
      <c r="AO172" s="375"/>
      <c r="AP172" s="375"/>
      <c r="AQ172" s="375"/>
      <c r="AR172" s="375"/>
      <c r="AS172" s="375"/>
      <c r="AT172" s="375"/>
      <c r="AU172" s="375"/>
      <c r="AV172" s="375"/>
      <c r="AW172" s="375"/>
      <c r="AX172" s="375"/>
      <c r="AY172" s="375"/>
      <c r="AZ172" s="375"/>
      <c r="BA172" s="375"/>
      <c r="BB172" s="375"/>
      <c r="BC172" s="375"/>
      <c r="BD172" s="375"/>
      <c r="BE172" s="375"/>
      <c r="BF172" s="375"/>
      <c r="BG172" s="375"/>
      <c r="BH172" s="375"/>
      <c r="BI172" s="375"/>
      <c r="BJ172" s="375"/>
      <c r="BK172" s="375"/>
      <c r="BL172" s="375"/>
      <c r="BM172" s="375"/>
      <c r="BN172" s="375"/>
      <c r="BO172" s="375"/>
      <c r="BP172" s="375"/>
      <c r="BQ172" s="375"/>
      <c r="BR172" s="375"/>
      <c r="BS172" s="375"/>
      <c r="BT172" s="375"/>
      <c r="BU172" s="375"/>
      <c r="BV172" s="375"/>
      <c r="BW172" s="375"/>
      <c r="BX172" s="375"/>
      <c r="BY172" s="375"/>
      <c r="BZ172" s="375"/>
      <c r="CA172" s="375"/>
      <c r="CB172" s="375"/>
      <c r="CC172" s="375"/>
      <c r="CD172" s="375"/>
      <c r="CE172" s="375"/>
      <c r="CF172" s="375"/>
      <c r="CG172" s="375"/>
      <c r="CH172" s="375"/>
      <c r="CI172" s="375"/>
      <c r="CJ172" s="375"/>
      <c r="CK172" s="375"/>
      <c r="CL172" s="375"/>
      <c r="CM172" s="375"/>
      <c r="CN172" s="375"/>
      <c r="CO172" s="375"/>
      <c r="CP172" s="375"/>
      <c r="CQ172" s="375"/>
      <c r="CR172" s="375"/>
      <c r="CS172" s="375"/>
      <c r="CT172" s="375"/>
      <c r="CU172" s="375"/>
      <c r="CV172" s="375"/>
      <c r="CW172" s="375"/>
      <c r="CX172" s="375"/>
      <c r="CY172" s="375"/>
      <c r="CZ172" s="375"/>
      <c r="DA172" s="375"/>
      <c r="DB172" s="375"/>
      <c r="DC172" s="375"/>
      <c r="DD172" s="375"/>
      <c r="DE172" s="375"/>
      <c r="DF172" s="375"/>
      <c r="DG172" s="375"/>
      <c r="DH172" s="375"/>
      <c r="DI172" s="375"/>
      <c r="DJ172" s="375"/>
      <c r="DK172" s="375"/>
      <c r="DL172" s="375"/>
      <c r="DM172" s="375"/>
      <c r="DN172" s="375"/>
      <c r="DO172" s="375"/>
      <c r="DP172" s="375"/>
      <c r="DQ172" s="375"/>
      <c r="DR172" s="375"/>
      <c r="DS172" s="375"/>
      <c r="DT172" s="375"/>
      <c r="DU172" s="375"/>
      <c r="DV172" s="375"/>
      <c r="DW172" s="375"/>
      <c r="DX172" s="375"/>
      <c r="DY172" s="375"/>
      <c r="DZ172" s="375"/>
      <c r="EA172" s="375"/>
      <c r="EB172" s="375"/>
      <c r="EC172" s="375"/>
      <c r="ED172" s="375"/>
      <c r="EE172" s="375"/>
      <c r="EF172" s="375"/>
      <c r="EG172" s="375"/>
      <c r="EH172" s="375"/>
      <c r="EI172" s="375"/>
      <c r="EJ172" s="375"/>
      <c r="EK172" s="375"/>
      <c r="EL172" s="375"/>
      <c r="EM172" s="375"/>
      <c r="EN172" s="375"/>
      <c r="EO172" s="375"/>
      <c r="EP172" s="375"/>
      <c r="EQ172" s="375"/>
      <c r="ER172" s="375"/>
      <c r="ES172" s="375"/>
      <c r="ET172" s="375"/>
      <c r="EU172" s="375"/>
      <c r="EV172" s="375"/>
      <c r="EW172" s="375"/>
      <c r="EX172" s="375"/>
      <c r="EY172" s="375"/>
      <c r="EZ172" s="375"/>
      <c r="FA172" s="375"/>
      <c r="FB172" s="375"/>
      <c r="FC172" s="375"/>
      <c r="FD172" s="375"/>
      <c r="FE172" s="375"/>
      <c r="FF172" s="375"/>
      <c r="FG172" s="375"/>
      <c r="FH172" s="375"/>
      <c r="FI172" s="375"/>
      <c r="FJ172" s="375"/>
      <c r="FK172" s="375"/>
      <c r="FL172" s="375"/>
      <c r="FM172" s="375"/>
      <c r="FN172" s="375"/>
      <c r="FO172" s="375"/>
      <c r="FP172" s="375"/>
      <c r="FQ172" s="375"/>
      <c r="FR172" s="375"/>
      <c r="FS172" s="375"/>
      <c r="FT172" s="375"/>
      <c r="FU172" s="375"/>
      <c r="FV172" s="375"/>
      <c r="FW172" s="375"/>
      <c r="FX172" s="375"/>
      <c r="FY172" s="375"/>
      <c r="FZ172" s="375"/>
      <c r="GA172" s="375"/>
      <c r="GB172" s="375"/>
      <c r="GC172" s="375"/>
      <c r="GD172" s="375"/>
      <c r="GE172" s="375"/>
      <c r="GF172" s="375"/>
      <c r="GG172" s="375"/>
      <c r="GH172" s="375"/>
      <c r="GI172" s="375"/>
      <c r="GJ172" s="375"/>
      <c r="GK172" s="375"/>
      <c r="GL172" s="375"/>
      <c r="GM172" s="375"/>
      <c r="GN172" s="375"/>
      <c r="GO172" s="375"/>
      <c r="GP172" s="375"/>
      <c r="GQ172" s="375"/>
      <c r="GR172" s="375"/>
      <c r="GS172" s="375"/>
      <c r="GT172" s="375"/>
      <c r="GU172" s="375"/>
      <c r="GV172" s="375"/>
      <c r="GW172" s="375"/>
      <c r="GX172" s="375"/>
      <c r="GY172" s="375"/>
      <c r="GZ172" s="375"/>
      <c r="HA172" s="375"/>
      <c r="HB172" s="375"/>
      <c r="HC172" s="375"/>
      <c r="HD172" s="375"/>
      <c r="HE172" s="375"/>
      <c r="HF172" s="375"/>
      <c r="HG172" s="375"/>
      <c r="HH172" s="375"/>
      <c r="HI172" s="375"/>
      <c r="HJ172" s="375"/>
      <c r="HK172" s="375"/>
      <c r="HL172" s="375"/>
      <c r="HM172" s="375"/>
      <c r="HN172" s="375"/>
      <c r="HO172" s="375"/>
      <c r="HP172" s="375"/>
      <c r="HQ172" s="375"/>
      <c r="HR172" s="375"/>
      <c r="HS172" s="375"/>
      <c r="HT172" s="375"/>
      <c r="HU172" s="375"/>
      <c r="HV172" s="375"/>
      <c r="HW172" s="375"/>
      <c r="HX172" s="375"/>
      <c r="HY172" s="375"/>
      <c r="HZ172" s="375"/>
      <c r="IA172" s="375"/>
      <c r="IB172" s="375"/>
      <c r="IC172" s="375"/>
      <c r="ID172" s="375"/>
      <c r="IE172" s="375"/>
      <c r="IF172" s="375"/>
      <c r="IG172" s="375"/>
      <c r="IH172" s="375"/>
      <c r="II172" s="375"/>
      <c r="IJ172" s="375"/>
      <c r="IK172" s="375"/>
      <c r="IL172" s="375"/>
      <c r="IM172" s="375"/>
      <c r="IN172" s="375"/>
      <c r="IO172" s="375"/>
      <c r="IP172" s="375"/>
      <c r="IQ172" s="375"/>
      <c r="IR172" s="375"/>
      <c r="IS172" s="375"/>
      <c r="IT172" s="375"/>
      <c r="IU172" s="375"/>
      <c r="IV172" s="375"/>
      <c r="IW172" s="375"/>
      <c r="IX172" s="375"/>
      <c r="IY172" s="375"/>
      <c r="IZ172" s="375"/>
      <c r="JA172" s="375"/>
      <c r="JB172" s="375"/>
      <c r="JC172" s="375"/>
      <c r="JD172" s="375"/>
      <c r="JE172" s="375"/>
      <c r="JF172" s="375"/>
      <c r="JG172" s="375"/>
      <c r="JH172" s="375"/>
      <c r="JI172" s="375"/>
      <c r="JJ172" s="375"/>
      <c r="JK172" s="375"/>
      <c r="JL172" s="375"/>
      <c r="JM172" s="375"/>
      <c r="JN172" s="375"/>
      <c r="JO172" s="375"/>
      <c r="JP172" s="375"/>
      <c r="JQ172" s="375"/>
      <c r="JR172" s="375"/>
      <c r="JS172" s="375"/>
      <c r="JT172" s="375"/>
      <c r="JU172" s="375"/>
      <c r="JV172" s="375"/>
      <c r="JW172" s="376"/>
      <c r="JX172" s="375"/>
      <c r="JY172" s="375"/>
      <c r="JZ172" s="375"/>
      <c r="KA172" s="375"/>
      <c r="KB172" s="376"/>
      <c r="KC172" s="376"/>
      <c r="KD172" s="376"/>
      <c r="KE172" s="376"/>
      <c r="KF172" s="376"/>
      <c r="KG172" s="376"/>
      <c r="KH172" s="376"/>
      <c r="KI172" s="376"/>
      <c r="KJ172" s="376"/>
      <c r="KK172" s="376"/>
      <c r="KL172" s="376"/>
      <c r="KM172" s="376"/>
      <c r="KN172" s="376"/>
      <c r="KO172" s="376"/>
      <c r="KP172" s="376"/>
      <c r="KQ172" s="376"/>
      <c r="KR172" s="376"/>
      <c r="KS172" s="376"/>
      <c r="KT172" s="376"/>
      <c r="KU172" s="376"/>
      <c r="KV172" s="376"/>
      <c r="KW172" s="376"/>
      <c r="KX172" s="376"/>
      <c r="KY172" s="376"/>
      <c r="KZ172" s="376"/>
      <c r="LA172" s="376"/>
      <c r="LB172" s="376"/>
      <c r="LC172" s="376"/>
      <c r="LD172" s="376"/>
      <c r="LE172" s="376"/>
      <c r="LF172" s="376"/>
      <c r="LG172" s="376"/>
      <c r="LH172" s="376"/>
      <c r="LI172" s="376"/>
      <c r="LJ172" s="376"/>
      <c r="LK172" s="376"/>
      <c r="LL172" s="376"/>
      <c r="LM172" s="376"/>
      <c r="LN172" s="376"/>
      <c r="LO172" s="376"/>
      <c r="LP172" s="376"/>
      <c r="LQ172" s="376"/>
      <c r="LR172" s="375"/>
      <c r="LS172" s="375"/>
      <c r="LT172" s="375"/>
      <c r="LU172" s="375"/>
      <c r="LV172" s="375"/>
      <c r="LW172" s="375"/>
      <c r="LX172" s="377"/>
      <c r="LY172" s="375"/>
      <c r="LZ172" s="375"/>
      <c r="MA172" s="375"/>
      <c r="MB172" s="375"/>
      <c r="MC172" s="375"/>
      <c r="MD172" s="375"/>
      <c r="ME172" s="375"/>
      <c r="MF172" s="375"/>
      <c r="MG172" s="375"/>
      <c r="MH172" s="375"/>
      <c r="MI172" s="375"/>
      <c r="MJ172" s="375"/>
      <c r="MK172" s="375"/>
      <c r="ML172" s="375"/>
      <c r="MM172" s="375"/>
      <c r="MN172" s="377"/>
      <c r="MO172" s="377"/>
      <c r="MP172" s="375"/>
      <c r="MQ172" s="375"/>
      <c r="MR172" s="375"/>
      <c r="MS172" s="375"/>
      <c r="MT172" s="375"/>
      <c r="MU172" s="375"/>
      <c r="MV172" s="375"/>
      <c r="MW172" s="375"/>
      <c r="MX172" s="375"/>
      <c r="MY172" s="375"/>
      <c r="MZ172" s="375"/>
      <c r="NA172" s="375"/>
      <c r="NB172" s="375"/>
      <c r="NC172" s="375"/>
      <c r="ND172" s="375"/>
      <c r="NE172" s="378"/>
      <c r="NF172" s="378"/>
      <c r="NG172" s="378"/>
      <c r="NH172" s="378"/>
      <c r="NI172" s="378"/>
      <c r="NJ172" s="378"/>
      <c r="NK172" s="378"/>
      <c r="NL172" s="378"/>
      <c r="NM172" s="378"/>
      <c r="NN172" s="378"/>
      <c r="NO172" s="378"/>
      <c r="NP172" s="378"/>
      <c r="NQ172" s="378"/>
      <c r="NR172" s="378"/>
      <c r="NS172" s="378"/>
      <c r="NT172" s="378"/>
      <c r="NU172" s="378"/>
      <c r="NV172" s="378"/>
      <c r="NW172" s="378"/>
      <c r="NX172" s="378"/>
      <c r="NY172" s="378"/>
      <c r="NZ172" s="378"/>
      <c r="OA172" s="378"/>
      <c r="OB172" s="378"/>
      <c r="OC172" s="378"/>
      <c r="OD172" s="378"/>
      <c r="OE172" s="378"/>
      <c r="OF172" s="378"/>
      <c r="OG172" s="378"/>
      <c r="OH172" s="378"/>
      <c r="OI172" s="378"/>
      <c r="OJ172" s="378"/>
      <c r="OK172" s="378"/>
      <c r="OL172" s="378"/>
      <c r="OM172" s="378"/>
      <c r="ON172" s="378"/>
      <c r="OO172" s="378"/>
      <c r="OP172" s="378"/>
      <c r="OQ172" s="378"/>
      <c r="OR172" s="378"/>
      <c r="OS172" s="378"/>
      <c r="OT172" s="378"/>
      <c r="OU172" s="378"/>
      <c r="OV172" s="378"/>
      <c r="OW172" s="378"/>
      <c r="OX172" s="378"/>
      <c r="OY172" s="378"/>
      <c r="OZ172" s="378"/>
      <c r="PA172" s="378"/>
      <c r="PB172" s="378"/>
      <c r="PC172" s="378"/>
      <c r="PD172" s="378"/>
      <c r="PE172" s="378"/>
      <c r="PF172" s="378"/>
      <c r="PG172" s="378"/>
      <c r="PH172" s="378"/>
      <c r="PI172" s="378"/>
      <c r="PJ172" s="378"/>
      <c r="PK172" s="378"/>
      <c r="PL172" s="378"/>
      <c r="PM172" s="378"/>
      <c r="PN172" s="378"/>
      <c r="PO172" s="378"/>
      <c r="PP172" s="378"/>
      <c r="PQ172" s="378"/>
      <c r="PR172" s="378"/>
      <c r="PS172" s="378"/>
      <c r="PT172" s="378"/>
      <c r="PU172" s="378"/>
      <c r="PV172" s="378"/>
      <c r="PW172" s="378"/>
      <c r="PX172" s="378"/>
      <c r="PY172" s="378"/>
      <c r="PZ172" s="378"/>
      <c r="QA172" s="378"/>
      <c r="QB172" s="378"/>
      <c r="QC172" s="378"/>
      <c r="QD172" s="378"/>
      <c r="QE172" s="378"/>
      <c r="QF172" s="378"/>
      <c r="QG172" s="378"/>
      <c r="QH172" s="378"/>
      <c r="QI172" s="378"/>
      <c r="QJ172" s="378"/>
      <c r="QK172" s="378"/>
      <c r="QL172" s="378"/>
      <c r="QM172" s="378"/>
      <c r="QN172" s="378"/>
      <c r="QO172" s="378"/>
      <c r="QP172" s="378"/>
      <c r="QQ172" s="378"/>
      <c r="QR172" s="378"/>
      <c r="QS172" s="378"/>
      <c r="QT172" s="378"/>
      <c r="QU172" s="378"/>
      <c r="QV172" s="378"/>
      <c r="QW172" s="378"/>
      <c r="QX172" s="378"/>
      <c r="QY172" s="378"/>
      <c r="QZ172" s="378"/>
      <c r="RA172" s="378"/>
      <c r="RB172" s="378"/>
      <c r="RC172" s="378"/>
      <c r="RD172" s="378"/>
      <c r="RE172" s="378"/>
      <c r="RF172" s="378"/>
      <c r="RG172" s="378"/>
      <c r="RH172" s="378"/>
      <c r="RI172" s="378"/>
      <c r="RJ172" s="378"/>
      <c r="RK172" s="378"/>
      <c r="RL172" s="378"/>
      <c r="RM172" s="378"/>
      <c r="RN172" s="378"/>
      <c r="RO172" s="378"/>
      <c r="RP172" s="378"/>
      <c r="RQ172" s="378"/>
      <c r="RR172" s="378"/>
      <c r="RS172" s="378"/>
      <c r="RT172" s="378"/>
      <c r="RU172" s="378"/>
      <c r="RV172" s="378"/>
      <c r="RW172" s="378"/>
      <c r="RX172" s="378"/>
      <c r="RY172" s="378"/>
      <c r="RZ172" s="378"/>
      <c r="SA172" s="378"/>
      <c r="SB172" s="378"/>
      <c r="SC172" s="378"/>
      <c r="SD172" s="378"/>
      <c r="SE172" s="378"/>
      <c r="SF172" s="378"/>
      <c r="SG172" s="378"/>
      <c r="SH172" s="378"/>
      <c r="SI172" s="378"/>
    </row>
    <row r="173" spans="1:503" s="373" customFormat="1" ht="14.25" customHeight="1" x14ac:dyDescent="0.2">
      <c r="A173" s="378"/>
      <c r="B173" s="378"/>
      <c r="C173" s="378" t="s">
        <v>483</v>
      </c>
      <c r="D173" s="378"/>
      <c r="E173" s="378"/>
      <c r="F173" s="378"/>
      <c r="G173" s="378"/>
      <c r="H173" s="378"/>
      <c r="I173" s="378"/>
      <c r="J173" s="378"/>
      <c r="K173" s="517" t="str">
        <f>IF(OR(K67="",K67=0),"",K170/K67)</f>
        <v/>
      </c>
      <c r="L173" s="517" t="str">
        <f>IF(OR(L67="",L67=0),"",L170/L67)</f>
        <v/>
      </c>
      <c r="M173" s="517" t="str">
        <f>IF(OR(M67="",M67=0),"",M170/M67)</f>
        <v/>
      </c>
      <c r="N173" s="517" t="str">
        <f>IF(OR(N67="",N67=0),"",N170/N67)</f>
        <v/>
      </c>
      <c r="O173" s="517" t="str">
        <f>IF(OR(O67="",O67=0),"",O170/O67)</f>
        <v/>
      </c>
      <c r="P173" s="518"/>
      <c r="X173" s="375"/>
      <c r="Y173" s="375"/>
      <c r="Z173" s="375"/>
      <c r="AA173" s="375"/>
      <c r="AB173" s="375"/>
      <c r="AC173" s="375"/>
      <c r="AD173" s="375"/>
      <c r="AE173" s="375"/>
      <c r="AF173" s="375"/>
      <c r="AG173" s="375"/>
      <c r="AH173" s="375"/>
      <c r="AI173" s="375"/>
      <c r="AJ173" s="375"/>
      <c r="AK173" s="375"/>
      <c r="AL173" s="375"/>
      <c r="AM173" s="375"/>
      <c r="AN173" s="375"/>
      <c r="AO173" s="375"/>
      <c r="AP173" s="375"/>
      <c r="AQ173" s="375"/>
      <c r="AR173" s="375"/>
      <c r="AS173" s="375"/>
      <c r="AT173" s="375"/>
      <c r="AU173" s="375"/>
      <c r="AV173" s="375"/>
      <c r="AW173" s="375"/>
      <c r="AX173" s="375"/>
      <c r="AY173" s="375"/>
      <c r="AZ173" s="375"/>
      <c r="BA173" s="375"/>
      <c r="BB173" s="375"/>
      <c r="BC173" s="375"/>
      <c r="BD173" s="375"/>
      <c r="BE173" s="375"/>
      <c r="BF173" s="375"/>
      <c r="BG173" s="375"/>
      <c r="BH173" s="375"/>
      <c r="BI173" s="375"/>
      <c r="BJ173" s="375"/>
      <c r="BK173" s="375"/>
      <c r="BL173" s="375"/>
      <c r="BM173" s="375"/>
      <c r="BN173" s="375"/>
      <c r="BO173" s="375"/>
      <c r="BP173" s="375"/>
      <c r="BQ173" s="375"/>
      <c r="BR173" s="375"/>
      <c r="BS173" s="375"/>
      <c r="BT173" s="375"/>
      <c r="BU173" s="375"/>
      <c r="BV173" s="375"/>
      <c r="BW173" s="375"/>
      <c r="BX173" s="375"/>
      <c r="BY173" s="375"/>
      <c r="BZ173" s="375"/>
      <c r="CA173" s="375"/>
      <c r="CB173" s="375"/>
      <c r="CC173" s="375"/>
      <c r="CD173" s="375"/>
      <c r="CE173" s="375"/>
      <c r="CF173" s="375"/>
      <c r="CG173" s="375"/>
      <c r="CH173" s="375"/>
      <c r="CI173" s="375"/>
      <c r="CJ173" s="375"/>
      <c r="CK173" s="375"/>
      <c r="CL173" s="375"/>
      <c r="CM173" s="375"/>
      <c r="CN173" s="375"/>
      <c r="CO173" s="375"/>
      <c r="CP173" s="375"/>
      <c r="CQ173" s="375"/>
      <c r="CR173" s="375"/>
      <c r="CS173" s="375"/>
      <c r="CT173" s="375"/>
      <c r="CU173" s="375"/>
      <c r="CV173" s="375"/>
      <c r="CW173" s="375"/>
      <c r="CX173" s="375"/>
      <c r="CY173" s="375"/>
      <c r="CZ173" s="375"/>
      <c r="DA173" s="375"/>
      <c r="DB173" s="375"/>
      <c r="DC173" s="375"/>
      <c r="DD173" s="375"/>
      <c r="DE173" s="375"/>
      <c r="DF173" s="375"/>
      <c r="DG173" s="375"/>
      <c r="DH173" s="375"/>
      <c r="DI173" s="375"/>
      <c r="DJ173" s="375"/>
      <c r="DK173" s="375"/>
      <c r="DL173" s="375"/>
      <c r="DM173" s="375"/>
      <c r="DN173" s="375"/>
      <c r="DO173" s="375"/>
      <c r="DP173" s="375"/>
      <c r="DQ173" s="375"/>
      <c r="DR173" s="375"/>
      <c r="DS173" s="375"/>
      <c r="DT173" s="375"/>
      <c r="DU173" s="375"/>
      <c r="DV173" s="375"/>
      <c r="DW173" s="375"/>
      <c r="DX173" s="375"/>
      <c r="DY173" s="375"/>
      <c r="DZ173" s="375"/>
      <c r="EA173" s="375"/>
      <c r="EB173" s="375"/>
      <c r="EC173" s="375"/>
      <c r="ED173" s="375"/>
      <c r="EE173" s="375"/>
      <c r="EF173" s="375"/>
      <c r="EG173" s="375"/>
      <c r="EH173" s="375"/>
      <c r="EI173" s="375"/>
      <c r="EJ173" s="375"/>
      <c r="EK173" s="375"/>
      <c r="EL173" s="375"/>
      <c r="EM173" s="375"/>
      <c r="EN173" s="375"/>
      <c r="EO173" s="375"/>
      <c r="EP173" s="375"/>
      <c r="EQ173" s="375"/>
      <c r="ER173" s="375"/>
      <c r="ES173" s="375"/>
      <c r="ET173" s="375"/>
      <c r="EU173" s="375"/>
      <c r="EV173" s="375"/>
      <c r="EW173" s="375"/>
      <c r="EX173" s="375"/>
      <c r="EY173" s="375"/>
      <c r="EZ173" s="375"/>
      <c r="FA173" s="375"/>
      <c r="FB173" s="375"/>
      <c r="FC173" s="375"/>
      <c r="FD173" s="375"/>
      <c r="FE173" s="375"/>
      <c r="FF173" s="375"/>
      <c r="FG173" s="375"/>
      <c r="FH173" s="375"/>
      <c r="FI173" s="375"/>
      <c r="FJ173" s="375"/>
      <c r="FK173" s="375"/>
      <c r="FL173" s="375"/>
      <c r="FM173" s="375"/>
      <c r="FN173" s="375"/>
      <c r="FO173" s="375"/>
      <c r="FP173" s="375"/>
      <c r="FQ173" s="375"/>
      <c r="FR173" s="375"/>
      <c r="FS173" s="375"/>
      <c r="FT173" s="375"/>
      <c r="FU173" s="375"/>
      <c r="FV173" s="375"/>
      <c r="FW173" s="375"/>
      <c r="FX173" s="375"/>
      <c r="FY173" s="375"/>
      <c r="FZ173" s="375"/>
      <c r="GA173" s="375"/>
      <c r="GB173" s="375"/>
      <c r="GC173" s="375"/>
      <c r="GD173" s="375"/>
      <c r="GE173" s="375"/>
      <c r="GF173" s="375"/>
      <c r="GG173" s="375"/>
      <c r="GH173" s="375"/>
      <c r="GI173" s="375"/>
      <c r="GJ173" s="375"/>
      <c r="GK173" s="375"/>
      <c r="GL173" s="375"/>
      <c r="GM173" s="375"/>
      <c r="GN173" s="375"/>
      <c r="GO173" s="375"/>
      <c r="GP173" s="375"/>
      <c r="GQ173" s="375"/>
      <c r="GR173" s="375"/>
      <c r="GS173" s="375"/>
      <c r="GT173" s="375"/>
      <c r="GU173" s="375"/>
      <c r="GV173" s="375"/>
      <c r="GW173" s="375"/>
      <c r="GX173" s="375"/>
      <c r="GY173" s="375"/>
      <c r="GZ173" s="375"/>
      <c r="HA173" s="375"/>
      <c r="HB173" s="375"/>
      <c r="HC173" s="375"/>
      <c r="HD173" s="375"/>
      <c r="HE173" s="375"/>
      <c r="HF173" s="375"/>
      <c r="HG173" s="375"/>
      <c r="HH173" s="375"/>
      <c r="HI173" s="375"/>
      <c r="HJ173" s="375"/>
      <c r="HK173" s="375"/>
      <c r="HL173" s="375"/>
      <c r="HM173" s="375"/>
      <c r="HN173" s="375"/>
      <c r="HO173" s="375"/>
      <c r="HP173" s="375"/>
      <c r="HQ173" s="375"/>
      <c r="HR173" s="375"/>
      <c r="HS173" s="375"/>
      <c r="HT173" s="375"/>
      <c r="HU173" s="375"/>
      <c r="HV173" s="375"/>
      <c r="HW173" s="375"/>
      <c r="HX173" s="375"/>
      <c r="HY173" s="375"/>
      <c r="HZ173" s="375"/>
      <c r="IA173" s="375"/>
      <c r="IB173" s="375"/>
      <c r="IC173" s="375"/>
      <c r="ID173" s="375"/>
      <c r="IE173" s="375"/>
      <c r="IF173" s="375"/>
      <c r="IG173" s="375"/>
      <c r="IH173" s="375"/>
      <c r="II173" s="375"/>
      <c r="IJ173" s="375"/>
      <c r="IK173" s="375"/>
      <c r="IL173" s="375"/>
      <c r="IM173" s="375"/>
      <c r="IN173" s="375"/>
      <c r="IO173" s="375"/>
      <c r="IP173" s="375"/>
      <c r="IQ173" s="375"/>
      <c r="IR173" s="375"/>
      <c r="IS173" s="375"/>
      <c r="IT173" s="375"/>
      <c r="IU173" s="375"/>
      <c r="IV173" s="375"/>
      <c r="IW173" s="375"/>
      <c r="IX173" s="375"/>
      <c r="IY173" s="375"/>
      <c r="IZ173" s="375"/>
      <c r="JA173" s="375"/>
      <c r="JB173" s="375"/>
      <c r="JC173" s="375"/>
      <c r="JD173" s="375"/>
      <c r="JE173" s="375"/>
      <c r="JF173" s="375"/>
      <c r="JG173" s="375"/>
      <c r="JH173" s="375"/>
      <c r="JI173" s="375"/>
      <c r="JJ173" s="375"/>
      <c r="JK173" s="375"/>
      <c r="JL173" s="375"/>
      <c r="JM173" s="375"/>
      <c r="JN173" s="375"/>
      <c r="JO173" s="375"/>
      <c r="JP173" s="375"/>
      <c r="JQ173" s="375"/>
      <c r="JR173" s="375"/>
      <c r="JS173" s="375"/>
      <c r="JT173" s="375"/>
      <c r="JU173" s="375"/>
      <c r="JV173" s="375"/>
      <c r="JW173" s="376"/>
      <c r="JX173" s="375"/>
      <c r="JY173" s="375"/>
      <c r="JZ173" s="375"/>
      <c r="KA173" s="375"/>
      <c r="KB173" s="376"/>
      <c r="KC173" s="376"/>
      <c r="KD173" s="376"/>
      <c r="KE173" s="376"/>
      <c r="KF173" s="376"/>
      <c r="KG173" s="376"/>
      <c r="KH173" s="376"/>
      <c r="KI173" s="376"/>
      <c r="KJ173" s="376"/>
      <c r="KK173" s="376"/>
      <c r="KL173" s="376"/>
      <c r="KM173" s="376"/>
      <c r="KN173" s="376"/>
      <c r="KO173" s="376"/>
      <c r="KP173" s="376"/>
      <c r="KQ173" s="376"/>
      <c r="KR173" s="376"/>
      <c r="KS173" s="376"/>
      <c r="KT173" s="376"/>
      <c r="KU173" s="376"/>
      <c r="KV173" s="376"/>
      <c r="KW173" s="376"/>
      <c r="KX173" s="376"/>
      <c r="KY173" s="376"/>
      <c r="KZ173" s="376"/>
      <c r="LA173" s="376"/>
      <c r="LB173" s="376"/>
      <c r="LC173" s="376"/>
      <c r="LD173" s="376"/>
      <c r="LE173" s="376"/>
      <c r="LF173" s="376"/>
      <c r="LG173" s="376"/>
      <c r="LH173" s="376"/>
      <c r="LI173" s="376"/>
      <c r="LJ173" s="376"/>
      <c r="LK173" s="376"/>
      <c r="LL173" s="376"/>
      <c r="LM173" s="376"/>
      <c r="LN173" s="376"/>
      <c r="LO173" s="376"/>
      <c r="LP173" s="376"/>
      <c r="LQ173" s="376"/>
      <c r="LR173" s="375"/>
      <c r="LS173" s="375"/>
      <c r="LT173" s="375"/>
      <c r="LU173" s="375"/>
      <c r="LV173" s="375"/>
      <c r="LW173" s="375"/>
      <c r="LX173" s="377"/>
      <c r="LY173" s="375"/>
      <c r="LZ173" s="375"/>
      <c r="MA173" s="375"/>
      <c r="MB173" s="375"/>
      <c r="MC173" s="375"/>
      <c r="MD173" s="375"/>
      <c r="ME173" s="375"/>
      <c r="MF173" s="375"/>
      <c r="MG173" s="375"/>
      <c r="MH173" s="375"/>
      <c r="MI173" s="375"/>
      <c r="MJ173" s="375"/>
      <c r="MK173" s="375"/>
      <c r="ML173" s="375"/>
      <c r="MM173" s="375"/>
      <c r="MN173" s="377"/>
      <c r="MO173" s="377"/>
      <c r="MP173" s="375"/>
      <c r="MQ173" s="375"/>
      <c r="MR173" s="375"/>
      <c r="MS173" s="375"/>
      <c r="MT173" s="375"/>
      <c r="MU173" s="375"/>
      <c r="MV173" s="375"/>
      <c r="MW173" s="375"/>
      <c r="MX173" s="375"/>
      <c r="MY173" s="375"/>
      <c r="MZ173" s="375"/>
      <c r="NA173" s="375"/>
      <c r="NB173" s="375"/>
      <c r="NC173" s="375"/>
      <c r="ND173" s="375"/>
      <c r="NE173" s="378"/>
      <c r="NF173" s="378"/>
      <c r="NG173" s="378"/>
      <c r="NH173" s="378"/>
      <c r="NI173" s="378"/>
      <c r="NJ173" s="378"/>
      <c r="NK173" s="378"/>
      <c r="NL173" s="378"/>
      <c r="NM173" s="378"/>
      <c r="NN173" s="378"/>
      <c r="NO173" s="378"/>
      <c r="NP173" s="378"/>
      <c r="NQ173" s="378"/>
      <c r="NR173" s="378"/>
      <c r="NS173" s="378"/>
      <c r="NT173" s="378"/>
      <c r="NU173" s="378"/>
      <c r="NV173" s="378"/>
      <c r="NW173" s="378"/>
      <c r="NX173" s="378"/>
      <c r="NY173" s="378"/>
      <c r="NZ173" s="378"/>
      <c r="OA173" s="378"/>
      <c r="OB173" s="378"/>
      <c r="OC173" s="378"/>
      <c r="OD173" s="378"/>
      <c r="OE173" s="378"/>
      <c r="OF173" s="378"/>
      <c r="OG173" s="378"/>
      <c r="OH173" s="378"/>
      <c r="OI173" s="378"/>
      <c r="OJ173" s="378"/>
      <c r="OK173" s="378"/>
      <c r="OL173" s="378"/>
      <c r="OM173" s="378"/>
      <c r="ON173" s="378"/>
      <c r="OO173" s="378"/>
      <c r="OP173" s="378"/>
      <c r="OQ173" s="378"/>
      <c r="OR173" s="378"/>
      <c r="OS173" s="378"/>
      <c r="OT173" s="378"/>
      <c r="OU173" s="378"/>
      <c r="OV173" s="378"/>
      <c r="OW173" s="378"/>
      <c r="OX173" s="378"/>
      <c r="OY173" s="378"/>
      <c r="OZ173" s="378"/>
      <c r="PA173" s="378"/>
      <c r="PB173" s="378"/>
      <c r="PC173" s="378"/>
      <c r="PD173" s="378"/>
      <c r="PE173" s="378"/>
      <c r="PF173" s="378"/>
      <c r="PG173" s="378"/>
      <c r="PH173" s="378"/>
      <c r="PI173" s="378"/>
      <c r="PJ173" s="378"/>
      <c r="PK173" s="378"/>
      <c r="PL173" s="378"/>
      <c r="PM173" s="378"/>
      <c r="PN173" s="378"/>
      <c r="PO173" s="378"/>
      <c r="PP173" s="378"/>
      <c r="PQ173" s="378"/>
      <c r="PR173" s="378"/>
      <c r="PS173" s="378"/>
      <c r="PT173" s="378"/>
      <c r="PU173" s="378"/>
      <c r="PV173" s="378"/>
      <c r="PW173" s="378"/>
      <c r="PX173" s="378"/>
      <c r="PY173" s="378"/>
      <c r="PZ173" s="378"/>
      <c r="QA173" s="378"/>
      <c r="QB173" s="378"/>
      <c r="QC173" s="378"/>
      <c r="QD173" s="378"/>
      <c r="QE173" s="378"/>
      <c r="QF173" s="378"/>
      <c r="QG173" s="378"/>
      <c r="QH173" s="378"/>
      <c r="QI173" s="378"/>
      <c r="QJ173" s="378"/>
      <c r="QK173" s="378"/>
      <c r="QL173" s="378"/>
      <c r="QM173" s="378"/>
      <c r="QN173" s="378"/>
      <c r="QO173" s="378"/>
      <c r="QP173" s="378"/>
      <c r="QQ173" s="378"/>
      <c r="QR173" s="378"/>
      <c r="QS173" s="378"/>
      <c r="QT173" s="378"/>
      <c r="QU173" s="378"/>
      <c r="QV173" s="378"/>
      <c r="QW173" s="378"/>
      <c r="QX173" s="378"/>
      <c r="QY173" s="378"/>
      <c r="QZ173" s="378"/>
      <c r="RA173" s="378"/>
      <c r="RB173" s="378"/>
      <c r="RC173" s="378"/>
      <c r="RD173" s="378"/>
      <c r="RE173" s="378"/>
      <c r="RF173" s="378"/>
      <c r="RG173" s="378"/>
      <c r="RH173" s="378"/>
      <c r="RI173" s="378"/>
      <c r="RJ173" s="378"/>
      <c r="RK173" s="378"/>
      <c r="RL173" s="378"/>
      <c r="RM173" s="378"/>
      <c r="RN173" s="378"/>
      <c r="RO173" s="378"/>
      <c r="RP173" s="378"/>
      <c r="RQ173" s="378"/>
      <c r="RR173" s="378"/>
      <c r="RS173" s="378"/>
      <c r="RT173" s="378"/>
      <c r="RU173" s="378"/>
      <c r="RV173" s="378"/>
      <c r="RW173" s="378"/>
      <c r="RX173" s="378"/>
      <c r="RY173" s="378"/>
      <c r="RZ173" s="378"/>
      <c r="SA173" s="378"/>
      <c r="SB173" s="378"/>
      <c r="SC173" s="378"/>
      <c r="SD173" s="378"/>
      <c r="SE173" s="378"/>
      <c r="SF173" s="378"/>
      <c r="SG173" s="378"/>
      <c r="SH173" s="378"/>
      <c r="SI173" s="378"/>
    </row>
    <row r="174" spans="1:503" s="373" customFormat="1" ht="14.1" customHeight="1" x14ac:dyDescent="0.2">
      <c r="A174" s="378"/>
      <c r="B174" s="378"/>
      <c r="C174" s="378"/>
      <c r="D174" s="378"/>
      <c r="E174" s="378"/>
      <c r="F174" s="378"/>
      <c r="G174" s="378"/>
      <c r="H174" s="378"/>
      <c r="I174" s="378"/>
      <c r="J174" s="378"/>
      <c r="K174" s="378"/>
      <c r="L174" s="378"/>
      <c r="M174" s="378"/>
      <c r="N174" s="378"/>
      <c r="O174" s="378"/>
      <c r="P174" s="378"/>
      <c r="X174" s="375"/>
      <c r="Y174" s="375"/>
      <c r="Z174" s="375"/>
      <c r="AA174" s="375"/>
      <c r="AB174" s="375"/>
      <c r="AC174" s="375"/>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5"/>
      <c r="AY174" s="375"/>
      <c r="AZ174" s="375"/>
      <c r="BA174" s="375"/>
      <c r="BB174" s="375"/>
      <c r="BC174" s="375"/>
      <c r="BD174" s="375"/>
      <c r="BE174" s="375"/>
      <c r="BF174" s="375"/>
      <c r="BG174" s="375"/>
      <c r="BH174" s="375"/>
      <c r="BI174" s="375"/>
      <c r="BJ174" s="375"/>
      <c r="BK174" s="375"/>
      <c r="BL174" s="375"/>
      <c r="BM174" s="375"/>
      <c r="BN174" s="375"/>
      <c r="BO174" s="375"/>
      <c r="BP174" s="375"/>
      <c r="BQ174" s="375"/>
      <c r="BR174" s="375"/>
      <c r="BS174" s="375"/>
      <c r="BT174" s="375"/>
      <c r="BU174" s="375"/>
      <c r="BV174" s="375"/>
      <c r="BW174" s="375"/>
      <c r="BX174" s="375"/>
      <c r="BY174" s="375"/>
      <c r="BZ174" s="375"/>
      <c r="CA174" s="375"/>
      <c r="CB174" s="375"/>
      <c r="CC174" s="375"/>
      <c r="CD174" s="375"/>
      <c r="CE174" s="375"/>
      <c r="CF174" s="375"/>
      <c r="CG174" s="375"/>
      <c r="CH174" s="375"/>
      <c r="CI174" s="375"/>
      <c r="CJ174" s="375"/>
      <c r="CK174" s="375"/>
      <c r="CL174" s="375"/>
      <c r="CM174" s="375"/>
      <c r="CN174" s="375"/>
      <c r="CO174" s="375"/>
      <c r="CP174" s="375"/>
      <c r="CQ174" s="375"/>
      <c r="CR174" s="375"/>
      <c r="CS174" s="375"/>
      <c r="CT174" s="375"/>
      <c r="CU174" s="375"/>
      <c r="CV174" s="375"/>
      <c r="CW174" s="375"/>
      <c r="CX174" s="375"/>
      <c r="CY174" s="375"/>
      <c r="CZ174" s="375"/>
      <c r="DA174" s="375"/>
      <c r="DB174" s="375"/>
      <c r="DC174" s="375"/>
      <c r="DD174" s="375"/>
      <c r="DE174" s="375"/>
      <c r="DF174" s="375"/>
      <c r="DG174" s="375"/>
      <c r="DH174" s="375"/>
      <c r="DI174" s="375"/>
      <c r="DJ174" s="375"/>
      <c r="DK174" s="375"/>
      <c r="DL174" s="375"/>
      <c r="DM174" s="375"/>
      <c r="DN174" s="375"/>
      <c r="DO174" s="375"/>
      <c r="DP174" s="375"/>
      <c r="DQ174" s="375"/>
      <c r="DR174" s="375"/>
      <c r="DS174" s="375"/>
      <c r="DT174" s="375"/>
      <c r="DU174" s="375"/>
      <c r="DV174" s="375"/>
      <c r="DW174" s="375"/>
      <c r="DX174" s="375"/>
      <c r="DY174" s="375"/>
      <c r="DZ174" s="375"/>
      <c r="EA174" s="375"/>
      <c r="EB174" s="375"/>
      <c r="EC174" s="375"/>
      <c r="ED174" s="375"/>
      <c r="EE174" s="375"/>
      <c r="EF174" s="375"/>
      <c r="EG174" s="375"/>
      <c r="EH174" s="375"/>
      <c r="EI174" s="375"/>
      <c r="EJ174" s="375"/>
      <c r="EK174" s="375"/>
      <c r="EL174" s="375"/>
      <c r="EM174" s="375"/>
      <c r="EN174" s="375"/>
      <c r="EO174" s="375"/>
      <c r="EP174" s="375"/>
      <c r="EQ174" s="375"/>
      <c r="ER174" s="375"/>
      <c r="ES174" s="375"/>
      <c r="ET174" s="375"/>
      <c r="EU174" s="375"/>
      <c r="EV174" s="375"/>
      <c r="EW174" s="375"/>
      <c r="EX174" s="375"/>
      <c r="EY174" s="375"/>
      <c r="EZ174" s="375"/>
      <c r="FA174" s="375"/>
      <c r="FB174" s="375"/>
      <c r="FC174" s="375"/>
      <c r="FD174" s="375"/>
      <c r="FE174" s="375"/>
      <c r="FF174" s="375"/>
      <c r="FG174" s="375"/>
      <c r="FH174" s="375"/>
      <c r="FI174" s="375"/>
      <c r="FJ174" s="375"/>
      <c r="FK174" s="375"/>
      <c r="FL174" s="375"/>
      <c r="FM174" s="375"/>
      <c r="FN174" s="375"/>
      <c r="FO174" s="375"/>
      <c r="FP174" s="375"/>
      <c r="FQ174" s="375"/>
      <c r="FR174" s="375"/>
      <c r="FS174" s="375"/>
      <c r="FT174" s="375"/>
      <c r="FU174" s="375"/>
      <c r="FV174" s="375"/>
      <c r="FW174" s="375"/>
      <c r="FX174" s="375"/>
      <c r="FY174" s="375"/>
      <c r="FZ174" s="375"/>
      <c r="GA174" s="375"/>
      <c r="GB174" s="375"/>
      <c r="GC174" s="375"/>
      <c r="GD174" s="375"/>
      <c r="GE174" s="375"/>
      <c r="GF174" s="375"/>
      <c r="GG174" s="375"/>
      <c r="GH174" s="375"/>
      <c r="GI174" s="375"/>
      <c r="GJ174" s="375"/>
      <c r="GK174" s="375"/>
      <c r="GL174" s="375"/>
      <c r="GM174" s="375"/>
      <c r="GN174" s="375"/>
      <c r="GO174" s="375"/>
      <c r="GP174" s="375"/>
      <c r="GQ174" s="375"/>
      <c r="GR174" s="375"/>
      <c r="GS174" s="375"/>
      <c r="GT174" s="375"/>
      <c r="GU174" s="375"/>
      <c r="GV174" s="375"/>
      <c r="GW174" s="375"/>
      <c r="GX174" s="375"/>
      <c r="GY174" s="375"/>
      <c r="GZ174" s="375"/>
      <c r="HA174" s="375"/>
      <c r="HB174" s="375"/>
      <c r="HC174" s="375"/>
      <c r="HD174" s="375"/>
      <c r="HE174" s="375"/>
      <c r="HF174" s="375"/>
      <c r="HG174" s="375"/>
      <c r="HH174" s="375"/>
      <c r="HI174" s="375"/>
      <c r="HJ174" s="375"/>
      <c r="HK174" s="375"/>
      <c r="HL174" s="375"/>
      <c r="HM174" s="375"/>
      <c r="HN174" s="375"/>
      <c r="HO174" s="375"/>
      <c r="HP174" s="375"/>
      <c r="HQ174" s="375"/>
      <c r="HR174" s="375"/>
      <c r="HS174" s="375"/>
      <c r="HT174" s="375"/>
      <c r="HU174" s="375"/>
      <c r="HV174" s="375"/>
      <c r="HW174" s="375"/>
      <c r="HX174" s="375"/>
      <c r="HY174" s="375"/>
      <c r="HZ174" s="375"/>
      <c r="IA174" s="375"/>
      <c r="IB174" s="375"/>
      <c r="IC174" s="375"/>
      <c r="ID174" s="375"/>
      <c r="IE174" s="375"/>
      <c r="IF174" s="375"/>
      <c r="IG174" s="375"/>
      <c r="IH174" s="375"/>
      <c r="II174" s="375"/>
      <c r="IJ174" s="375"/>
      <c r="IK174" s="375"/>
      <c r="IL174" s="375"/>
      <c r="IM174" s="375"/>
      <c r="IN174" s="375"/>
      <c r="IO174" s="375"/>
      <c r="IP174" s="375"/>
      <c r="IQ174" s="375"/>
      <c r="IR174" s="375"/>
      <c r="IS174" s="375"/>
      <c r="IT174" s="375"/>
      <c r="IU174" s="375"/>
      <c r="IV174" s="375"/>
      <c r="IW174" s="375"/>
      <c r="IX174" s="375"/>
      <c r="IY174" s="375"/>
      <c r="IZ174" s="375"/>
      <c r="JA174" s="375"/>
      <c r="JB174" s="375"/>
      <c r="JC174" s="375"/>
      <c r="JD174" s="375"/>
      <c r="JE174" s="375"/>
      <c r="JF174" s="375"/>
      <c r="JG174" s="375"/>
      <c r="JH174" s="375"/>
      <c r="JI174" s="375"/>
      <c r="JJ174" s="375"/>
      <c r="JK174" s="375"/>
      <c r="JL174" s="375"/>
      <c r="JM174" s="375"/>
      <c r="JN174" s="375"/>
      <c r="JO174" s="375"/>
      <c r="JP174" s="375"/>
      <c r="JQ174" s="375"/>
      <c r="JR174" s="375"/>
      <c r="JS174" s="375"/>
      <c r="JT174" s="375"/>
      <c r="JU174" s="375"/>
      <c r="JV174" s="375"/>
      <c r="JW174" s="376"/>
      <c r="JX174" s="375"/>
      <c r="JY174" s="375"/>
      <c r="JZ174" s="375"/>
      <c r="KA174" s="375"/>
      <c r="KB174" s="376"/>
      <c r="KC174" s="376"/>
      <c r="KD174" s="376"/>
      <c r="KE174" s="376"/>
      <c r="KF174" s="376"/>
      <c r="KG174" s="376"/>
      <c r="KH174" s="376"/>
      <c r="KI174" s="376"/>
      <c r="KJ174" s="376"/>
      <c r="KK174" s="376"/>
      <c r="KL174" s="376"/>
      <c r="KM174" s="376"/>
      <c r="KN174" s="376"/>
      <c r="KO174" s="376"/>
      <c r="KP174" s="376"/>
      <c r="KQ174" s="376"/>
      <c r="KR174" s="376"/>
      <c r="KS174" s="376"/>
      <c r="KT174" s="376"/>
      <c r="KU174" s="376"/>
      <c r="KV174" s="376"/>
      <c r="KW174" s="376"/>
      <c r="KX174" s="376"/>
      <c r="KY174" s="376"/>
      <c r="KZ174" s="376"/>
      <c r="LA174" s="376"/>
      <c r="LB174" s="376"/>
      <c r="LC174" s="376"/>
      <c r="LD174" s="376"/>
      <c r="LE174" s="376"/>
      <c r="LF174" s="376"/>
      <c r="LG174" s="376"/>
      <c r="LH174" s="376"/>
      <c r="LI174" s="376"/>
      <c r="LJ174" s="376"/>
      <c r="LK174" s="376"/>
      <c r="LL174" s="376"/>
      <c r="LM174" s="376"/>
      <c r="LN174" s="376"/>
      <c r="LO174" s="376"/>
      <c r="LP174" s="376"/>
      <c r="LQ174" s="376"/>
      <c r="LR174" s="375"/>
      <c r="LS174" s="375"/>
      <c r="LT174" s="375"/>
      <c r="LU174" s="375"/>
      <c r="LV174" s="375"/>
      <c r="LW174" s="375"/>
      <c r="LX174" s="377"/>
      <c r="LY174" s="375"/>
      <c r="LZ174" s="375"/>
      <c r="MA174" s="375"/>
      <c r="MB174" s="375"/>
      <c r="MC174" s="375"/>
      <c r="MD174" s="375"/>
      <c r="ME174" s="375"/>
      <c r="MF174" s="375"/>
      <c r="MG174" s="375"/>
      <c r="MH174" s="375"/>
      <c r="MI174" s="375"/>
      <c r="MJ174" s="375"/>
      <c r="MK174" s="375"/>
      <c r="ML174" s="375"/>
      <c r="MM174" s="375"/>
      <c r="MN174" s="377"/>
      <c r="MO174" s="377"/>
      <c r="MP174" s="375"/>
      <c r="MQ174" s="375"/>
      <c r="MR174" s="375"/>
      <c r="MS174" s="375"/>
      <c r="MT174" s="375"/>
      <c r="MU174" s="375"/>
      <c r="MV174" s="375"/>
      <c r="MW174" s="375"/>
      <c r="MX174" s="375"/>
      <c r="MY174" s="375"/>
      <c r="MZ174" s="375"/>
      <c r="NA174" s="375"/>
      <c r="NB174" s="375"/>
      <c r="NC174" s="375"/>
      <c r="ND174" s="375"/>
      <c r="NE174" s="378"/>
      <c r="NF174" s="378"/>
      <c r="NG174" s="378"/>
      <c r="NH174" s="378"/>
      <c r="NI174" s="378"/>
      <c r="NJ174" s="378"/>
      <c r="NK174" s="378"/>
      <c r="NL174" s="378"/>
      <c r="NM174" s="378"/>
      <c r="NN174" s="378"/>
      <c r="NO174" s="378"/>
      <c r="NP174" s="378"/>
      <c r="NQ174" s="378"/>
      <c r="NR174" s="378"/>
      <c r="NS174" s="378"/>
      <c r="NT174" s="378"/>
      <c r="NU174" s="378"/>
      <c r="NV174" s="378"/>
      <c r="NW174" s="378"/>
      <c r="NX174" s="378"/>
      <c r="NY174" s="378"/>
      <c r="NZ174" s="378"/>
      <c r="OA174" s="378"/>
      <c r="OB174" s="378"/>
      <c r="OC174" s="378"/>
      <c r="OD174" s="378"/>
      <c r="OE174" s="378"/>
      <c r="OF174" s="378"/>
      <c r="OG174" s="378"/>
      <c r="OH174" s="378"/>
      <c r="OI174" s="378"/>
      <c r="OJ174" s="378"/>
      <c r="OK174" s="378"/>
      <c r="OL174" s="378"/>
      <c r="OM174" s="378"/>
      <c r="ON174" s="378"/>
      <c r="OO174" s="378"/>
      <c r="OP174" s="378"/>
      <c r="OQ174" s="378"/>
      <c r="OR174" s="378"/>
      <c r="OS174" s="378"/>
      <c r="OT174" s="378"/>
      <c r="OU174" s="378"/>
      <c r="OV174" s="378"/>
      <c r="OW174" s="378"/>
      <c r="OX174" s="378"/>
      <c r="OY174" s="378"/>
      <c r="OZ174" s="378"/>
      <c r="PA174" s="378"/>
      <c r="PB174" s="378"/>
      <c r="PC174" s="378"/>
      <c r="PD174" s="378"/>
      <c r="PE174" s="378"/>
      <c r="PF174" s="378"/>
      <c r="PG174" s="378"/>
      <c r="PH174" s="378"/>
      <c r="PI174" s="378"/>
      <c r="PJ174" s="378"/>
      <c r="PK174" s="378"/>
      <c r="PL174" s="378"/>
      <c r="PM174" s="378"/>
      <c r="PN174" s="378"/>
      <c r="PO174" s="378"/>
      <c r="PP174" s="378"/>
      <c r="PQ174" s="378"/>
      <c r="PR174" s="378"/>
      <c r="PS174" s="378"/>
      <c r="PT174" s="378"/>
      <c r="PU174" s="378"/>
      <c r="PV174" s="378"/>
      <c r="PW174" s="378"/>
      <c r="PX174" s="378"/>
      <c r="PY174" s="378"/>
      <c r="PZ174" s="378"/>
      <c r="QA174" s="378"/>
      <c r="QB174" s="378"/>
      <c r="QC174" s="378"/>
      <c r="QD174" s="378"/>
      <c r="QE174" s="378"/>
      <c r="QF174" s="378"/>
      <c r="QG174" s="378"/>
      <c r="QH174" s="378"/>
      <c r="QI174" s="378"/>
      <c r="QJ174" s="378"/>
      <c r="QK174" s="378"/>
      <c r="QL174" s="378"/>
      <c r="QM174" s="378"/>
      <c r="QN174" s="378"/>
      <c r="QO174" s="378"/>
      <c r="QP174" s="378"/>
      <c r="QQ174" s="378"/>
      <c r="QR174" s="378"/>
      <c r="QS174" s="378"/>
      <c r="QT174" s="378"/>
      <c r="QU174" s="378"/>
      <c r="QV174" s="378"/>
      <c r="QW174" s="378"/>
      <c r="QX174" s="378"/>
      <c r="QY174" s="378"/>
      <c r="QZ174" s="378"/>
      <c r="RA174" s="378"/>
      <c r="RB174" s="378"/>
      <c r="RC174" s="378"/>
      <c r="RD174" s="378"/>
      <c r="RE174" s="378"/>
      <c r="RF174" s="378"/>
      <c r="RG174" s="378"/>
      <c r="RH174" s="378"/>
      <c r="RI174" s="378"/>
      <c r="RJ174" s="378"/>
      <c r="RK174" s="378"/>
      <c r="RL174" s="378"/>
      <c r="RM174" s="378"/>
      <c r="RN174" s="378"/>
      <c r="RO174" s="378"/>
      <c r="RP174" s="378"/>
      <c r="RQ174" s="378"/>
      <c r="RR174" s="378"/>
      <c r="RS174" s="378"/>
      <c r="RT174" s="378"/>
      <c r="RU174" s="378"/>
      <c r="RV174" s="378"/>
      <c r="RW174" s="378"/>
      <c r="RX174" s="378"/>
      <c r="RY174" s="378"/>
      <c r="RZ174" s="378"/>
      <c r="SA174" s="378"/>
      <c r="SB174" s="378"/>
      <c r="SC174" s="378"/>
      <c r="SD174" s="378"/>
      <c r="SE174" s="378"/>
      <c r="SF174" s="378"/>
      <c r="SG174" s="378"/>
      <c r="SH174" s="378"/>
      <c r="SI174" s="378"/>
    </row>
    <row r="175" spans="1:503" s="373" customFormat="1" ht="39" customHeight="1" x14ac:dyDescent="0.2">
      <c r="A175" s="378"/>
      <c r="B175" s="384"/>
      <c r="C175" s="520"/>
      <c r="D175" s="378"/>
      <c r="E175" s="378"/>
      <c r="F175" s="303"/>
      <c r="G175" s="303"/>
      <c r="H175" s="378"/>
      <c r="I175" s="378"/>
      <c r="J175" s="378"/>
      <c r="K175" s="303"/>
      <c r="L175" s="378"/>
      <c r="M175" s="378"/>
      <c r="N175" s="378"/>
      <c r="O175" s="384"/>
      <c r="P175" s="378"/>
      <c r="Q175" s="518"/>
      <c r="R175" s="518"/>
      <c r="X175" s="383"/>
      <c r="Y175" s="375"/>
      <c r="Z175" s="375"/>
      <c r="AA175" s="375"/>
      <c r="AB175" s="375"/>
      <c r="AC175" s="383"/>
      <c r="AD175" s="375"/>
      <c r="AE175" s="375"/>
      <c r="AF175" s="375"/>
      <c r="AG175" s="375"/>
      <c r="AH175" s="383"/>
      <c r="AI175" s="375"/>
      <c r="AJ175" s="375"/>
      <c r="AK175" s="375"/>
      <c r="AL175" s="375"/>
      <c r="AM175" s="383"/>
      <c r="AN175" s="375"/>
      <c r="AO175" s="375"/>
      <c r="AP175" s="375"/>
      <c r="AQ175" s="375"/>
      <c r="AR175" s="375"/>
      <c r="AS175" s="375"/>
      <c r="AT175" s="375"/>
      <c r="AU175" s="375"/>
      <c r="AV175" s="375"/>
      <c r="AW175" s="375"/>
      <c r="AX175" s="375"/>
      <c r="AY175" s="375"/>
      <c r="AZ175" s="375"/>
      <c r="BA175" s="375"/>
      <c r="BB175" s="375"/>
      <c r="BC175" s="375"/>
      <c r="BD175" s="375"/>
      <c r="BE175" s="375"/>
      <c r="BF175" s="375"/>
      <c r="BG175" s="375"/>
      <c r="BH175" s="375"/>
      <c r="BI175" s="375"/>
      <c r="BJ175" s="375"/>
      <c r="BK175" s="375"/>
      <c r="BL175" s="375"/>
      <c r="BM175" s="375"/>
      <c r="BN175" s="375"/>
      <c r="BO175" s="375"/>
      <c r="BP175" s="375"/>
      <c r="BQ175" s="375"/>
      <c r="BR175" s="375"/>
      <c r="BS175" s="375"/>
      <c r="BT175" s="375"/>
      <c r="BU175" s="375"/>
      <c r="BV175" s="375"/>
      <c r="BW175" s="375"/>
      <c r="BX175" s="375"/>
      <c r="BY175" s="375"/>
      <c r="BZ175" s="375"/>
      <c r="CA175" s="375"/>
      <c r="CB175" s="375"/>
      <c r="CC175" s="375"/>
      <c r="CD175" s="375"/>
      <c r="CE175" s="375"/>
      <c r="CF175" s="375"/>
      <c r="CG175" s="375"/>
      <c r="CH175" s="375"/>
      <c r="CI175" s="375"/>
      <c r="CJ175" s="375"/>
      <c r="CK175" s="375"/>
      <c r="CL175" s="375"/>
      <c r="CM175" s="375"/>
      <c r="CN175" s="375"/>
      <c r="CO175" s="375"/>
      <c r="CP175" s="375"/>
      <c r="CQ175" s="375"/>
      <c r="CR175" s="375"/>
      <c r="CS175" s="375"/>
      <c r="CT175" s="375"/>
      <c r="CU175" s="375"/>
      <c r="CV175" s="375"/>
      <c r="CW175" s="375"/>
      <c r="CX175" s="375"/>
      <c r="CY175" s="375"/>
      <c r="CZ175" s="375"/>
      <c r="DA175" s="375"/>
      <c r="DB175" s="375"/>
      <c r="DC175" s="375"/>
      <c r="DD175" s="375"/>
      <c r="DE175" s="375"/>
      <c r="DF175" s="375"/>
      <c r="DG175" s="375"/>
      <c r="DH175" s="375"/>
      <c r="DI175" s="375"/>
      <c r="DJ175" s="375"/>
      <c r="DK175" s="375"/>
      <c r="DL175" s="375"/>
      <c r="DM175" s="375"/>
      <c r="DN175" s="375"/>
      <c r="DO175" s="375"/>
      <c r="DP175" s="375"/>
      <c r="DQ175" s="375"/>
      <c r="DR175" s="375"/>
      <c r="DS175" s="375"/>
      <c r="DT175" s="375"/>
      <c r="DU175" s="375"/>
      <c r="DV175" s="375"/>
      <c r="DW175" s="375"/>
      <c r="DX175" s="375"/>
      <c r="DY175" s="375"/>
      <c r="DZ175" s="375"/>
      <c r="EA175" s="375"/>
      <c r="EB175" s="375"/>
      <c r="EC175" s="375"/>
      <c r="ED175" s="375"/>
      <c r="EE175" s="375"/>
      <c r="EF175" s="375"/>
      <c r="EG175" s="375"/>
      <c r="EH175" s="375"/>
      <c r="EI175" s="375"/>
      <c r="EJ175" s="375"/>
      <c r="EK175" s="375"/>
      <c r="EL175" s="375"/>
      <c r="EM175" s="375"/>
      <c r="EN175" s="375"/>
      <c r="EO175" s="375"/>
      <c r="EP175" s="375"/>
      <c r="EQ175" s="375"/>
      <c r="ER175" s="375"/>
      <c r="ES175" s="375"/>
      <c r="ET175" s="375"/>
      <c r="EU175" s="375"/>
      <c r="EV175" s="375"/>
      <c r="EW175" s="375"/>
      <c r="EX175" s="375"/>
      <c r="EY175" s="375"/>
      <c r="EZ175" s="375"/>
      <c r="FA175" s="375"/>
      <c r="FB175" s="375"/>
      <c r="FC175" s="375"/>
      <c r="FD175" s="375"/>
      <c r="FE175" s="375"/>
      <c r="FF175" s="375"/>
      <c r="FG175" s="375"/>
      <c r="FH175" s="375"/>
      <c r="FI175" s="375"/>
      <c r="FJ175" s="375"/>
      <c r="FK175" s="375"/>
      <c r="FL175" s="375"/>
      <c r="FM175" s="375"/>
      <c r="FN175" s="375"/>
      <c r="FO175" s="375"/>
      <c r="FP175" s="375"/>
      <c r="FQ175" s="375"/>
      <c r="FR175" s="375"/>
      <c r="FS175" s="375"/>
      <c r="FT175" s="375"/>
      <c r="FU175" s="375"/>
      <c r="FV175" s="375"/>
      <c r="FW175" s="375"/>
      <c r="FX175" s="375"/>
      <c r="FY175" s="375"/>
      <c r="FZ175" s="375"/>
      <c r="GA175" s="375"/>
      <c r="GB175" s="375"/>
      <c r="GC175" s="375"/>
      <c r="GD175" s="375"/>
      <c r="GE175" s="375"/>
      <c r="GF175" s="375"/>
      <c r="GG175" s="375"/>
      <c r="GH175" s="375"/>
      <c r="GI175" s="375"/>
      <c r="GJ175" s="375"/>
      <c r="GK175" s="375"/>
      <c r="GL175" s="375"/>
      <c r="GM175" s="375"/>
      <c r="GN175" s="375"/>
      <c r="GO175" s="375"/>
      <c r="GP175" s="375"/>
      <c r="GQ175" s="375"/>
      <c r="GR175" s="375"/>
      <c r="GS175" s="375"/>
      <c r="GT175" s="375"/>
      <c r="GU175" s="375"/>
      <c r="GV175" s="375"/>
      <c r="GW175" s="375"/>
      <c r="GX175" s="375"/>
      <c r="GY175" s="375"/>
      <c r="GZ175" s="375"/>
      <c r="HA175" s="375"/>
      <c r="HB175" s="375"/>
      <c r="HC175" s="375"/>
      <c r="HD175" s="375"/>
      <c r="HE175" s="375"/>
      <c r="HF175" s="375"/>
      <c r="HG175" s="375"/>
      <c r="HH175" s="375"/>
      <c r="HI175" s="375"/>
      <c r="HJ175" s="375"/>
      <c r="HK175" s="375"/>
      <c r="HL175" s="375"/>
      <c r="HM175" s="375"/>
      <c r="HN175" s="375"/>
      <c r="HO175" s="375"/>
      <c r="HP175" s="375"/>
      <c r="HQ175" s="375"/>
      <c r="HR175" s="375"/>
      <c r="HS175" s="375"/>
      <c r="HT175" s="375"/>
      <c r="HU175" s="375"/>
      <c r="HV175" s="375"/>
      <c r="HW175" s="375"/>
      <c r="HX175" s="375"/>
      <c r="HY175" s="375"/>
      <c r="HZ175" s="375"/>
      <c r="IA175" s="375"/>
      <c r="IB175" s="375"/>
      <c r="IC175" s="375"/>
      <c r="ID175" s="375"/>
      <c r="IE175" s="375"/>
      <c r="IF175" s="375"/>
      <c r="IG175" s="375"/>
      <c r="IH175" s="375"/>
      <c r="II175" s="375"/>
      <c r="IJ175" s="375"/>
      <c r="IK175" s="375"/>
      <c r="IL175" s="375"/>
      <c r="IM175" s="375"/>
      <c r="IN175" s="375"/>
      <c r="IO175" s="375"/>
      <c r="IP175" s="375"/>
      <c r="IQ175" s="375"/>
      <c r="IR175" s="375"/>
      <c r="IS175" s="375"/>
      <c r="IT175" s="375"/>
      <c r="IU175" s="375"/>
      <c r="IV175" s="375"/>
      <c r="IW175" s="375"/>
      <c r="IX175" s="375"/>
      <c r="IY175" s="375"/>
      <c r="IZ175" s="375"/>
      <c r="JA175" s="375"/>
      <c r="JB175" s="375"/>
      <c r="JC175" s="375"/>
      <c r="JD175" s="375"/>
      <c r="JE175" s="375"/>
      <c r="JF175" s="375"/>
      <c r="JG175" s="375"/>
      <c r="JH175" s="375"/>
      <c r="JI175" s="375"/>
      <c r="JJ175" s="375"/>
      <c r="JK175" s="375"/>
      <c r="JL175" s="375"/>
      <c r="JM175" s="375"/>
      <c r="JN175" s="375"/>
      <c r="JO175" s="375"/>
      <c r="JP175" s="375"/>
      <c r="JQ175" s="375"/>
      <c r="JR175" s="375"/>
      <c r="JS175" s="375"/>
      <c r="JT175" s="375"/>
      <c r="JU175" s="375"/>
      <c r="JV175" s="375"/>
      <c r="JW175" s="376"/>
      <c r="JX175" s="375"/>
      <c r="JY175" s="375"/>
      <c r="JZ175" s="375"/>
      <c r="KA175" s="375"/>
      <c r="KB175" s="376"/>
      <c r="KC175" s="376"/>
      <c r="KD175" s="376"/>
      <c r="KE175" s="376"/>
      <c r="KF175" s="376"/>
      <c r="KG175" s="376"/>
      <c r="KH175" s="376"/>
      <c r="KI175" s="376"/>
      <c r="KJ175" s="376"/>
      <c r="KK175" s="376"/>
      <c r="KL175" s="376"/>
      <c r="KM175" s="376"/>
      <c r="KN175" s="376"/>
      <c r="KO175" s="376"/>
      <c r="KP175" s="376"/>
      <c r="KQ175" s="376"/>
      <c r="KR175" s="376"/>
      <c r="KS175" s="376"/>
      <c r="KT175" s="376"/>
      <c r="KU175" s="376"/>
      <c r="KV175" s="376"/>
      <c r="KW175" s="376"/>
      <c r="KX175" s="376"/>
      <c r="KY175" s="376"/>
      <c r="KZ175" s="376"/>
      <c r="LA175" s="376"/>
      <c r="LB175" s="376"/>
      <c r="LC175" s="376"/>
      <c r="LD175" s="376"/>
      <c r="LE175" s="376"/>
      <c r="LF175" s="376"/>
      <c r="LG175" s="376"/>
      <c r="LH175" s="376"/>
      <c r="LI175" s="376"/>
      <c r="LJ175" s="376"/>
      <c r="LK175" s="376"/>
      <c r="LL175" s="376"/>
      <c r="LM175" s="376"/>
      <c r="LN175" s="376"/>
      <c r="LO175" s="376"/>
      <c r="LP175" s="376"/>
      <c r="LQ175" s="376"/>
      <c r="LR175" s="375"/>
      <c r="LS175" s="375"/>
      <c r="LT175" s="375"/>
      <c r="LU175" s="375"/>
      <c r="LV175" s="375"/>
      <c r="LW175" s="375"/>
      <c r="LX175" s="377"/>
      <c r="LY175" s="375"/>
      <c r="LZ175" s="375"/>
      <c r="MA175" s="375"/>
      <c r="MB175" s="375"/>
      <c r="MC175" s="375"/>
      <c r="MD175" s="375"/>
      <c r="ME175" s="375"/>
      <c r="MF175" s="375"/>
      <c r="MG175" s="375"/>
      <c r="MH175" s="375"/>
      <c r="MI175" s="375"/>
      <c r="MJ175" s="375"/>
      <c r="MK175" s="375"/>
      <c r="ML175" s="375"/>
      <c r="MM175" s="375"/>
      <c r="MN175" s="377"/>
      <c r="MO175" s="377"/>
      <c r="MP175" s="375"/>
      <c r="MQ175" s="375"/>
      <c r="MR175" s="375"/>
      <c r="MS175" s="375"/>
      <c r="MT175" s="375"/>
      <c r="MU175" s="375"/>
      <c r="MV175" s="375"/>
      <c r="MW175" s="375"/>
      <c r="MX175" s="375"/>
      <c r="MY175" s="375"/>
      <c r="MZ175" s="375"/>
      <c r="NA175" s="375"/>
      <c r="NB175" s="375"/>
      <c r="NC175" s="375"/>
      <c r="ND175" s="375"/>
      <c r="NE175" s="378"/>
      <c r="NF175" s="378"/>
      <c r="NG175" s="378"/>
      <c r="NH175" s="378"/>
      <c r="NI175" s="378"/>
      <c r="NJ175" s="378"/>
      <c r="NK175" s="378"/>
      <c r="NL175" s="378"/>
      <c r="NM175" s="378"/>
      <c r="NN175" s="378"/>
      <c r="NO175" s="378"/>
      <c r="NP175" s="378"/>
      <c r="NQ175" s="378"/>
      <c r="NR175" s="378"/>
      <c r="NS175" s="378"/>
      <c r="NT175" s="378"/>
      <c r="NU175" s="378"/>
      <c r="NV175" s="378"/>
      <c r="NW175" s="378"/>
      <c r="NX175" s="378"/>
      <c r="NY175" s="378"/>
      <c r="NZ175" s="378"/>
      <c r="OA175" s="378"/>
      <c r="OB175" s="378"/>
      <c r="OC175" s="378"/>
      <c r="OD175" s="378"/>
      <c r="OE175" s="378"/>
      <c r="OF175" s="378"/>
      <c r="OG175" s="378"/>
      <c r="OH175" s="378"/>
      <c r="OI175" s="378"/>
      <c r="OJ175" s="378"/>
      <c r="OK175" s="378"/>
      <c r="OL175" s="378"/>
      <c r="OM175" s="378"/>
      <c r="ON175" s="378"/>
      <c r="OO175" s="378"/>
      <c r="OP175" s="378"/>
      <c r="OQ175" s="378"/>
      <c r="OR175" s="378"/>
      <c r="OS175" s="378"/>
      <c r="OT175" s="378"/>
      <c r="OU175" s="378"/>
      <c r="OV175" s="378"/>
      <c r="OW175" s="378"/>
      <c r="OX175" s="378"/>
      <c r="OY175" s="378"/>
      <c r="OZ175" s="378"/>
      <c r="PA175" s="378"/>
      <c r="PB175" s="378"/>
      <c r="PC175" s="378"/>
      <c r="PD175" s="378"/>
      <c r="PE175" s="378"/>
      <c r="PF175" s="378"/>
      <c r="PG175" s="378"/>
      <c r="PH175" s="378"/>
      <c r="PI175" s="378"/>
      <c r="PJ175" s="378"/>
      <c r="PK175" s="378"/>
      <c r="PL175" s="378"/>
      <c r="PM175" s="378"/>
      <c r="PN175" s="378"/>
      <c r="PO175" s="378"/>
      <c r="PP175" s="378"/>
      <c r="PQ175" s="378"/>
      <c r="PR175" s="378"/>
      <c r="PS175" s="378"/>
      <c r="PT175" s="378"/>
      <c r="PU175" s="378"/>
      <c r="PV175" s="378"/>
      <c r="PW175" s="378"/>
      <c r="PX175" s="378"/>
      <c r="PY175" s="378"/>
      <c r="PZ175" s="378"/>
      <c r="QA175" s="378"/>
      <c r="QB175" s="378"/>
      <c r="QC175" s="378"/>
      <c r="QD175" s="378"/>
      <c r="QE175" s="378"/>
      <c r="QF175" s="378"/>
      <c r="QG175" s="378"/>
      <c r="QH175" s="378"/>
      <c r="QI175" s="378"/>
      <c r="QJ175" s="378"/>
      <c r="QK175" s="378"/>
      <c r="QL175" s="378"/>
      <c r="QM175" s="378"/>
      <c r="QN175" s="378"/>
      <c r="QO175" s="378"/>
      <c r="QP175" s="378"/>
      <c r="QQ175" s="378"/>
      <c r="QR175" s="378"/>
      <c r="QS175" s="378"/>
      <c r="QT175" s="378"/>
      <c r="QU175" s="378"/>
      <c r="QV175" s="378"/>
      <c r="QW175" s="378"/>
      <c r="QX175" s="378"/>
      <c r="QY175" s="378"/>
      <c r="QZ175" s="378"/>
      <c r="RA175" s="378"/>
      <c r="RB175" s="378"/>
      <c r="RC175" s="378"/>
      <c r="RD175" s="378"/>
      <c r="RE175" s="378"/>
      <c r="RF175" s="378"/>
      <c r="RG175" s="378"/>
      <c r="RH175" s="378"/>
      <c r="RI175" s="378"/>
      <c r="RJ175" s="378"/>
      <c r="RK175" s="378"/>
      <c r="RL175" s="378"/>
      <c r="RM175" s="378"/>
      <c r="RN175" s="378"/>
      <c r="RO175" s="378"/>
      <c r="RP175" s="378"/>
      <c r="RQ175" s="378"/>
      <c r="RR175" s="378"/>
      <c r="RS175" s="378"/>
      <c r="RT175" s="378"/>
      <c r="RU175" s="378"/>
      <c r="RV175" s="378"/>
      <c r="RW175" s="378"/>
      <c r="RX175" s="378"/>
      <c r="RY175" s="378"/>
      <c r="RZ175" s="378"/>
      <c r="SA175" s="378"/>
      <c r="SB175" s="378"/>
      <c r="SC175" s="378"/>
      <c r="SD175" s="378"/>
      <c r="SE175" s="378"/>
      <c r="SF175" s="378"/>
      <c r="SG175" s="378"/>
      <c r="SH175" s="378"/>
      <c r="SI175" s="378"/>
    </row>
    <row r="176" spans="1:503" ht="12" customHeight="1" x14ac:dyDescent="0.2">
      <c r="A176" s="413" t="s">
        <v>484</v>
      </c>
      <c r="B176" s="413" t="s">
        <v>485</v>
      </c>
      <c r="N176" s="413" t="s">
        <v>486</v>
      </c>
      <c r="O176" s="413"/>
    </row>
    <row r="177" spans="1:503" ht="408.75" customHeight="1" x14ac:dyDescent="0.2">
      <c r="A177" s="1178" t="s">
        <v>512</v>
      </c>
      <c r="B177" s="1178"/>
      <c r="C177" s="1178"/>
      <c r="D177" s="1178"/>
      <c r="E177" s="1178"/>
      <c r="F177" s="1178"/>
      <c r="G177" s="1178"/>
      <c r="H177" s="1178"/>
      <c r="I177" s="1178"/>
      <c r="J177" s="1178"/>
      <c r="K177" s="1178"/>
      <c r="L177" s="1178"/>
      <c r="M177" s="1178"/>
      <c r="N177" s="1179"/>
      <c r="O177" s="1179"/>
      <c r="P177" s="1179"/>
      <c r="Q177" s="1179"/>
      <c r="R177" s="1180" t="s">
        <v>487</v>
      </c>
      <c r="S177" s="1181"/>
      <c r="T177" s="1181"/>
      <c r="U177" s="1181"/>
    </row>
    <row r="178" spans="1:503" ht="11.25" customHeight="1" x14ac:dyDescent="0.2"/>
    <row r="179" spans="1:503" ht="12" customHeight="1" x14ac:dyDescent="0.2"/>
    <row r="180" spans="1:503" ht="12" customHeight="1" x14ac:dyDescent="0.2"/>
    <row r="181" spans="1:503" ht="14.1" customHeight="1" x14ac:dyDescent="0.2"/>
    <row r="182" spans="1:503" s="373" customFormat="1" ht="14.1" customHeight="1" x14ac:dyDescent="0.2">
      <c r="A182" s="378"/>
      <c r="B182" s="378"/>
      <c r="C182" s="378"/>
      <c r="D182" s="378"/>
      <c r="E182" s="378"/>
      <c r="F182" s="378"/>
      <c r="G182" s="378"/>
      <c r="H182" s="378"/>
      <c r="I182" s="378"/>
      <c r="J182" s="378"/>
      <c r="K182" s="378"/>
      <c r="L182" s="378"/>
      <c r="M182" s="378"/>
      <c r="N182" s="378"/>
      <c r="O182" s="378"/>
      <c r="P182" s="378"/>
      <c r="X182" s="375"/>
      <c r="Y182" s="375"/>
      <c r="Z182" s="375"/>
      <c r="AA182" s="375"/>
      <c r="AB182" s="375"/>
      <c r="AC182" s="375"/>
      <c r="AD182" s="375"/>
      <c r="AE182" s="375"/>
      <c r="AF182" s="375"/>
      <c r="AG182" s="375"/>
      <c r="AH182" s="375"/>
      <c r="AI182" s="375"/>
      <c r="AJ182" s="375"/>
      <c r="AK182" s="375"/>
      <c r="AL182" s="375"/>
      <c r="AM182" s="375"/>
      <c r="AN182" s="375"/>
      <c r="AO182" s="375"/>
      <c r="AP182" s="375"/>
      <c r="AQ182" s="375"/>
      <c r="AR182" s="375"/>
      <c r="AS182" s="375"/>
      <c r="AT182" s="375"/>
      <c r="AU182" s="375"/>
      <c r="AV182" s="375"/>
      <c r="AW182" s="375"/>
      <c r="AX182" s="375"/>
      <c r="AY182" s="375"/>
      <c r="AZ182" s="375"/>
      <c r="BA182" s="375"/>
      <c r="BB182" s="375"/>
      <c r="BC182" s="375"/>
      <c r="BD182" s="375"/>
      <c r="BE182" s="375"/>
      <c r="BF182" s="375"/>
      <c r="BG182" s="375"/>
      <c r="BH182" s="375"/>
      <c r="BI182" s="375"/>
      <c r="BJ182" s="375"/>
      <c r="BK182" s="375"/>
      <c r="BL182" s="375"/>
      <c r="BM182" s="375"/>
      <c r="BN182" s="375"/>
      <c r="BO182" s="375"/>
      <c r="BP182" s="375"/>
      <c r="BQ182" s="375"/>
      <c r="BR182" s="375"/>
      <c r="BS182" s="375"/>
      <c r="BT182" s="375"/>
      <c r="BU182" s="375"/>
      <c r="BV182" s="375"/>
      <c r="BW182" s="375"/>
      <c r="BX182" s="375"/>
      <c r="BY182" s="375"/>
      <c r="BZ182" s="375"/>
      <c r="CA182" s="375"/>
      <c r="CB182" s="375"/>
      <c r="CC182" s="375"/>
      <c r="CD182" s="375"/>
      <c r="CE182" s="375"/>
      <c r="CF182" s="375"/>
      <c r="CG182" s="375"/>
      <c r="CH182" s="375"/>
      <c r="CI182" s="375"/>
      <c r="CJ182" s="375"/>
      <c r="CK182" s="375"/>
      <c r="CL182" s="375"/>
      <c r="CM182" s="375"/>
      <c r="CN182" s="375"/>
      <c r="CO182" s="375"/>
      <c r="CP182" s="375"/>
      <c r="CQ182" s="375"/>
      <c r="CR182" s="375"/>
      <c r="CS182" s="375"/>
      <c r="CT182" s="375"/>
      <c r="CU182" s="375"/>
      <c r="CV182" s="375"/>
      <c r="CW182" s="375"/>
      <c r="CX182" s="375"/>
      <c r="CY182" s="375"/>
      <c r="CZ182" s="375"/>
      <c r="DA182" s="375"/>
      <c r="DB182" s="375"/>
      <c r="DC182" s="375"/>
      <c r="DD182" s="375"/>
      <c r="DE182" s="375"/>
      <c r="DF182" s="375"/>
      <c r="DG182" s="375"/>
      <c r="DH182" s="375"/>
      <c r="DI182" s="375"/>
      <c r="DJ182" s="375"/>
      <c r="DK182" s="375"/>
      <c r="DL182" s="375"/>
      <c r="DM182" s="375"/>
      <c r="DN182" s="375"/>
      <c r="DO182" s="375"/>
      <c r="DP182" s="375"/>
      <c r="DQ182" s="375"/>
      <c r="DR182" s="375"/>
      <c r="DS182" s="375"/>
      <c r="DT182" s="375"/>
      <c r="DU182" s="375"/>
      <c r="DV182" s="375"/>
      <c r="DW182" s="375"/>
      <c r="DX182" s="375"/>
      <c r="DY182" s="375"/>
      <c r="DZ182" s="375"/>
      <c r="EA182" s="375"/>
      <c r="EB182" s="375"/>
      <c r="EC182" s="375"/>
      <c r="ED182" s="375"/>
      <c r="EE182" s="375"/>
      <c r="EF182" s="375"/>
      <c r="EG182" s="375"/>
      <c r="EH182" s="375"/>
      <c r="EI182" s="375"/>
      <c r="EJ182" s="375"/>
      <c r="EK182" s="375"/>
      <c r="EL182" s="375"/>
      <c r="EM182" s="375"/>
      <c r="EN182" s="375"/>
      <c r="EO182" s="375"/>
      <c r="EP182" s="375"/>
      <c r="EQ182" s="375"/>
      <c r="ER182" s="375"/>
      <c r="ES182" s="375"/>
      <c r="ET182" s="375"/>
      <c r="EU182" s="375"/>
      <c r="EV182" s="375"/>
      <c r="EW182" s="375"/>
      <c r="EX182" s="375"/>
      <c r="EY182" s="375"/>
      <c r="EZ182" s="375"/>
      <c r="FA182" s="375"/>
      <c r="FB182" s="375"/>
      <c r="FC182" s="375"/>
      <c r="FD182" s="375"/>
      <c r="FE182" s="375"/>
      <c r="FF182" s="375"/>
      <c r="FG182" s="375"/>
      <c r="FH182" s="375"/>
      <c r="FI182" s="375"/>
      <c r="FJ182" s="375"/>
      <c r="FK182" s="375"/>
      <c r="FL182" s="375"/>
      <c r="FM182" s="375"/>
      <c r="FN182" s="375"/>
      <c r="FO182" s="375"/>
      <c r="FP182" s="375"/>
      <c r="FQ182" s="375"/>
      <c r="FR182" s="375"/>
      <c r="FS182" s="375"/>
      <c r="FT182" s="375"/>
      <c r="FU182" s="375"/>
      <c r="FV182" s="375"/>
      <c r="FW182" s="375"/>
      <c r="FX182" s="375"/>
      <c r="FY182" s="375"/>
      <c r="FZ182" s="375"/>
      <c r="GA182" s="375"/>
      <c r="GB182" s="375"/>
      <c r="GC182" s="375"/>
      <c r="GD182" s="375"/>
      <c r="GE182" s="375"/>
      <c r="GF182" s="375"/>
      <c r="GG182" s="375"/>
      <c r="GH182" s="375"/>
      <c r="GI182" s="375"/>
      <c r="GJ182" s="375"/>
      <c r="GK182" s="375"/>
      <c r="GL182" s="375"/>
      <c r="GM182" s="375"/>
      <c r="GN182" s="375"/>
      <c r="GO182" s="375"/>
      <c r="GP182" s="375"/>
      <c r="GQ182" s="375"/>
      <c r="GR182" s="375"/>
      <c r="GS182" s="375"/>
      <c r="GT182" s="375"/>
      <c r="GU182" s="375"/>
      <c r="GV182" s="375"/>
      <c r="GW182" s="375"/>
      <c r="GX182" s="375"/>
      <c r="GY182" s="375"/>
      <c r="GZ182" s="375"/>
      <c r="HA182" s="375"/>
      <c r="HB182" s="375"/>
      <c r="HC182" s="375"/>
      <c r="HD182" s="375"/>
      <c r="HE182" s="375"/>
      <c r="HF182" s="375"/>
      <c r="HG182" s="375"/>
      <c r="HH182" s="375"/>
      <c r="HI182" s="375"/>
      <c r="HJ182" s="375"/>
      <c r="HK182" s="375"/>
      <c r="HL182" s="375"/>
      <c r="HM182" s="375"/>
      <c r="HN182" s="375"/>
      <c r="HO182" s="375"/>
      <c r="HP182" s="375"/>
      <c r="HQ182" s="375"/>
      <c r="HR182" s="375"/>
      <c r="HS182" s="375"/>
      <c r="HT182" s="375"/>
      <c r="HU182" s="375"/>
      <c r="HV182" s="375"/>
      <c r="HW182" s="375"/>
      <c r="HX182" s="375"/>
      <c r="HY182" s="375"/>
      <c r="HZ182" s="375"/>
      <c r="IA182" s="375"/>
      <c r="IB182" s="375"/>
      <c r="IC182" s="375"/>
      <c r="ID182" s="375"/>
      <c r="IE182" s="375"/>
      <c r="IF182" s="375"/>
      <c r="IG182" s="375"/>
      <c r="IH182" s="375"/>
      <c r="II182" s="375"/>
      <c r="IJ182" s="375"/>
      <c r="IK182" s="375"/>
      <c r="IL182" s="375"/>
      <c r="IM182" s="375"/>
      <c r="IN182" s="375"/>
      <c r="IO182" s="375"/>
      <c r="IP182" s="375"/>
      <c r="IQ182" s="375"/>
      <c r="IR182" s="375"/>
      <c r="IS182" s="375"/>
      <c r="IT182" s="375"/>
      <c r="IU182" s="375"/>
      <c r="IV182" s="375"/>
      <c r="IW182" s="375"/>
      <c r="IX182" s="375"/>
      <c r="IY182" s="375"/>
      <c r="IZ182" s="375"/>
      <c r="JA182" s="375"/>
      <c r="JB182" s="375"/>
      <c r="JC182" s="375"/>
      <c r="JD182" s="375"/>
      <c r="JE182" s="375"/>
      <c r="JF182" s="375"/>
      <c r="JG182" s="375"/>
      <c r="JH182" s="375"/>
      <c r="JI182" s="375"/>
      <c r="JJ182" s="375"/>
      <c r="JK182" s="375"/>
      <c r="JL182" s="375"/>
      <c r="JM182" s="375"/>
      <c r="JN182" s="375"/>
      <c r="JO182" s="375"/>
      <c r="JP182" s="375"/>
      <c r="JQ182" s="375"/>
      <c r="JR182" s="375"/>
      <c r="JS182" s="375"/>
      <c r="JT182" s="375"/>
      <c r="JU182" s="375"/>
      <c r="JV182" s="375"/>
      <c r="JW182" s="376"/>
      <c r="JX182" s="375"/>
      <c r="JY182" s="375"/>
      <c r="JZ182" s="375"/>
      <c r="KA182" s="375"/>
      <c r="KB182" s="376"/>
      <c r="KC182" s="376"/>
      <c r="KD182" s="376"/>
      <c r="KE182" s="376"/>
      <c r="KF182" s="376"/>
      <c r="KG182" s="376"/>
      <c r="KH182" s="376"/>
      <c r="KI182" s="376"/>
      <c r="KJ182" s="376"/>
      <c r="KK182" s="376"/>
      <c r="KL182" s="376"/>
      <c r="KM182" s="376"/>
      <c r="KN182" s="376"/>
      <c r="KO182" s="376"/>
      <c r="KP182" s="376"/>
      <c r="KQ182" s="376"/>
      <c r="KR182" s="376"/>
      <c r="KS182" s="376"/>
      <c r="KT182" s="376"/>
      <c r="KU182" s="376"/>
      <c r="KV182" s="376"/>
      <c r="KW182" s="376"/>
      <c r="KX182" s="376"/>
      <c r="KY182" s="376"/>
      <c r="KZ182" s="376"/>
      <c r="LA182" s="376"/>
      <c r="LB182" s="376"/>
      <c r="LC182" s="376"/>
      <c r="LD182" s="376"/>
      <c r="LE182" s="376"/>
      <c r="LF182" s="376"/>
      <c r="LG182" s="376"/>
      <c r="LH182" s="376"/>
      <c r="LI182" s="376"/>
      <c r="LJ182" s="376"/>
      <c r="LK182" s="376"/>
      <c r="LL182" s="376"/>
      <c r="LM182" s="376"/>
      <c r="LN182" s="376"/>
      <c r="LO182" s="376"/>
      <c r="LP182" s="376"/>
      <c r="LQ182" s="376"/>
      <c r="LR182" s="375"/>
      <c r="LS182" s="375"/>
      <c r="LT182" s="375"/>
      <c r="LU182" s="375"/>
      <c r="LV182" s="375"/>
      <c r="LW182" s="375"/>
      <c r="LX182" s="377"/>
      <c r="LY182" s="375"/>
      <c r="LZ182" s="375"/>
      <c r="MA182" s="375"/>
      <c r="MB182" s="375"/>
      <c r="MC182" s="375"/>
      <c r="MD182" s="375"/>
      <c r="ME182" s="375"/>
      <c r="MF182" s="375"/>
      <c r="MG182" s="375"/>
      <c r="MH182" s="375"/>
      <c r="MI182" s="375"/>
      <c r="MJ182" s="375"/>
      <c r="MK182" s="375"/>
      <c r="ML182" s="375"/>
      <c r="MM182" s="375"/>
      <c r="MN182" s="377"/>
      <c r="MO182" s="377"/>
      <c r="MP182" s="375"/>
      <c r="MQ182" s="375"/>
      <c r="MR182" s="375"/>
      <c r="MS182" s="375"/>
      <c r="MT182" s="375"/>
      <c r="MU182" s="375"/>
      <c r="MV182" s="375"/>
      <c r="MW182" s="375"/>
      <c r="MX182" s="375"/>
      <c r="MY182" s="375"/>
      <c r="MZ182" s="375"/>
      <c r="NA182" s="375"/>
      <c r="NB182" s="375"/>
      <c r="NC182" s="375"/>
      <c r="ND182" s="375"/>
      <c r="NE182" s="378"/>
      <c r="NF182" s="378"/>
      <c r="NG182" s="378"/>
      <c r="NH182" s="378"/>
      <c r="NI182" s="378"/>
      <c r="NJ182" s="378"/>
      <c r="NK182" s="378"/>
      <c r="NL182" s="378"/>
      <c r="NM182" s="378"/>
      <c r="NN182" s="378"/>
      <c r="NO182" s="378"/>
      <c r="NP182" s="378"/>
      <c r="NQ182" s="378"/>
      <c r="NR182" s="378"/>
      <c r="NS182" s="378"/>
      <c r="NT182" s="378"/>
      <c r="NU182" s="378"/>
      <c r="NV182" s="378"/>
      <c r="NW182" s="378"/>
      <c r="NX182" s="378"/>
      <c r="NY182" s="378"/>
      <c r="NZ182" s="378"/>
      <c r="OA182" s="378"/>
      <c r="OB182" s="378"/>
      <c r="OC182" s="378"/>
      <c r="OD182" s="378"/>
      <c r="OE182" s="378"/>
      <c r="OF182" s="378"/>
      <c r="OG182" s="378"/>
      <c r="OH182" s="378"/>
      <c r="OI182" s="378"/>
      <c r="OJ182" s="378"/>
      <c r="OK182" s="378"/>
      <c r="OL182" s="378"/>
      <c r="OM182" s="378"/>
      <c r="ON182" s="378"/>
      <c r="OO182" s="378"/>
      <c r="OP182" s="378"/>
      <c r="OQ182" s="378"/>
      <c r="OR182" s="378"/>
      <c r="OS182" s="378"/>
      <c r="OT182" s="378"/>
      <c r="OU182" s="378"/>
      <c r="OV182" s="378"/>
      <c r="OW182" s="378"/>
      <c r="OX182" s="378"/>
      <c r="OY182" s="378"/>
      <c r="OZ182" s="378"/>
      <c r="PA182" s="378"/>
      <c r="PB182" s="378"/>
      <c r="PC182" s="378"/>
      <c r="PD182" s="378"/>
      <c r="PE182" s="378"/>
      <c r="PF182" s="378"/>
      <c r="PG182" s="378"/>
      <c r="PH182" s="378"/>
      <c r="PI182" s="378"/>
      <c r="PJ182" s="378"/>
      <c r="PK182" s="378"/>
      <c r="PL182" s="378"/>
      <c r="PM182" s="378"/>
      <c r="PN182" s="378"/>
      <c r="PO182" s="378"/>
      <c r="PP182" s="378"/>
      <c r="PQ182" s="378"/>
      <c r="PR182" s="378"/>
      <c r="PS182" s="378"/>
      <c r="PT182" s="378"/>
      <c r="PU182" s="378"/>
      <c r="PV182" s="378"/>
      <c r="PW182" s="378"/>
      <c r="PX182" s="378"/>
      <c r="PY182" s="378"/>
      <c r="PZ182" s="378"/>
      <c r="QA182" s="378"/>
      <c r="QB182" s="378"/>
      <c r="QC182" s="378"/>
      <c r="QD182" s="378"/>
      <c r="QE182" s="378"/>
      <c r="QF182" s="378"/>
      <c r="QG182" s="378"/>
      <c r="QH182" s="378"/>
      <c r="QI182" s="378"/>
      <c r="QJ182" s="378"/>
      <c r="QK182" s="378"/>
      <c r="QL182" s="378"/>
      <c r="QM182" s="378"/>
      <c r="QN182" s="378"/>
      <c r="QO182" s="378"/>
      <c r="QP182" s="378"/>
      <c r="QQ182" s="378"/>
      <c r="QR182" s="378"/>
      <c r="QS182" s="378"/>
      <c r="QT182" s="378"/>
      <c r="QU182" s="378"/>
      <c r="QV182" s="378"/>
      <c r="QW182" s="378"/>
      <c r="QX182" s="378"/>
      <c r="QY182" s="378"/>
      <c r="QZ182" s="378"/>
      <c r="RA182" s="378"/>
      <c r="RB182" s="378"/>
      <c r="RC182" s="378"/>
      <c r="RD182" s="378"/>
      <c r="RE182" s="378"/>
      <c r="RF182" s="378"/>
      <c r="RG182" s="378"/>
      <c r="RH182" s="378"/>
      <c r="RI182" s="378"/>
      <c r="RJ182" s="378"/>
      <c r="RK182" s="378"/>
      <c r="RL182" s="378"/>
      <c r="RM182" s="378"/>
      <c r="RN182" s="378"/>
      <c r="RO182" s="378"/>
      <c r="RP182" s="378"/>
      <c r="RQ182" s="378"/>
      <c r="RR182" s="378"/>
      <c r="RS182" s="378"/>
      <c r="RT182" s="378"/>
      <c r="RU182" s="378"/>
      <c r="RV182" s="378"/>
      <c r="RW182" s="378"/>
      <c r="RX182" s="378"/>
      <c r="RY182" s="378"/>
      <c r="RZ182" s="378"/>
      <c r="SA182" s="378"/>
      <c r="SB182" s="378"/>
      <c r="SC182" s="378"/>
      <c r="SD182" s="378"/>
      <c r="SE182" s="378"/>
      <c r="SF182" s="378"/>
      <c r="SG182" s="378"/>
      <c r="SH182" s="378"/>
      <c r="SI182" s="378"/>
    </row>
    <row r="183" spans="1:503" s="373" customFormat="1" ht="14.1" customHeight="1" x14ac:dyDescent="0.2">
      <c r="A183" s="378"/>
      <c r="B183" s="378"/>
      <c r="C183" s="378"/>
      <c r="D183" s="378"/>
      <c r="E183" s="378"/>
      <c r="F183" s="378"/>
      <c r="G183" s="378"/>
      <c r="H183" s="378"/>
      <c r="I183" s="378"/>
      <c r="J183" s="378"/>
      <c r="K183" s="378"/>
      <c r="L183" s="378"/>
      <c r="M183" s="378"/>
      <c r="N183" s="378"/>
      <c r="O183" s="378"/>
      <c r="P183" s="378"/>
      <c r="X183" s="375"/>
      <c r="Y183" s="375"/>
      <c r="Z183" s="375"/>
      <c r="AA183" s="375"/>
      <c r="AB183" s="375"/>
      <c r="AC183" s="375"/>
      <c r="AD183" s="375"/>
      <c r="AE183" s="375"/>
      <c r="AF183" s="375"/>
      <c r="AG183" s="375"/>
      <c r="AH183" s="375"/>
      <c r="AI183" s="375"/>
      <c r="AJ183" s="375"/>
      <c r="AK183" s="375"/>
      <c r="AL183" s="375"/>
      <c r="AM183" s="375"/>
      <c r="AN183" s="375"/>
      <c r="AO183" s="375"/>
      <c r="AP183" s="375"/>
      <c r="AQ183" s="375"/>
      <c r="AR183" s="375"/>
      <c r="AS183" s="375"/>
      <c r="AT183" s="375"/>
      <c r="AU183" s="375"/>
      <c r="AV183" s="375"/>
      <c r="AW183" s="375"/>
      <c r="AX183" s="375"/>
      <c r="AY183" s="375"/>
      <c r="AZ183" s="375"/>
      <c r="BA183" s="375"/>
      <c r="BB183" s="375"/>
      <c r="BC183" s="375"/>
      <c r="BD183" s="375"/>
      <c r="BE183" s="375"/>
      <c r="BF183" s="375"/>
      <c r="BG183" s="375"/>
      <c r="BH183" s="375"/>
      <c r="BI183" s="375"/>
      <c r="BJ183" s="375"/>
      <c r="BK183" s="375"/>
      <c r="BL183" s="375"/>
      <c r="BM183" s="375"/>
      <c r="BN183" s="375"/>
      <c r="BO183" s="375"/>
      <c r="BP183" s="375"/>
      <c r="BQ183" s="375"/>
      <c r="BR183" s="375"/>
      <c r="BS183" s="375"/>
      <c r="BT183" s="375"/>
      <c r="BU183" s="375"/>
      <c r="BV183" s="375"/>
      <c r="BW183" s="375"/>
      <c r="BX183" s="375"/>
      <c r="BY183" s="375"/>
      <c r="BZ183" s="375"/>
      <c r="CA183" s="375"/>
      <c r="CB183" s="375"/>
      <c r="CC183" s="375"/>
      <c r="CD183" s="375"/>
      <c r="CE183" s="375"/>
      <c r="CF183" s="375"/>
      <c r="CG183" s="375"/>
      <c r="CH183" s="375"/>
      <c r="CI183" s="375"/>
      <c r="CJ183" s="375"/>
      <c r="CK183" s="375"/>
      <c r="CL183" s="375"/>
      <c r="CM183" s="375"/>
      <c r="CN183" s="375"/>
      <c r="CO183" s="375"/>
      <c r="CP183" s="375"/>
      <c r="CQ183" s="375"/>
      <c r="CR183" s="375"/>
      <c r="CS183" s="375"/>
      <c r="CT183" s="375"/>
      <c r="CU183" s="375"/>
      <c r="CV183" s="375"/>
      <c r="CW183" s="375"/>
      <c r="CX183" s="375"/>
      <c r="CY183" s="375"/>
      <c r="CZ183" s="375"/>
      <c r="DA183" s="375"/>
      <c r="DB183" s="375"/>
      <c r="DC183" s="375"/>
      <c r="DD183" s="375"/>
      <c r="DE183" s="375"/>
      <c r="DF183" s="375"/>
      <c r="DG183" s="375"/>
      <c r="DH183" s="375"/>
      <c r="DI183" s="375"/>
      <c r="DJ183" s="375"/>
      <c r="DK183" s="375"/>
      <c r="DL183" s="375"/>
      <c r="DM183" s="375"/>
      <c r="DN183" s="375"/>
      <c r="DO183" s="375"/>
      <c r="DP183" s="375"/>
      <c r="DQ183" s="375"/>
      <c r="DR183" s="375"/>
      <c r="DS183" s="375"/>
      <c r="DT183" s="375"/>
      <c r="DU183" s="375"/>
      <c r="DV183" s="375"/>
      <c r="DW183" s="375"/>
      <c r="DX183" s="375"/>
      <c r="DY183" s="375"/>
      <c r="DZ183" s="375"/>
      <c r="EA183" s="375"/>
      <c r="EB183" s="375"/>
      <c r="EC183" s="375"/>
      <c r="ED183" s="375"/>
      <c r="EE183" s="375"/>
      <c r="EF183" s="375"/>
      <c r="EG183" s="375"/>
      <c r="EH183" s="375"/>
      <c r="EI183" s="375"/>
      <c r="EJ183" s="375"/>
      <c r="EK183" s="375"/>
      <c r="EL183" s="375"/>
      <c r="EM183" s="375"/>
      <c r="EN183" s="375"/>
      <c r="EO183" s="375"/>
      <c r="EP183" s="375"/>
      <c r="EQ183" s="375"/>
      <c r="ER183" s="375"/>
      <c r="ES183" s="375"/>
      <c r="ET183" s="375"/>
      <c r="EU183" s="375"/>
      <c r="EV183" s="375"/>
      <c r="EW183" s="375"/>
      <c r="EX183" s="375"/>
      <c r="EY183" s="375"/>
      <c r="EZ183" s="375"/>
      <c r="FA183" s="375"/>
      <c r="FB183" s="375"/>
      <c r="FC183" s="375"/>
      <c r="FD183" s="375"/>
      <c r="FE183" s="375"/>
      <c r="FF183" s="375"/>
      <c r="FG183" s="375"/>
      <c r="FH183" s="375"/>
      <c r="FI183" s="375"/>
      <c r="FJ183" s="375"/>
      <c r="FK183" s="375"/>
      <c r="FL183" s="375"/>
      <c r="FM183" s="375"/>
      <c r="FN183" s="375"/>
      <c r="FO183" s="375"/>
      <c r="FP183" s="375"/>
      <c r="FQ183" s="375"/>
      <c r="FR183" s="375"/>
      <c r="FS183" s="375"/>
      <c r="FT183" s="375"/>
      <c r="FU183" s="375"/>
      <c r="FV183" s="375"/>
      <c r="FW183" s="375"/>
      <c r="FX183" s="375"/>
      <c r="FY183" s="375"/>
      <c r="FZ183" s="375"/>
      <c r="GA183" s="375"/>
      <c r="GB183" s="375"/>
      <c r="GC183" s="375"/>
      <c r="GD183" s="375"/>
      <c r="GE183" s="375"/>
      <c r="GF183" s="375"/>
      <c r="GG183" s="375"/>
      <c r="GH183" s="375"/>
      <c r="GI183" s="375"/>
      <c r="GJ183" s="375"/>
      <c r="GK183" s="375"/>
      <c r="GL183" s="375"/>
      <c r="GM183" s="375"/>
      <c r="GN183" s="375"/>
      <c r="GO183" s="375"/>
      <c r="GP183" s="375"/>
      <c r="GQ183" s="375"/>
      <c r="GR183" s="375"/>
      <c r="GS183" s="375"/>
      <c r="GT183" s="375"/>
      <c r="GU183" s="375"/>
      <c r="GV183" s="375"/>
      <c r="GW183" s="375"/>
      <c r="GX183" s="375"/>
      <c r="GY183" s="375"/>
      <c r="GZ183" s="375"/>
      <c r="HA183" s="375"/>
      <c r="HB183" s="375"/>
      <c r="HC183" s="375"/>
      <c r="HD183" s="375"/>
      <c r="HE183" s="375"/>
      <c r="HF183" s="375"/>
      <c r="HG183" s="375"/>
      <c r="HH183" s="375"/>
      <c r="HI183" s="375"/>
      <c r="HJ183" s="375"/>
      <c r="HK183" s="375"/>
      <c r="HL183" s="375"/>
      <c r="HM183" s="375"/>
      <c r="HN183" s="375"/>
      <c r="HO183" s="375"/>
      <c r="HP183" s="375"/>
      <c r="HQ183" s="375"/>
      <c r="HR183" s="375"/>
      <c r="HS183" s="375"/>
      <c r="HT183" s="375"/>
      <c r="HU183" s="375"/>
      <c r="HV183" s="375"/>
      <c r="HW183" s="375"/>
      <c r="HX183" s="375"/>
      <c r="HY183" s="375"/>
      <c r="HZ183" s="375"/>
      <c r="IA183" s="375"/>
      <c r="IB183" s="375"/>
      <c r="IC183" s="375"/>
      <c r="ID183" s="375"/>
      <c r="IE183" s="375"/>
      <c r="IF183" s="375"/>
      <c r="IG183" s="375"/>
      <c r="IH183" s="375"/>
      <c r="II183" s="375"/>
      <c r="IJ183" s="375"/>
      <c r="IK183" s="375"/>
      <c r="IL183" s="375"/>
      <c r="IM183" s="375"/>
      <c r="IN183" s="375"/>
      <c r="IO183" s="375"/>
      <c r="IP183" s="375"/>
      <c r="IQ183" s="375"/>
      <c r="IR183" s="375"/>
      <c r="IS183" s="375"/>
      <c r="IT183" s="375"/>
      <c r="IU183" s="375"/>
      <c r="IV183" s="375"/>
      <c r="IW183" s="375"/>
      <c r="IX183" s="375"/>
      <c r="IY183" s="375"/>
      <c r="IZ183" s="375"/>
      <c r="JA183" s="375"/>
      <c r="JB183" s="375"/>
      <c r="JC183" s="375"/>
      <c r="JD183" s="375"/>
      <c r="JE183" s="375"/>
      <c r="JF183" s="375"/>
      <c r="JG183" s="375"/>
      <c r="JH183" s="375"/>
      <c r="JI183" s="375"/>
      <c r="JJ183" s="375"/>
      <c r="JK183" s="375"/>
      <c r="JL183" s="375"/>
      <c r="JM183" s="375"/>
      <c r="JN183" s="375"/>
      <c r="JO183" s="375"/>
      <c r="JP183" s="375"/>
      <c r="JQ183" s="375"/>
      <c r="JR183" s="375"/>
      <c r="JS183" s="375"/>
      <c r="JT183" s="375"/>
      <c r="JU183" s="375"/>
      <c r="JV183" s="375"/>
      <c r="JW183" s="376"/>
      <c r="JX183" s="375"/>
      <c r="JY183" s="375"/>
      <c r="JZ183" s="375"/>
      <c r="KA183" s="375"/>
      <c r="KB183" s="376"/>
      <c r="KC183" s="376"/>
      <c r="KD183" s="376"/>
      <c r="KE183" s="376"/>
      <c r="KF183" s="376"/>
      <c r="KG183" s="376"/>
      <c r="KH183" s="376"/>
      <c r="KI183" s="376"/>
      <c r="KJ183" s="376"/>
      <c r="KK183" s="376"/>
      <c r="KL183" s="376"/>
      <c r="KM183" s="376"/>
      <c r="KN183" s="376"/>
      <c r="KO183" s="376"/>
      <c r="KP183" s="376"/>
      <c r="KQ183" s="376"/>
      <c r="KR183" s="376"/>
      <c r="KS183" s="376"/>
      <c r="KT183" s="376"/>
      <c r="KU183" s="376"/>
      <c r="KV183" s="376"/>
      <c r="KW183" s="376"/>
      <c r="KX183" s="376"/>
      <c r="KY183" s="376"/>
      <c r="KZ183" s="376"/>
      <c r="LA183" s="376"/>
      <c r="LB183" s="376"/>
      <c r="LC183" s="376"/>
      <c r="LD183" s="376"/>
      <c r="LE183" s="376"/>
      <c r="LF183" s="376"/>
      <c r="LG183" s="376"/>
      <c r="LH183" s="376"/>
      <c r="LI183" s="376"/>
      <c r="LJ183" s="376"/>
      <c r="LK183" s="376"/>
      <c r="LL183" s="376"/>
      <c r="LM183" s="376"/>
      <c r="LN183" s="376"/>
      <c r="LO183" s="376"/>
      <c r="LP183" s="376"/>
      <c r="LQ183" s="376"/>
      <c r="LR183" s="375"/>
      <c r="LS183" s="375"/>
      <c r="LT183" s="375"/>
      <c r="LU183" s="375"/>
      <c r="LV183" s="375"/>
      <c r="LW183" s="375"/>
      <c r="LX183" s="377"/>
      <c r="LY183" s="375"/>
      <c r="LZ183" s="375"/>
      <c r="MA183" s="375"/>
      <c r="MB183" s="375"/>
      <c r="MC183" s="375"/>
      <c r="MD183" s="375"/>
      <c r="ME183" s="375"/>
      <c r="MF183" s="375"/>
      <c r="MG183" s="375"/>
      <c r="MH183" s="375"/>
      <c r="MI183" s="375"/>
      <c r="MJ183" s="375"/>
      <c r="MK183" s="375"/>
      <c r="ML183" s="375"/>
      <c r="MM183" s="375"/>
      <c r="MN183" s="377"/>
      <c r="MO183" s="377"/>
      <c r="MP183" s="375"/>
      <c r="MQ183" s="375"/>
      <c r="MR183" s="375"/>
      <c r="MS183" s="375"/>
      <c r="MT183" s="375"/>
      <c r="MU183" s="375"/>
      <c r="MV183" s="375"/>
      <c r="MW183" s="375"/>
      <c r="MX183" s="375"/>
      <c r="MY183" s="375"/>
      <c r="MZ183" s="375"/>
      <c r="NA183" s="375"/>
      <c r="NB183" s="375"/>
      <c r="NC183" s="375"/>
      <c r="ND183" s="375"/>
      <c r="NE183" s="378"/>
      <c r="NF183" s="378"/>
      <c r="NG183" s="378"/>
      <c r="NH183" s="378"/>
      <c r="NI183" s="378"/>
      <c r="NJ183" s="378"/>
      <c r="NK183" s="378"/>
      <c r="NL183" s="378"/>
      <c r="NM183" s="378"/>
      <c r="NN183" s="378"/>
      <c r="NO183" s="378"/>
      <c r="NP183" s="378"/>
      <c r="NQ183" s="378"/>
      <c r="NR183" s="378"/>
      <c r="NS183" s="378"/>
      <c r="NT183" s="378"/>
      <c r="NU183" s="378"/>
      <c r="NV183" s="378"/>
      <c r="NW183" s="378"/>
      <c r="NX183" s="378"/>
      <c r="NY183" s="378"/>
      <c r="NZ183" s="378"/>
      <c r="OA183" s="378"/>
      <c r="OB183" s="378"/>
      <c r="OC183" s="378"/>
      <c r="OD183" s="378"/>
      <c r="OE183" s="378"/>
      <c r="OF183" s="378"/>
      <c r="OG183" s="378"/>
      <c r="OH183" s="378"/>
      <c r="OI183" s="378"/>
      <c r="OJ183" s="378"/>
      <c r="OK183" s="378"/>
      <c r="OL183" s="378"/>
      <c r="OM183" s="378"/>
      <c r="ON183" s="378"/>
      <c r="OO183" s="378"/>
      <c r="OP183" s="378"/>
      <c r="OQ183" s="378"/>
      <c r="OR183" s="378"/>
      <c r="OS183" s="378"/>
      <c r="OT183" s="378"/>
      <c r="OU183" s="378"/>
      <c r="OV183" s="378"/>
      <c r="OW183" s="378"/>
      <c r="OX183" s="378"/>
      <c r="OY183" s="378"/>
      <c r="OZ183" s="378"/>
      <c r="PA183" s="378"/>
      <c r="PB183" s="378"/>
      <c r="PC183" s="378"/>
      <c r="PD183" s="378"/>
      <c r="PE183" s="378"/>
      <c r="PF183" s="378"/>
      <c r="PG183" s="378"/>
      <c r="PH183" s="378"/>
      <c r="PI183" s="378"/>
      <c r="PJ183" s="378"/>
      <c r="PK183" s="378"/>
      <c r="PL183" s="378"/>
      <c r="PM183" s="378"/>
      <c r="PN183" s="378"/>
      <c r="PO183" s="378"/>
      <c r="PP183" s="378"/>
      <c r="PQ183" s="378"/>
      <c r="PR183" s="378"/>
      <c r="PS183" s="378"/>
      <c r="PT183" s="378"/>
      <c r="PU183" s="378"/>
      <c r="PV183" s="378"/>
      <c r="PW183" s="378"/>
      <c r="PX183" s="378"/>
      <c r="PY183" s="378"/>
      <c r="PZ183" s="378"/>
      <c r="QA183" s="378"/>
      <c r="QB183" s="378"/>
      <c r="QC183" s="378"/>
      <c r="QD183" s="378"/>
      <c r="QE183" s="378"/>
      <c r="QF183" s="378"/>
      <c r="QG183" s="378"/>
      <c r="QH183" s="378"/>
      <c r="QI183" s="378"/>
      <c r="QJ183" s="378"/>
      <c r="QK183" s="378"/>
      <c r="QL183" s="378"/>
      <c r="QM183" s="378"/>
      <c r="QN183" s="378"/>
      <c r="QO183" s="378"/>
      <c r="QP183" s="378"/>
      <c r="QQ183" s="378"/>
      <c r="QR183" s="378"/>
      <c r="QS183" s="378"/>
      <c r="QT183" s="378"/>
      <c r="QU183" s="378"/>
      <c r="QV183" s="378"/>
      <c r="QW183" s="378"/>
      <c r="QX183" s="378"/>
      <c r="QY183" s="378"/>
      <c r="QZ183" s="378"/>
      <c r="RA183" s="378"/>
      <c r="RB183" s="378"/>
      <c r="RC183" s="378"/>
      <c r="RD183" s="378"/>
      <c r="RE183" s="378"/>
      <c r="RF183" s="378"/>
      <c r="RG183" s="378"/>
      <c r="RH183" s="378"/>
      <c r="RI183" s="378"/>
      <c r="RJ183" s="378"/>
      <c r="RK183" s="378"/>
      <c r="RL183" s="378"/>
      <c r="RM183" s="378"/>
      <c r="RN183" s="378"/>
      <c r="RO183" s="378"/>
      <c r="RP183" s="378"/>
      <c r="RQ183" s="378"/>
      <c r="RR183" s="378"/>
      <c r="RS183" s="378"/>
      <c r="RT183" s="378"/>
      <c r="RU183" s="378"/>
      <c r="RV183" s="378"/>
      <c r="RW183" s="378"/>
      <c r="RX183" s="378"/>
      <c r="RY183" s="378"/>
      <c r="RZ183" s="378"/>
      <c r="SA183" s="378"/>
      <c r="SB183" s="378"/>
      <c r="SC183" s="378"/>
      <c r="SD183" s="378"/>
      <c r="SE183" s="378"/>
      <c r="SF183" s="378"/>
      <c r="SG183" s="378"/>
      <c r="SH183" s="378"/>
      <c r="SI183" s="378"/>
    </row>
    <row r="184" spans="1:503" s="373" customFormat="1" ht="14.1" customHeight="1" x14ac:dyDescent="0.2">
      <c r="A184" s="378"/>
      <c r="B184" s="378"/>
      <c r="C184" s="378"/>
      <c r="D184" s="378"/>
      <c r="E184" s="378"/>
      <c r="F184" s="378"/>
      <c r="G184" s="378"/>
      <c r="H184" s="378"/>
      <c r="I184" s="378"/>
      <c r="J184" s="378"/>
      <c r="K184" s="378"/>
      <c r="L184" s="378"/>
      <c r="M184" s="378"/>
      <c r="N184" s="378"/>
      <c r="O184" s="378"/>
      <c r="P184" s="378"/>
      <c r="X184" s="375"/>
      <c r="Y184" s="375"/>
      <c r="Z184" s="375"/>
      <c r="AA184" s="375"/>
      <c r="AB184" s="375"/>
      <c r="AC184" s="375"/>
      <c r="AD184" s="375"/>
      <c r="AE184" s="375"/>
      <c r="AF184" s="375"/>
      <c r="AG184" s="375"/>
      <c r="AH184" s="375"/>
      <c r="AI184" s="375"/>
      <c r="AJ184" s="375"/>
      <c r="AK184" s="375"/>
      <c r="AL184" s="375"/>
      <c r="AM184" s="375"/>
      <c r="AN184" s="375"/>
      <c r="AO184" s="375"/>
      <c r="AP184" s="375"/>
      <c r="AQ184" s="375"/>
      <c r="AR184" s="375"/>
      <c r="AS184" s="375"/>
      <c r="AT184" s="375"/>
      <c r="AU184" s="375"/>
      <c r="AV184" s="375"/>
      <c r="AW184" s="375"/>
      <c r="AX184" s="375"/>
      <c r="AY184" s="375"/>
      <c r="AZ184" s="375"/>
      <c r="BA184" s="375"/>
      <c r="BB184" s="375"/>
      <c r="BC184" s="375"/>
      <c r="BD184" s="375"/>
      <c r="BE184" s="375"/>
      <c r="BF184" s="375"/>
      <c r="BG184" s="375"/>
      <c r="BH184" s="375"/>
      <c r="BI184" s="375"/>
      <c r="BJ184" s="375"/>
      <c r="BK184" s="375"/>
      <c r="BL184" s="375"/>
      <c r="BM184" s="375"/>
      <c r="BN184" s="375"/>
      <c r="BO184" s="375"/>
      <c r="BP184" s="375"/>
      <c r="BQ184" s="375"/>
      <c r="BR184" s="375"/>
      <c r="BS184" s="375"/>
      <c r="BT184" s="375"/>
      <c r="BU184" s="375"/>
      <c r="BV184" s="375"/>
      <c r="BW184" s="375"/>
      <c r="BX184" s="375"/>
      <c r="BY184" s="375"/>
      <c r="BZ184" s="375"/>
      <c r="CA184" s="375"/>
      <c r="CB184" s="375"/>
      <c r="CC184" s="375"/>
      <c r="CD184" s="375"/>
      <c r="CE184" s="375"/>
      <c r="CF184" s="375"/>
      <c r="CG184" s="375"/>
      <c r="CH184" s="375"/>
      <c r="CI184" s="375"/>
      <c r="CJ184" s="375"/>
      <c r="CK184" s="375"/>
      <c r="CL184" s="375"/>
      <c r="CM184" s="375"/>
      <c r="CN184" s="375"/>
      <c r="CO184" s="375"/>
      <c r="CP184" s="375"/>
      <c r="CQ184" s="375"/>
      <c r="CR184" s="375"/>
      <c r="CS184" s="375"/>
      <c r="CT184" s="375"/>
      <c r="CU184" s="375"/>
      <c r="CV184" s="375"/>
      <c r="CW184" s="375"/>
      <c r="CX184" s="375"/>
      <c r="CY184" s="375"/>
      <c r="CZ184" s="375"/>
      <c r="DA184" s="375"/>
      <c r="DB184" s="375"/>
      <c r="DC184" s="375"/>
      <c r="DD184" s="375"/>
      <c r="DE184" s="375"/>
      <c r="DF184" s="375"/>
      <c r="DG184" s="375"/>
      <c r="DH184" s="375"/>
      <c r="DI184" s="375"/>
      <c r="DJ184" s="375"/>
      <c r="DK184" s="375"/>
      <c r="DL184" s="375"/>
      <c r="DM184" s="375"/>
      <c r="DN184" s="375"/>
      <c r="DO184" s="375"/>
      <c r="DP184" s="375"/>
      <c r="DQ184" s="375"/>
      <c r="DR184" s="375"/>
      <c r="DS184" s="375"/>
      <c r="DT184" s="375"/>
      <c r="DU184" s="375"/>
      <c r="DV184" s="375"/>
      <c r="DW184" s="375"/>
      <c r="DX184" s="375"/>
      <c r="DY184" s="375"/>
      <c r="DZ184" s="375"/>
      <c r="EA184" s="375"/>
      <c r="EB184" s="375"/>
      <c r="EC184" s="375"/>
      <c r="ED184" s="375"/>
      <c r="EE184" s="375"/>
      <c r="EF184" s="375"/>
      <c r="EG184" s="375"/>
      <c r="EH184" s="375"/>
      <c r="EI184" s="375"/>
      <c r="EJ184" s="375"/>
      <c r="EK184" s="375"/>
      <c r="EL184" s="375"/>
      <c r="EM184" s="375"/>
      <c r="EN184" s="375"/>
      <c r="EO184" s="375"/>
      <c r="EP184" s="375"/>
      <c r="EQ184" s="375"/>
      <c r="ER184" s="375"/>
      <c r="ES184" s="375"/>
      <c r="ET184" s="375"/>
      <c r="EU184" s="375"/>
      <c r="EV184" s="375"/>
      <c r="EW184" s="375"/>
      <c r="EX184" s="375"/>
      <c r="EY184" s="375"/>
      <c r="EZ184" s="375"/>
      <c r="FA184" s="375"/>
      <c r="FB184" s="375"/>
      <c r="FC184" s="375"/>
      <c r="FD184" s="375"/>
      <c r="FE184" s="375"/>
      <c r="FF184" s="375"/>
      <c r="FG184" s="375"/>
      <c r="FH184" s="375"/>
      <c r="FI184" s="375"/>
      <c r="FJ184" s="375"/>
      <c r="FK184" s="375"/>
      <c r="FL184" s="375"/>
      <c r="FM184" s="375"/>
      <c r="FN184" s="375"/>
      <c r="FO184" s="375"/>
      <c r="FP184" s="375"/>
      <c r="FQ184" s="375"/>
      <c r="FR184" s="375"/>
      <c r="FS184" s="375"/>
      <c r="FT184" s="375"/>
      <c r="FU184" s="375"/>
      <c r="FV184" s="375"/>
      <c r="FW184" s="375"/>
      <c r="FX184" s="375"/>
      <c r="FY184" s="375"/>
      <c r="FZ184" s="375"/>
      <c r="GA184" s="375"/>
      <c r="GB184" s="375"/>
      <c r="GC184" s="375"/>
      <c r="GD184" s="375"/>
      <c r="GE184" s="375"/>
      <c r="GF184" s="375"/>
      <c r="GG184" s="375"/>
      <c r="GH184" s="375"/>
      <c r="GI184" s="375"/>
      <c r="GJ184" s="375"/>
      <c r="GK184" s="375"/>
      <c r="GL184" s="375"/>
      <c r="GM184" s="375"/>
      <c r="GN184" s="375"/>
      <c r="GO184" s="375"/>
      <c r="GP184" s="375"/>
      <c r="GQ184" s="375"/>
      <c r="GR184" s="375"/>
      <c r="GS184" s="375"/>
      <c r="GT184" s="375"/>
      <c r="GU184" s="375"/>
      <c r="GV184" s="375"/>
      <c r="GW184" s="375"/>
      <c r="GX184" s="375"/>
      <c r="GY184" s="375"/>
      <c r="GZ184" s="375"/>
      <c r="HA184" s="375"/>
      <c r="HB184" s="375"/>
      <c r="HC184" s="375"/>
      <c r="HD184" s="375"/>
      <c r="HE184" s="375"/>
      <c r="HF184" s="375"/>
      <c r="HG184" s="375"/>
      <c r="HH184" s="375"/>
      <c r="HI184" s="375"/>
      <c r="HJ184" s="375"/>
      <c r="HK184" s="375"/>
      <c r="HL184" s="375"/>
      <c r="HM184" s="375"/>
      <c r="HN184" s="375"/>
      <c r="HO184" s="375"/>
      <c r="HP184" s="375"/>
      <c r="HQ184" s="375"/>
      <c r="HR184" s="375"/>
      <c r="HS184" s="375"/>
      <c r="HT184" s="375"/>
      <c r="HU184" s="375"/>
      <c r="HV184" s="375"/>
      <c r="HW184" s="375"/>
      <c r="HX184" s="375"/>
      <c r="HY184" s="375"/>
      <c r="HZ184" s="375"/>
      <c r="IA184" s="375"/>
      <c r="IB184" s="375"/>
      <c r="IC184" s="375"/>
      <c r="ID184" s="375"/>
      <c r="IE184" s="375"/>
      <c r="IF184" s="375"/>
      <c r="IG184" s="375"/>
      <c r="IH184" s="375"/>
      <c r="II184" s="375"/>
      <c r="IJ184" s="375"/>
      <c r="IK184" s="375"/>
      <c r="IL184" s="375"/>
      <c r="IM184" s="375"/>
      <c r="IN184" s="375"/>
      <c r="IO184" s="375"/>
      <c r="IP184" s="375"/>
      <c r="IQ184" s="375"/>
      <c r="IR184" s="375"/>
      <c r="IS184" s="375"/>
      <c r="IT184" s="375"/>
      <c r="IU184" s="375"/>
      <c r="IV184" s="375"/>
      <c r="IW184" s="375"/>
      <c r="IX184" s="375"/>
      <c r="IY184" s="375"/>
      <c r="IZ184" s="375"/>
      <c r="JA184" s="375"/>
      <c r="JB184" s="375"/>
      <c r="JC184" s="375"/>
      <c r="JD184" s="375"/>
      <c r="JE184" s="375"/>
      <c r="JF184" s="375"/>
      <c r="JG184" s="375"/>
      <c r="JH184" s="375"/>
      <c r="JI184" s="375"/>
      <c r="JJ184" s="375"/>
      <c r="JK184" s="375"/>
      <c r="JL184" s="375"/>
      <c r="JM184" s="375"/>
      <c r="JN184" s="375"/>
      <c r="JO184" s="375"/>
      <c r="JP184" s="375"/>
      <c r="JQ184" s="375"/>
      <c r="JR184" s="375"/>
      <c r="JS184" s="375"/>
      <c r="JT184" s="375"/>
      <c r="JU184" s="375"/>
      <c r="JV184" s="375"/>
      <c r="JW184" s="376"/>
      <c r="JX184" s="375"/>
      <c r="JY184" s="375"/>
      <c r="JZ184" s="375"/>
      <c r="KA184" s="375"/>
      <c r="KB184" s="376"/>
      <c r="KC184" s="376"/>
      <c r="KD184" s="376"/>
      <c r="KE184" s="376"/>
      <c r="KF184" s="376"/>
      <c r="KG184" s="376"/>
      <c r="KH184" s="376"/>
      <c r="KI184" s="376"/>
      <c r="KJ184" s="376"/>
      <c r="KK184" s="376"/>
      <c r="KL184" s="376"/>
      <c r="KM184" s="376"/>
      <c r="KN184" s="376"/>
      <c r="KO184" s="376"/>
      <c r="KP184" s="376"/>
      <c r="KQ184" s="376"/>
      <c r="KR184" s="376"/>
      <c r="KS184" s="376"/>
      <c r="KT184" s="376"/>
      <c r="KU184" s="376"/>
      <c r="KV184" s="376"/>
      <c r="KW184" s="376"/>
      <c r="KX184" s="376"/>
      <c r="KY184" s="376"/>
      <c r="KZ184" s="376"/>
      <c r="LA184" s="376"/>
      <c r="LB184" s="376"/>
      <c r="LC184" s="376"/>
      <c r="LD184" s="376"/>
      <c r="LE184" s="376"/>
      <c r="LF184" s="376"/>
      <c r="LG184" s="376"/>
      <c r="LH184" s="376"/>
      <c r="LI184" s="376"/>
      <c r="LJ184" s="376"/>
      <c r="LK184" s="376"/>
      <c r="LL184" s="376"/>
      <c r="LM184" s="376"/>
      <c r="LN184" s="376"/>
      <c r="LO184" s="376"/>
      <c r="LP184" s="376"/>
      <c r="LQ184" s="376"/>
      <c r="LR184" s="375"/>
      <c r="LS184" s="375"/>
      <c r="LT184" s="375"/>
      <c r="LU184" s="375"/>
      <c r="LV184" s="375"/>
      <c r="LW184" s="375"/>
      <c r="LX184" s="377"/>
      <c r="LY184" s="375"/>
      <c r="LZ184" s="375"/>
      <c r="MA184" s="375"/>
      <c r="MB184" s="375"/>
      <c r="MC184" s="375"/>
      <c r="MD184" s="375"/>
      <c r="ME184" s="375"/>
      <c r="MF184" s="375"/>
      <c r="MG184" s="375"/>
      <c r="MH184" s="375"/>
      <c r="MI184" s="375"/>
      <c r="MJ184" s="375"/>
      <c r="MK184" s="375"/>
      <c r="ML184" s="375"/>
      <c r="MM184" s="375"/>
      <c r="MN184" s="377"/>
      <c r="MO184" s="377"/>
      <c r="MP184" s="375"/>
      <c r="MQ184" s="375"/>
      <c r="MR184" s="375"/>
      <c r="MS184" s="375"/>
      <c r="MT184" s="375"/>
      <c r="MU184" s="375"/>
      <c r="MV184" s="375"/>
      <c r="MW184" s="375"/>
      <c r="MX184" s="375"/>
      <c r="MY184" s="375"/>
      <c r="MZ184" s="375"/>
      <c r="NA184" s="375"/>
      <c r="NB184" s="375"/>
      <c r="NC184" s="375"/>
      <c r="ND184" s="375"/>
      <c r="NE184" s="378"/>
      <c r="NF184" s="378"/>
      <c r="NG184" s="378"/>
      <c r="NH184" s="378"/>
      <c r="NI184" s="378"/>
      <c r="NJ184" s="378"/>
      <c r="NK184" s="378"/>
      <c r="NL184" s="378"/>
      <c r="NM184" s="378"/>
      <c r="NN184" s="378"/>
      <c r="NO184" s="378"/>
      <c r="NP184" s="378"/>
      <c r="NQ184" s="378"/>
      <c r="NR184" s="378"/>
      <c r="NS184" s="378"/>
      <c r="NT184" s="378"/>
      <c r="NU184" s="378"/>
      <c r="NV184" s="378"/>
      <c r="NW184" s="378"/>
      <c r="NX184" s="378"/>
      <c r="NY184" s="378"/>
      <c r="NZ184" s="378"/>
      <c r="OA184" s="378"/>
      <c r="OB184" s="378"/>
      <c r="OC184" s="378"/>
      <c r="OD184" s="378"/>
      <c r="OE184" s="378"/>
      <c r="OF184" s="378"/>
      <c r="OG184" s="378"/>
      <c r="OH184" s="378"/>
      <c r="OI184" s="378"/>
      <c r="OJ184" s="378"/>
      <c r="OK184" s="378"/>
      <c r="OL184" s="378"/>
      <c r="OM184" s="378"/>
      <c r="ON184" s="378"/>
      <c r="OO184" s="378"/>
      <c r="OP184" s="378"/>
      <c r="OQ184" s="378"/>
      <c r="OR184" s="378"/>
      <c r="OS184" s="378"/>
      <c r="OT184" s="378"/>
      <c r="OU184" s="378"/>
      <c r="OV184" s="378"/>
      <c r="OW184" s="378"/>
      <c r="OX184" s="378"/>
      <c r="OY184" s="378"/>
      <c r="OZ184" s="378"/>
      <c r="PA184" s="378"/>
      <c r="PB184" s="378"/>
      <c r="PC184" s="378"/>
      <c r="PD184" s="378"/>
      <c r="PE184" s="378"/>
      <c r="PF184" s="378"/>
      <c r="PG184" s="378"/>
      <c r="PH184" s="378"/>
      <c r="PI184" s="378"/>
      <c r="PJ184" s="378"/>
      <c r="PK184" s="378"/>
      <c r="PL184" s="378"/>
      <c r="PM184" s="378"/>
      <c r="PN184" s="378"/>
      <c r="PO184" s="378"/>
      <c r="PP184" s="378"/>
      <c r="PQ184" s="378"/>
      <c r="PR184" s="378"/>
      <c r="PS184" s="378"/>
      <c r="PT184" s="378"/>
      <c r="PU184" s="378"/>
      <c r="PV184" s="378"/>
      <c r="PW184" s="378"/>
      <c r="PX184" s="378"/>
      <c r="PY184" s="378"/>
      <c r="PZ184" s="378"/>
      <c r="QA184" s="378"/>
      <c r="QB184" s="378"/>
      <c r="QC184" s="378"/>
      <c r="QD184" s="378"/>
      <c r="QE184" s="378"/>
      <c r="QF184" s="378"/>
      <c r="QG184" s="378"/>
      <c r="QH184" s="378"/>
      <c r="QI184" s="378"/>
      <c r="QJ184" s="378"/>
      <c r="QK184" s="378"/>
      <c r="QL184" s="378"/>
      <c r="QM184" s="378"/>
      <c r="QN184" s="378"/>
      <c r="QO184" s="378"/>
      <c r="QP184" s="378"/>
      <c r="QQ184" s="378"/>
      <c r="QR184" s="378"/>
      <c r="QS184" s="378"/>
      <c r="QT184" s="378"/>
      <c r="QU184" s="378"/>
      <c r="QV184" s="378"/>
      <c r="QW184" s="378"/>
      <c r="QX184" s="378"/>
      <c r="QY184" s="378"/>
      <c r="QZ184" s="378"/>
      <c r="RA184" s="378"/>
      <c r="RB184" s="378"/>
      <c r="RC184" s="378"/>
      <c r="RD184" s="378"/>
      <c r="RE184" s="378"/>
      <c r="RF184" s="378"/>
      <c r="RG184" s="378"/>
      <c r="RH184" s="378"/>
      <c r="RI184" s="378"/>
      <c r="RJ184" s="378"/>
      <c r="RK184" s="378"/>
      <c r="RL184" s="378"/>
      <c r="RM184" s="378"/>
      <c r="RN184" s="378"/>
      <c r="RO184" s="378"/>
      <c r="RP184" s="378"/>
      <c r="RQ184" s="378"/>
      <c r="RR184" s="378"/>
      <c r="RS184" s="378"/>
      <c r="RT184" s="378"/>
      <c r="RU184" s="378"/>
      <c r="RV184" s="378"/>
      <c r="RW184" s="378"/>
      <c r="RX184" s="378"/>
      <c r="RY184" s="378"/>
      <c r="RZ184" s="378"/>
      <c r="SA184" s="378"/>
      <c r="SB184" s="378"/>
      <c r="SC184" s="378"/>
      <c r="SD184" s="378"/>
      <c r="SE184" s="378"/>
      <c r="SF184" s="378"/>
      <c r="SG184" s="378"/>
      <c r="SH184" s="378"/>
      <c r="SI184" s="378"/>
    </row>
    <row r="185" spans="1:503" s="373" customFormat="1" ht="14.1" customHeight="1" x14ac:dyDescent="0.2">
      <c r="A185" s="519"/>
      <c r="B185" s="378"/>
      <c r="C185" s="378"/>
      <c r="D185" s="378"/>
      <c r="E185" s="378"/>
      <c r="F185" s="378"/>
      <c r="G185" s="378"/>
      <c r="H185" s="378"/>
      <c r="I185" s="378"/>
      <c r="J185" s="378"/>
      <c r="K185" s="378"/>
      <c r="L185" s="378"/>
      <c r="M185" s="378"/>
      <c r="N185" s="378"/>
      <c r="O185" s="378"/>
      <c r="P185" s="378"/>
      <c r="X185" s="375"/>
      <c r="Y185" s="375"/>
      <c r="Z185" s="375"/>
      <c r="AA185" s="375"/>
      <c r="AB185" s="375"/>
      <c r="AC185" s="375"/>
      <c r="AD185" s="375"/>
      <c r="AE185" s="375"/>
      <c r="AF185" s="375"/>
      <c r="AG185" s="375"/>
      <c r="AH185" s="375"/>
      <c r="AI185" s="375"/>
      <c r="AJ185" s="375"/>
      <c r="AK185" s="375"/>
      <c r="AL185" s="375"/>
      <c r="AM185" s="375"/>
      <c r="AN185" s="375"/>
      <c r="AO185" s="375"/>
      <c r="AP185" s="375"/>
      <c r="AQ185" s="375"/>
      <c r="AR185" s="375"/>
      <c r="AS185" s="375"/>
      <c r="AT185" s="375"/>
      <c r="AU185" s="375"/>
      <c r="AV185" s="375"/>
      <c r="AW185" s="375"/>
      <c r="AX185" s="375"/>
      <c r="AY185" s="375"/>
      <c r="AZ185" s="375"/>
      <c r="BA185" s="375"/>
      <c r="BB185" s="375"/>
      <c r="BC185" s="375"/>
      <c r="BD185" s="375"/>
      <c r="BE185" s="375"/>
      <c r="BF185" s="375"/>
      <c r="BG185" s="375"/>
      <c r="BH185" s="375"/>
      <c r="BI185" s="375"/>
      <c r="BJ185" s="375"/>
      <c r="BK185" s="375"/>
      <c r="BL185" s="375"/>
      <c r="BM185" s="375"/>
      <c r="BN185" s="375"/>
      <c r="BO185" s="375"/>
      <c r="BP185" s="375"/>
      <c r="BQ185" s="375"/>
      <c r="BR185" s="375"/>
      <c r="BS185" s="375"/>
      <c r="BT185" s="375"/>
      <c r="BU185" s="375"/>
      <c r="BV185" s="375"/>
      <c r="BW185" s="375"/>
      <c r="BX185" s="375"/>
      <c r="BY185" s="375"/>
      <c r="BZ185" s="375"/>
      <c r="CA185" s="375"/>
      <c r="CB185" s="375"/>
      <c r="CC185" s="375"/>
      <c r="CD185" s="375"/>
      <c r="CE185" s="375"/>
      <c r="CF185" s="375"/>
      <c r="CG185" s="375"/>
      <c r="CH185" s="375"/>
      <c r="CI185" s="375"/>
      <c r="CJ185" s="375"/>
      <c r="CK185" s="375"/>
      <c r="CL185" s="375"/>
      <c r="CM185" s="375"/>
      <c r="CN185" s="375"/>
      <c r="CO185" s="375"/>
      <c r="CP185" s="375"/>
      <c r="CQ185" s="375"/>
      <c r="CR185" s="375"/>
      <c r="CS185" s="375"/>
      <c r="CT185" s="375"/>
      <c r="CU185" s="375"/>
      <c r="CV185" s="375"/>
      <c r="CW185" s="375"/>
      <c r="CX185" s="375"/>
      <c r="CY185" s="375"/>
      <c r="CZ185" s="375"/>
      <c r="DA185" s="375"/>
      <c r="DB185" s="375"/>
      <c r="DC185" s="375"/>
      <c r="DD185" s="375"/>
      <c r="DE185" s="375"/>
      <c r="DF185" s="375"/>
      <c r="DG185" s="375"/>
      <c r="DH185" s="375"/>
      <c r="DI185" s="375"/>
      <c r="DJ185" s="375"/>
      <c r="DK185" s="375"/>
      <c r="DL185" s="375"/>
      <c r="DM185" s="375"/>
      <c r="DN185" s="375"/>
      <c r="DO185" s="375"/>
      <c r="DP185" s="375"/>
      <c r="DQ185" s="375"/>
      <c r="DR185" s="375"/>
      <c r="DS185" s="375"/>
      <c r="DT185" s="375"/>
      <c r="DU185" s="375"/>
      <c r="DV185" s="375"/>
      <c r="DW185" s="375"/>
      <c r="DX185" s="375"/>
      <c r="DY185" s="375"/>
      <c r="DZ185" s="375"/>
      <c r="EA185" s="375"/>
      <c r="EB185" s="375"/>
      <c r="EC185" s="375"/>
      <c r="ED185" s="375"/>
      <c r="EE185" s="375"/>
      <c r="EF185" s="375"/>
      <c r="EG185" s="375"/>
      <c r="EH185" s="375"/>
      <c r="EI185" s="375"/>
      <c r="EJ185" s="375"/>
      <c r="EK185" s="375"/>
      <c r="EL185" s="375"/>
      <c r="EM185" s="375"/>
      <c r="EN185" s="375"/>
      <c r="EO185" s="375"/>
      <c r="EP185" s="375"/>
      <c r="EQ185" s="375"/>
      <c r="ER185" s="375"/>
      <c r="ES185" s="375"/>
      <c r="ET185" s="375"/>
      <c r="EU185" s="375"/>
      <c r="EV185" s="375"/>
      <c r="EW185" s="375"/>
      <c r="EX185" s="375"/>
      <c r="EY185" s="375"/>
      <c r="EZ185" s="375"/>
      <c r="FA185" s="375"/>
      <c r="FB185" s="375"/>
      <c r="FC185" s="375"/>
      <c r="FD185" s="375"/>
      <c r="FE185" s="375"/>
      <c r="FF185" s="375"/>
      <c r="FG185" s="375"/>
      <c r="FH185" s="375"/>
      <c r="FI185" s="375"/>
      <c r="FJ185" s="375"/>
      <c r="FK185" s="375"/>
      <c r="FL185" s="375"/>
      <c r="FM185" s="375"/>
      <c r="FN185" s="375"/>
      <c r="FO185" s="375"/>
      <c r="FP185" s="375"/>
      <c r="FQ185" s="375"/>
      <c r="FR185" s="375"/>
      <c r="FS185" s="375"/>
      <c r="FT185" s="375"/>
      <c r="FU185" s="375"/>
      <c r="FV185" s="375"/>
      <c r="FW185" s="375"/>
      <c r="FX185" s="375"/>
      <c r="FY185" s="375"/>
      <c r="FZ185" s="375"/>
      <c r="GA185" s="375"/>
      <c r="GB185" s="375"/>
      <c r="GC185" s="375"/>
      <c r="GD185" s="375"/>
      <c r="GE185" s="375"/>
      <c r="GF185" s="375"/>
      <c r="GG185" s="375"/>
      <c r="GH185" s="375"/>
      <c r="GI185" s="375"/>
      <c r="GJ185" s="375"/>
      <c r="GK185" s="375"/>
      <c r="GL185" s="375"/>
      <c r="GM185" s="375"/>
      <c r="GN185" s="375"/>
      <c r="GO185" s="375"/>
      <c r="GP185" s="375"/>
      <c r="GQ185" s="375"/>
      <c r="GR185" s="375"/>
      <c r="GS185" s="375"/>
      <c r="GT185" s="375"/>
      <c r="GU185" s="375"/>
      <c r="GV185" s="375"/>
      <c r="GW185" s="375"/>
      <c r="GX185" s="375"/>
      <c r="GY185" s="375"/>
      <c r="GZ185" s="375"/>
      <c r="HA185" s="375"/>
      <c r="HB185" s="375"/>
      <c r="HC185" s="375"/>
      <c r="HD185" s="375"/>
      <c r="HE185" s="375"/>
      <c r="HF185" s="375"/>
      <c r="HG185" s="375"/>
      <c r="HH185" s="375"/>
      <c r="HI185" s="375"/>
      <c r="HJ185" s="375"/>
      <c r="HK185" s="375"/>
      <c r="HL185" s="375"/>
      <c r="HM185" s="375"/>
      <c r="HN185" s="375"/>
      <c r="HO185" s="375"/>
      <c r="HP185" s="375"/>
      <c r="HQ185" s="375"/>
      <c r="HR185" s="375"/>
      <c r="HS185" s="375"/>
      <c r="HT185" s="375"/>
      <c r="HU185" s="375"/>
      <c r="HV185" s="375"/>
      <c r="HW185" s="375"/>
      <c r="HX185" s="375"/>
      <c r="HY185" s="375"/>
      <c r="HZ185" s="375"/>
      <c r="IA185" s="375"/>
      <c r="IB185" s="375"/>
      <c r="IC185" s="375"/>
      <c r="ID185" s="375"/>
      <c r="IE185" s="375"/>
      <c r="IF185" s="375"/>
      <c r="IG185" s="375"/>
      <c r="IH185" s="375"/>
      <c r="II185" s="375"/>
      <c r="IJ185" s="375"/>
      <c r="IK185" s="375"/>
      <c r="IL185" s="375"/>
      <c r="IM185" s="375"/>
      <c r="IN185" s="375"/>
      <c r="IO185" s="375"/>
      <c r="IP185" s="375"/>
      <c r="IQ185" s="375"/>
      <c r="IR185" s="375"/>
      <c r="IS185" s="375"/>
      <c r="IT185" s="375"/>
      <c r="IU185" s="375"/>
      <c r="IV185" s="375"/>
      <c r="IW185" s="375"/>
      <c r="IX185" s="375"/>
      <c r="IY185" s="375"/>
      <c r="IZ185" s="375"/>
      <c r="JA185" s="375"/>
      <c r="JB185" s="375"/>
      <c r="JC185" s="375"/>
      <c r="JD185" s="375"/>
      <c r="JE185" s="375"/>
      <c r="JF185" s="375"/>
      <c r="JG185" s="375"/>
      <c r="JH185" s="375"/>
      <c r="JI185" s="375"/>
      <c r="JJ185" s="375"/>
      <c r="JK185" s="375"/>
      <c r="JL185" s="375"/>
      <c r="JM185" s="375"/>
      <c r="JN185" s="375"/>
      <c r="JO185" s="375"/>
      <c r="JP185" s="375"/>
      <c r="JQ185" s="375"/>
      <c r="JR185" s="375"/>
      <c r="JS185" s="375"/>
      <c r="JT185" s="375"/>
      <c r="JU185" s="375"/>
      <c r="JV185" s="375"/>
      <c r="JW185" s="376"/>
      <c r="JX185" s="375"/>
      <c r="JY185" s="375"/>
      <c r="JZ185" s="375"/>
      <c r="KA185" s="375"/>
      <c r="KB185" s="376"/>
      <c r="KC185" s="376"/>
      <c r="KD185" s="376"/>
      <c r="KE185" s="376"/>
      <c r="KF185" s="376"/>
      <c r="KG185" s="376"/>
      <c r="KH185" s="376"/>
      <c r="KI185" s="376"/>
      <c r="KJ185" s="376"/>
      <c r="KK185" s="376"/>
      <c r="KL185" s="376"/>
      <c r="KM185" s="376"/>
      <c r="KN185" s="376"/>
      <c r="KO185" s="376"/>
      <c r="KP185" s="376"/>
      <c r="KQ185" s="376"/>
      <c r="KR185" s="376"/>
      <c r="KS185" s="376"/>
      <c r="KT185" s="376"/>
      <c r="KU185" s="376"/>
      <c r="KV185" s="376"/>
      <c r="KW185" s="376"/>
      <c r="KX185" s="376"/>
      <c r="KY185" s="376"/>
      <c r="KZ185" s="376"/>
      <c r="LA185" s="376"/>
      <c r="LB185" s="376"/>
      <c r="LC185" s="376"/>
      <c r="LD185" s="376"/>
      <c r="LE185" s="376"/>
      <c r="LF185" s="376"/>
      <c r="LG185" s="376"/>
      <c r="LH185" s="376"/>
      <c r="LI185" s="376"/>
      <c r="LJ185" s="376"/>
      <c r="LK185" s="376"/>
      <c r="LL185" s="376"/>
      <c r="LM185" s="376"/>
      <c r="LN185" s="376"/>
      <c r="LO185" s="376"/>
      <c r="LP185" s="376"/>
      <c r="LQ185" s="376"/>
      <c r="LR185" s="375"/>
      <c r="LS185" s="375"/>
      <c r="LT185" s="375"/>
      <c r="LU185" s="375"/>
      <c r="LV185" s="375"/>
      <c r="LW185" s="375"/>
      <c r="LX185" s="377"/>
      <c r="LY185" s="375"/>
      <c r="LZ185" s="375"/>
      <c r="MA185" s="375"/>
      <c r="MB185" s="375"/>
      <c r="MC185" s="375"/>
      <c r="MD185" s="375"/>
      <c r="ME185" s="375"/>
      <c r="MF185" s="375"/>
      <c r="MG185" s="375"/>
      <c r="MH185" s="375"/>
      <c r="MI185" s="375"/>
      <c r="MJ185" s="375"/>
      <c r="MK185" s="375"/>
      <c r="ML185" s="375"/>
      <c r="MM185" s="375"/>
      <c r="MN185" s="377"/>
      <c r="MO185" s="377"/>
      <c r="MP185" s="375"/>
      <c r="MQ185" s="375"/>
      <c r="MR185" s="375"/>
      <c r="MS185" s="375"/>
      <c r="MT185" s="375"/>
      <c r="MU185" s="375"/>
      <c r="MV185" s="375"/>
      <c r="MW185" s="375"/>
      <c r="MX185" s="375"/>
      <c r="MY185" s="375"/>
      <c r="MZ185" s="375"/>
      <c r="NA185" s="375"/>
      <c r="NB185" s="375"/>
      <c r="NC185" s="375"/>
      <c r="ND185" s="375"/>
      <c r="NE185" s="378"/>
      <c r="NF185" s="378"/>
      <c r="NG185" s="378"/>
      <c r="NH185" s="378"/>
      <c r="NI185" s="378"/>
      <c r="NJ185" s="378"/>
      <c r="NK185" s="378"/>
      <c r="NL185" s="378"/>
      <c r="NM185" s="378"/>
      <c r="NN185" s="378"/>
      <c r="NO185" s="378"/>
      <c r="NP185" s="378"/>
      <c r="NQ185" s="378"/>
      <c r="NR185" s="378"/>
      <c r="NS185" s="378"/>
      <c r="NT185" s="378"/>
      <c r="NU185" s="378"/>
      <c r="NV185" s="378"/>
      <c r="NW185" s="378"/>
      <c r="NX185" s="378"/>
      <c r="NY185" s="378"/>
      <c r="NZ185" s="378"/>
      <c r="OA185" s="378"/>
      <c r="OB185" s="378"/>
      <c r="OC185" s="378"/>
      <c r="OD185" s="378"/>
      <c r="OE185" s="378"/>
      <c r="OF185" s="378"/>
      <c r="OG185" s="378"/>
      <c r="OH185" s="378"/>
      <c r="OI185" s="378"/>
      <c r="OJ185" s="378"/>
      <c r="OK185" s="378"/>
      <c r="OL185" s="378"/>
      <c r="OM185" s="378"/>
      <c r="ON185" s="378"/>
      <c r="OO185" s="378"/>
      <c r="OP185" s="378"/>
      <c r="OQ185" s="378"/>
      <c r="OR185" s="378"/>
      <c r="OS185" s="378"/>
      <c r="OT185" s="378"/>
      <c r="OU185" s="378"/>
      <c r="OV185" s="378"/>
      <c r="OW185" s="378"/>
      <c r="OX185" s="378"/>
      <c r="OY185" s="378"/>
      <c r="OZ185" s="378"/>
      <c r="PA185" s="378"/>
      <c r="PB185" s="378"/>
      <c r="PC185" s="378"/>
      <c r="PD185" s="378"/>
      <c r="PE185" s="378"/>
      <c r="PF185" s="378"/>
      <c r="PG185" s="378"/>
      <c r="PH185" s="378"/>
      <c r="PI185" s="378"/>
      <c r="PJ185" s="378"/>
      <c r="PK185" s="378"/>
      <c r="PL185" s="378"/>
      <c r="PM185" s="378"/>
      <c r="PN185" s="378"/>
      <c r="PO185" s="378"/>
      <c r="PP185" s="378"/>
      <c r="PQ185" s="378"/>
      <c r="PR185" s="378"/>
      <c r="PS185" s="378"/>
      <c r="PT185" s="378"/>
      <c r="PU185" s="378"/>
      <c r="PV185" s="378"/>
      <c r="PW185" s="378"/>
      <c r="PX185" s="378"/>
      <c r="PY185" s="378"/>
      <c r="PZ185" s="378"/>
      <c r="QA185" s="378"/>
      <c r="QB185" s="378"/>
      <c r="QC185" s="378"/>
      <c r="QD185" s="378"/>
      <c r="QE185" s="378"/>
      <c r="QF185" s="378"/>
      <c r="QG185" s="378"/>
      <c r="QH185" s="378"/>
      <c r="QI185" s="378"/>
      <c r="QJ185" s="378"/>
      <c r="QK185" s="378"/>
      <c r="QL185" s="378"/>
      <c r="QM185" s="378"/>
      <c r="QN185" s="378"/>
      <c r="QO185" s="378"/>
      <c r="QP185" s="378"/>
      <c r="QQ185" s="378"/>
      <c r="QR185" s="378"/>
      <c r="QS185" s="378"/>
      <c r="QT185" s="378"/>
      <c r="QU185" s="378"/>
      <c r="QV185" s="378"/>
      <c r="QW185" s="378"/>
      <c r="QX185" s="378"/>
      <c r="QY185" s="378"/>
      <c r="QZ185" s="378"/>
      <c r="RA185" s="378"/>
      <c r="RB185" s="378"/>
      <c r="RC185" s="378"/>
      <c r="RD185" s="378"/>
      <c r="RE185" s="378"/>
      <c r="RF185" s="378"/>
      <c r="RG185" s="378"/>
      <c r="RH185" s="378"/>
      <c r="RI185" s="378"/>
      <c r="RJ185" s="378"/>
      <c r="RK185" s="378"/>
      <c r="RL185" s="378"/>
      <c r="RM185" s="378"/>
      <c r="RN185" s="378"/>
      <c r="RO185" s="378"/>
      <c r="RP185" s="378"/>
      <c r="RQ185" s="378"/>
      <c r="RR185" s="378"/>
      <c r="RS185" s="378"/>
      <c r="RT185" s="378"/>
      <c r="RU185" s="378"/>
      <c r="RV185" s="378"/>
      <c r="RW185" s="378"/>
      <c r="RX185" s="378"/>
      <c r="RY185" s="378"/>
      <c r="RZ185" s="378"/>
      <c r="SA185" s="378"/>
      <c r="SB185" s="378"/>
      <c r="SC185" s="378"/>
      <c r="SD185" s="378"/>
      <c r="SE185" s="378"/>
      <c r="SF185" s="378"/>
      <c r="SG185" s="378"/>
      <c r="SH185" s="378"/>
      <c r="SI185" s="378"/>
    </row>
    <row r="186" spans="1:503" s="373" customFormat="1" ht="14.1" customHeight="1" x14ac:dyDescent="0.2">
      <c r="A186" s="519"/>
      <c r="B186" s="378"/>
      <c r="C186" s="378"/>
      <c r="D186" s="378"/>
      <c r="E186" s="378"/>
      <c r="F186" s="378"/>
      <c r="G186" s="378"/>
      <c r="H186" s="378"/>
      <c r="I186" s="378"/>
      <c r="J186" s="378"/>
      <c r="K186" s="378"/>
      <c r="L186" s="378"/>
      <c r="M186" s="378"/>
      <c r="N186" s="378"/>
      <c r="O186" s="378"/>
      <c r="P186" s="378"/>
      <c r="X186" s="375"/>
      <c r="Y186" s="375"/>
      <c r="Z186" s="375"/>
      <c r="AA186" s="375"/>
      <c r="AB186" s="375"/>
      <c r="AC186" s="375"/>
      <c r="AD186" s="375"/>
      <c r="AE186" s="375"/>
      <c r="AF186" s="375"/>
      <c r="AG186" s="375"/>
      <c r="AH186" s="375"/>
      <c r="AI186" s="375"/>
      <c r="AJ186" s="375"/>
      <c r="AK186" s="375"/>
      <c r="AL186" s="375"/>
      <c r="AM186" s="375"/>
      <c r="AN186" s="375"/>
      <c r="AO186" s="375"/>
      <c r="AP186" s="375"/>
      <c r="AQ186" s="375"/>
      <c r="AR186" s="375"/>
      <c r="AS186" s="375"/>
      <c r="AT186" s="375"/>
      <c r="AU186" s="375"/>
      <c r="AV186" s="375"/>
      <c r="AW186" s="375"/>
      <c r="AX186" s="375"/>
      <c r="AY186" s="375"/>
      <c r="AZ186" s="375"/>
      <c r="BA186" s="375"/>
      <c r="BB186" s="375"/>
      <c r="BC186" s="375"/>
      <c r="BD186" s="375"/>
      <c r="BE186" s="375"/>
      <c r="BF186" s="375"/>
      <c r="BG186" s="375"/>
      <c r="BH186" s="375"/>
      <c r="BI186" s="375"/>
      <c r="BJ186" s="375"/>
      <c r="BK186" s="375"/>
      <c r="BL186" s="375"/>
      <c r="BM186" s="375"/>
      <c r="BN186" s="375"/>
      <c r="BO186" s="375"/>
      <c r="BP186" s="375"/>
      <c r="BQ186" s="375"/>
      <c r="BR186" s="375"/>
      <c r="BS186" s="375"/>
      <c r="BT186" s="375"/>
      <c r="BU186" s="375"/>
      <c r="BV186" s="375"/>
      <c r="BW186" s="375"/>
      <c r="BX186" s="375"/>
      <c r="BY186" s="375"/>
      <c r="BZ186" s="375"/>
      <c r="CA186" s="375"/>
      <c r="CB186" s="375"/>
      <c r="CC186" s="375"/>
      <c r="CD186" s="375"/>
      <c r="CE186" s="375"/>
      <c r="CF186" s="375"/>
      <c r="CG186" s="375"/>
      <c r="CH186" s="375"/>
      <c r="CI186" s="375"/>
      <c r="CJ186" s="375"/>
      <c r="CK186" s="375"/>
      <c r="CL186" s="375"/>
      <c r="CM186" s="375"/>
      <c r="CN186" s="375"/>
      <c r="CO186" s="375"/>
      <c r="CP186" s="375"/>
      <c r="CQ186" s="375"/>
      <c r="CR186" s="375"/>
      <c r="CS186" s="375"/>
      <c r="CT186" s="375"/>
      <c r="CU186" s="375"/>
      <c r="CV186" s="375"/>
      <c r="CW186" s="375"/>
      <c r="CX186" s="375"/>
      <c r="CY186" s="375"/>
      <c r="CZ186" s="375"/>
      <c r="DA186" s="375"/>
      <c r="DB186" s="375"/>
      <c r="DC186" s="375"/>
      <c r="DD186" s="375"/>
      <c r="DE186" s="375"/>
      <c r="DF186" s="375"/>
      <c r="DG186" s="375"/>
      <c r="DH186" s="375"/>
      <c r="DI186" s="375"/>
      <c r="DJ186" s="375"/>
      <c r="DK186" s="375"/>
      <c r="DL186" s="375"/>
      <c r="DM186" s="375"/>
      <c r="DN186" s="375"/>
      <c r="DO186" s="375"/>
      <c r="DP186" s="375"/>
      <c r="DQ186" s="375"/>
      <c r="DR186" s="375"/>
      <c r="DS186" s="375"/>
      <c r="DT186" s="375"/>
      <c r="DU186" s="375"/>
      <c r="DV186" s="375"/>
      <c r="DW186" s="375"/>
      <c r="DX186" s="375"/>
      <c r="DY186" s="375"/>
      <c r="DZ186" s="375"/>
      <c r="EA186" s="375"/>
      <c r="EB186" s="375"/>
      <c r="EC186" s="375"/>
      <c r="ED186" s="375"/>
      <c r="EE186" s="375"/>
      <c r="EF186" s="375"/>
      <c r="EG186" s="375"/>
      <c r="EH186" s="375"/>
      <c r="EI186" s="375"/>
      <c r="EJ186" s="375"/>
      <c r="EK186" s="375"/>
      <c r="EL186" s="375"/>
      <c r="EM186" s="375"/>
      <c r="EN186" s="375"/>
      <c r="EO186" s="375"/>
      <c r="EP186" s="375"/>
      <c r="EQ186" s="375"/>
      <c r="ER186" s="375"/>
      <c r="ES186" s="375"/>
      <c r="ET186" s="375"/>
      <c r="EU186" s="375"/>
      <c r="EV186" s="375"/>
      <c r="EW186" s="375"/>
      <c r="EX186" s="375"/>
      <c r="EY186" s="375"/>
      <c r="EZ186" s="375"/>
      <c r="FA186" s="375"/>
      <c r="FB186" s="375"/>
      <c r="FC186" s="375"/>
      <c r="FD186" s="375"/>
      <c r="FE186" s="375"/>
      <c r="FF186" s="375"/>
      <c r="FG186" s="375"/>
      <c r="FH186" s="375"/>
      <c r="FI186" s="375"/>
      <c r="FJ186" s="375"/>
      <c r="FK186" s="375"/>
      <c r="FL186" s="375"/>
      <c r="FM186" s="375"/>
      <c r="FN186" s="375"/>
      <c r="FO186" s="375"/>
      <c r="FP186" s="375"/>
      <c r="FQ186" s="375"/>
      <c r="FR186" s="375"/>
      <c r="FS186" s="375"/>
      <c r="FT186" s="375"/>
      <c r="FU186" s="375"/>
      <c r="FV186" s="375"/>
      <c r="FW186" s="375"/>
      <c r="FX186" s="375"/>
      <c r="FY186" s="375"/>
      <c r="FZ186" s="375"/>
      <c r="GA186" s="375"/>
      <c r="GB186" s="375"/>
      <c r="GC186" s="375"/>
      <c r="GD186" s="375"/>
      <c r="GE186" s="375"/>
      <c r="GF186" s="375"/>
      <c r="GG186" s="375"/>
      <c r="GH186" s="375"/>
      <c r="GI186" s="375"/>
      <c r="GJ186" s="375"/>
      <c r="GK186" s="375"/>
      <c r="GL186" s="375"/>
      <c r="GM186" s="375"/>
      <c r="GN186" s="375"/>
      <c r="GO186" s="375"/>
      <c r="GP186" s="375"/>
      <c r="GQ186" s="375"/>
      <c r="GR186" s="375"/>
      <c r="GS186" s="375"/>
      <c r="GT186" s="375"/>
      <c r="GU186" s="375"/>
      <c r="GV186" s="375"/>
      <c r="GW186" s="375"/>
      <c r="GX186" s="375"/>
      <c r="GY186" s="375"/>
      <c r="GZ186" s="375"/>
      <c r="HA186" s="375"/>
      <c r="HB186" s="375"/>
      <c r="HC186" s="375"/>
      <c r="HD186" s="375"/>
      <c r="HE186" s="375"/>
      <c r="HF186" s="375"/>
      <c r="HG186" s="375"/>
      <c r="HH186" s="375"/>
      <c r="HI186" s="375"/>
      <c r="HJ186" s="375"/>
      <c r="HK186" s="375"/>
      <c r="HL186" s="375"/>
      <c r="HM186" s="375"/>
      <c r="HN186" s="375"/>
      <c r="HO186" s="375"/>
      <c r="HP186" s="375"/>
      <c r="HQ186" s="375"/>
      <c r="HR186" s="375"/>
      <c r="HS186" s="375"/>
      <c r="HT186" s="375"/>
      <c r="HU186" s="375"/>
      <c r="HV186" s="375"/>
      <c r="HW186" s="375"/>
      <c r="HX186" s="375"/>
      <c r="HY186" s="375"/>
      <c r="HZ186" s="375"/>
      <c r="IA186" s="375"/>
      <c r="IB186" s="375"/>
      <c r="IC186" s="375"/>
      <c r="ID186" s="375"/>
      <c r="IE186" s="375"/>
      <c r="IF186" s="375"/>
      <c r="IG186" s="375"/>
      <c r="IH186" s="375"/>
      <c r="II186" s="375"/>
      <c r="IJ186" s="375"/>
      <c r="IK186" s="375"/>
      <c r="IL186" s="375"/>
      <c r="IM186" s="375"/>
      <c r="IN186" s="375"/>
      <c r="IO186" s="375"/>
      <c r="IP186" s="375"/>
      <c r="IQ186" s="375"/>
      <c r="IR186" s="375"/>
      <c r="IS186" s="375"/>
      <c r="IT186" s="375"/>
      <c r="IU186" s="375"/>
      <c r="IV186" s="375"/>
      <c r="IW186" s="375"/>
      <c r="IX186" s="375"/>
      <c r="IY186" s="375"/>
      <c r="IZ186" s="375"/>
      <c r="JA186" s="375"/>
      <c r="JB186" s="375"/>
      <c r="JC186" s="375"/>
      <c r="JD186" s="375"/>
      <c r="JE186" s="375"/>
      <c r="JF186" s="375"/>
      <c r="JG186" s="375"/>
      <c r="JH186" s="375"/>
      <c r="JI186" s="375"/>
      <c r="JJ186" s="375"/>
      <c r="JK186" s="375"/>
      <c r="JL186" s="375"/>
      <c r="JM186" s="375"/>
      <c r="JN186" s="375"/>
      <c r="JO186" s="375"/>
      <c r="JP186" s="375"/>
      <c r="JQ186" s="375"/>
      <c r="JR186" s="375"/>
      <c r="JS186" s="375"/>
      <c r="JT186" s="375"/>
      <c r="JU186" s="375"/>
      <c r="JV186" s="375"/>
      <c r="JW186" s="376"/>
      <c r="JX186" s="375"/>
      <c r="JY186" s="375"/>
      <c r="JZ186" s="375"/>
      <c r="KA186" s="375"/>
      <c r="KB186" s="376"/>
      <c r="KC186" s="376"/>
      <c r="KD186" s="376"/>
      <c r="KE186" s="376"/>
      <c r="KF186" s="376"/>
      <c r="KG186" s="376"/>
      <c r="KH186" s="376"/>
      <c r="KI186" s="376"/>
      <c r="KJ186" s="376"/>
      <c r="KK186" s="376"/>
      <c r="KL186" s="376"/>
      <c r="KM186" s="376"/>
      <c r="KN186" s="376"/>
      <c r="KO186" s="376"/>
      <c r="KP186" s="376"/>
      <c r="KQ186" s="376"/>
      <c r="KR186" s="376"/>
      <c r="KS186" s="376"/>
      <c r="KT186" s="376"/>
      <c r="KU186" s="376"/>
      <c r="KV186" s="376"/>
      <c r="KW186" s="376"/>
      <c r="KX186" s="376"/>
      <c r="KY186" s="376"/>
      <c r="KZ186" s="376"/>
      <c r="LA186" s="376"/>
      <c r="LB186" s="376"/>
      <c r="LC186" s="376"/>
      <c r="LD186" s="376"/>
      <c r="LE186" s="376"/>
      <c r="LF186" s="376"/>
      <c r="LG186" s="376"/>
      <c r="LH186" s="376"/>
      <c r="LI186" s="376"/>
      <c r="LJ186" s="376"/>
      <c r="LK186" s="376"/>
      <c r="LL186" s="376"/>
      <c r="LM186" s="376"/>
      <c r="LN186" s="376"/>
      <c r="LO186" s="376"/>
      <c r="LP186" s="376"/>
      <c r="LQ186" s="376"/>
      <c r="LR186" s="375"/>
      <c r="LS186" s="375"/>
      <c r="LT186" s="375"/>
      <c r="LU186" s="375"/>
      <c r="LV186" s="375"/>
      <c r="LW186" s="375"/>
      <c r="LX186" s="377"/>
      <c r="LY186" s="375"/>
      <c r="LZ186" s="375"/>
      <c r="MA186" s="375"/>
      <c r="MB186" s="375"/>
      <c r="MC186" s="375"/>
      <c r="MD186" s="375"/>
      <c r="ME186" s="375"/>
      <c r="MF186" s="375"/>
      <c r="MG186" s="375"/>
      <c r="MH186" s="375"/>
      <c r="MI186" s="375"/>
      <c r="MJ186" s="375"/>
      <c r="MK186" s="375"/>
      <c r="ML186" s="375"/>
      <c r="MM186" s="375"/>
      <c r="MN186" s="377"/>
      <c r="MO186" s="377"/>
      <c r="MP186" s="375"/>
      <c r="MQ186" s="375"/>
      <c r="MR186" s="375"/>
      <c r="MS186" s="375"/>
      <c r="MT186" s="375"/>
      <c r="MU186" s="375"/>
      <c r="MV186" s="375"/>
      <c r="MW186" s="375"/>
      <c r="MX186" s="375"/>
      <c r="MY186" s="375"/>
      <c r="MZ186" s="375"/>
      <c r="NA186" s="375"/>
      <c r="NB186" s="375"/>
      <c r="NC186" s="375"/>
      <c r="ND186" s="375"/>
      <c r="NE186" s="378"/>
      <c r="NF186" s="378"/>
      <c r="NG186" s="378"/>
      <c r="NH186" s="378"/>
      <c r="NI186" s="378"/>
      <c r="NJ186" s="378"/>
      <c r="NK186" s="378"/>
      <c r="NL186" s="378"/>
      <c r="NM186" s="378"/>
      <c r="NN186" s="378"/>
      <c r="NO186" s="378"/>
      <c r="NP186" s="378"/>
      <c r="NQ186" s="378"/>
      <c r="NR186" s="378"/>
      <c r="NS186" s="378"/>
      <c r="NT186" s="378"/>
      <c r="NU186" s="378"/>
      <c r="NV186" s="378"/>
      <c r="NW186" s="378"/>
      <c r="NX186" s="378"/>
      <c r="NY186" s="378"/>
      <c r="NZ186" s="378"/>
      <c r="OA186" s="378"/>
      <c r="OB186" s="378"/>
      <c r="OC186" s="378"/>
      <c r="OD186" s="378"/>
      <c r="OE186" s="378"/>
      <c r="OF186" s="378"/>
      <c r="OG186" s="378"/>
      <c r="OH186" s="378"/>
      <c r="OI186" s="378"/>
      <c r="OJ186" s="378"/>
      <c r="OK186" s="378"/>
      <c r="OL186" s="378"/>
      <c r="OM186" s="378"/>
      <c r="ON186" s="378"/>
      <c r="OO186" s="378"/>
      <c r="OP186" s="378"/>
      <c r="OQ186" s="378"/>
      <c r="OR186" s="378"/>
      <c r="OS186" s="378"/>
      <c r="OT186" s="378"/>
      <c r="OU186" s="378"/>
      <c r="OV186" s="378"/>
      <c r="OW186" s="378"/>
      <c r="OX186" s="378"/>
      <c r="OY186" s="378"/>
      <c r="OZ186" s="378"/>
      <c r="PA186" s="378"/>
      <c r="PB186" s="378"/>
      <c r="PC186" s="378"/>
      <c r="PD186" s="378"/>
      <c r="PE186" s="378"/>
      <c r="PF186" s="378"/>
      <c r="PG186" s="378"/>
      <c r="PH186" s="378"/>
      <c r="PI186" s="378"/>
      <c r="PJ186" s="378"/>
      <c r="PK186" s="378"/>
      <c r="PL186" s="378"/>
      <c r="PM186" s="378"/>
      <c r="PN186" s="378"/>
      <c r="PO186" s="378"/>
      <c r="PP186" s="378"/>
      <c r="PQ186" s="378"/>
      <c r="PR186" s="378"/>
      <c r="PS186" s="378"/>
      <c r="PT186" s="378"/>
      <c r="PU186" s="378"/>
      <c r="PV186" s="378"/>
      <c r="PW186" s="378"/>
      <c r="PX186" s="378"/>
      <c r="PY186" s="378"/>
      <c r="PZ186" s="378"/>
      <c r="QA186" s="378"/>
      <c r="QB186" s="378"/>
      <c r="QC186" s="378"/>
      <c r="QD186" s="378"/>
      <c r="QE186" s="378"/>
      <c r="QF186" s="378"/>
      <c r="QG186" s="378"/>
      <c r="QH186" s="378"/>
      <c r="QI186" s="378"/>
      <c r="QJ186" s="378"/>
      <c r="QK186" s="378"/>
      <c r="QL186" s="378"/>
      <c r="QM186" s="378"/>
      <c r="QN186" s="378"/>
      <c r="QO186" s="378"/>
      <c r="QP186" s="378"/>
      <c r="QQ186" s="378"/>
      <c r="QR186" s="378"/>
      <c r="QS186" s="378"/>
      <c r="QT186" s="378"/>
      <c r="QU186" s="378"/>
      <c r="QV186" s="378"/>
      <c r="QW186" s="378"/>
      <c r="QX186" s="378"/>
      <c r="QY186" s="378"/>
      <c r="QZ186" s="378"/>
      <c r="RA186" s="378"/>
      <c r="RB186" s="378"/>
      <c r="RC186" s="378"/>
      <c r="RD186" s="378"/>
      <c r="RE186" s="378"/>
      <c r="RF186" s="378"/>
      <c r="RG186" s="378"/>
      <c r="RH186" s="378"/>
      <c r="RI186" s="378"/>
      <c r="RJ186" s="378"/>
      <c r="RK186" s="378"/>
      <c r="RL186" s="378"/>
      <c r="RM186" s="378"/>
      <c r="RN186" s="378"/>
      <c r="RO186" s="378"/>
      <c r="RP186" s="378"/>
      <c r="RQ186" s="378"/>
      <c r="RR186" s="378"/>
      <c r="RS186" s="378"/>
      <c r="RT186" s="378"/>
      <c r="RU186" s="378"/>
      <c r="RV186" s="378"/>
      <c r="RW186" s="378"/>
      <c r="RX186" s="378"/>
      <c r="RY186" s="378"/>
      <c r="RZ186" s="378"/>
      <c r="SA186" s="378"/>
      <c r="SB186" s="378"/>
      <c r="SC186" s="378"/>
      <c r="SD186" s="378"/>
      <c r="SE186" s="378"/>
      <c r="SF186" s="378"/>
      <c r="SG186" s="378"/>
      <c r="SH186" s="378"/>
      <c r="SI186" s="378"/>
    </row>
    <row r="187" spans="1:503" s="373" customFormat="1" ht="14.1" customHeight="1" x14ac:dyDescent="0.2">
      <c r="A187" s="540"/>
      <c r="B187" s="378"/>
      <c r="C187" s="378"/>
      <c r="D187" s="378"/>
      <c r="E187" s="378"/>
      <c r="F187" s="378"/>
      <c r="G187" s="378"/>
      <c r="H187" s="378"/>
      <c r="I187" s="378"/>
      <c r="J187" s="378"/>
      <c r="K187" s="378"/>
      <c r="L187" s="378"/>
      <c r="M187" s="378"/>
      <c r="N187" s="378"/>
      <c r="O187" s="378"/>
      <c r="P187" s="378"/>
      <c r="X187" s="375"/>
      <c r="Y187" s="375"/>
      <c r="Z187" s="375"/>
      <c r="AA187" s="375"/>
      <c r="AB187" s="375"/>
      <c r="AC187" s="375"/>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5"/>
      <c r="AY187" s="375"/>
      <c r="AZ187" s="375"/>
      <c r="BA187" s="375"/>
      <c r="BB187" s="375"/>
      <c r="BC187" s="375"/>
      <c r="BD187" s="375"/>
      <c r="BE187" s="375"/>
      <c r="BF187" s="375"/>
      <c r="BG187" s="375"/>
      <c r="BH187" s="375"/>
      <c r="BI187" s="375"/>
      <c r="BJ187" s="375"/>
      <c r="BK187" s="375"/>
      <c r="BL187" s="375"/>
      <c r="BM187" s="375"/>
      <c r="BN187" s="375"/>
      <c r="BO187" s="375"/>
      <c r="BP187" s="375"/>
      <c r="BQ187" s="375"/>
      <c r="BR187" s="375"/>
      <c r="BS187" s="375"/>
      <c r="BT187" s="375"/>
      <c r="BU187" s="375"/>
      <c r="BV187" s="375"/>
      <c r="BW187" s="375"/>
      <c r="BX187" s="375"/>
      <c r="BY187" s="375"/>
      <c r="BZ187" s="375"/>
      <c r="CA187" s="375"/>
      <c r="CB187" s="375"/>
      <c r="CC187" s="375"/>
      <c r="CD187" s="375"/>
      <c r="CE187" s="375"/>
      <c r="CF187" s="375"/>
      <c r="CG187" s="375"/>
      <c r="CH187" s="375"/>
      <c r="CI187" s="375"/>
      <c r="CJ187" s="375"/>
      <c r="CK187" s="375"/>
      <c r="CL187" s="375"/>
      <c r="CM187" s="375"/>
      <c r="CN187" s="375"/>
      <c r="CO187" s="375"/>
      <c r="CP187" s="375"/>
      <c r="CQ187" s="375"/>
      <c r="CR187" s="375"/>
      <c r="CS187" s="375"/>
      <c r="CT187" s="375"/>
      <c r="CU187" s="375"/>
      <c r="CV187" s="375"/>
      <c r="CW187" s="375"/>
      <c r="CX187" s="375"/>
      <c r="CY187" s="375"/>
      <c r="CZ187" s="375"/>
      <c r="DA187" s="375"/>
      <c r="DB187" s="375"/>
      <c r="DC187" s="375"/>
      <c r="DD187" s="375"/>
      <c r="DE187" s="375"/>
      <c r="DF187" s="375"/>
      <c r="DG187" s="375"/>
      <c r="DH187" s="375"/>
      <c r="DI187" s="375"/>
      <c r="DJ187" s="375"/>
      <c r="DK187" s="375"/>
      <c r="DL187" s="375"/>
      <c r="DM187" s="375"/>
      <c r="DN187" s="375"/>
      <c r="DO187" s="375"/>
      <c r="DP187" s="375"/>
      <c r="DQ187" s="375"/>
      <c r="DR187" s="375"/>
      <c r="DS187" s="375"/>
      <c r="DT187" s="375"/>
      <c r="DU187" s="375"/>
      <c r="DV187" s="375"/>
      <c r="DW187" s="375"/>
      <c r="DX187" s="375"/>
      <c r="DY187" s="375"/>
      <c r="DZ187" s="375"/>
      <c r="EA187" s="375"/>
      <c r="EB187" s="375"/>
      <c r="EC187" s="375"/>
      <c r="ED187" s="375"/>
      <c r="EE187" s="375"/>
      <c r="EF187" s="375"/>
      <c r="EG187" s="375"/>
      <c r="EH187" s="375"/>
      <c r="EI187" s="375"/>
      <c r="EJ187" s="375"/>
      <c r="EK187" s="375"/>
      <c r="EL187" s="375"/>
      <c r="EM187" s="375"/>
      <c r="EN187" s="375"/>
      <c r="EO187" s="375"/>
      <c r="EP187" s="375"/>
      <c r="EQ187" s="375"/>
      <c r="ER187" s="375"/>
      <c r="ES187" s="375"/>
      <c r="ET187" s="375"/>
      <c r="EU187" s="375"/>
      <c r="EV187" s="375"/>
      <c r="EW187" s="375"/>
      <c r="EX187" s="375"/>
      <c r="EY187" s="375"/>
      <c r="EZ187" s="375"/>
      <c r="FA187" s="375"/>
      <c r="FB187" s="375"/>
      <c r="FC187" s="375"/>
      <c r="FD187" s="375"/>
      <c r="FE187" s="375"/>
      <c r="FF187" s="375"/>
      <c r="FG187" s="375"/>
      <c r="FH187" s="375"/>
      <c r="FI187" s="375"/>
      <c r="FJ187" s="375"/>
      <c r="FK187" s="375"/>
      <c r="FL187" s="375"/>
      <c r="FM187" s="375"/>
      <c r="FN187" s="375"/>
      <c r="FO187" s="375"/>
      <c r="FP187" s="375"/>
      <c r="FQ187" s="375"/>
      <c r="FR187" s="375"/>
      <c r="FS187" s="375"/>
      <c r="FT187" s="375"/>
      <c r="FU187" s="375"/>
      <c r="FV187" s="375"/>
      <c r="FW187" s="375"/>
      <c r="FX187" s="375"/>
      <c r="FY187" s="375"/>
      <c r="FZ187" s="375"/>
      <c r="GA187" s="375"/>
      <c r="GB187" s="375"/>
      <c r="GC187" s="375"/>
      <c r="GD187" s="375"/>
      <c r="GE187" s="375"/>
      <c r="GF187" s="375"/>
      <c r="GG187" s="375"/>
      <c r="GH187" s="375"/>
      <c r="GI187" s="375"/>
      <c r="GJ187" s="375"/>
      <c r="GK187" s="375"/>
      <c r="GL187" s="375"/>
      <c r="GM187" s="375"/>
      <c r="GN187" s="375"/>
      <c r="GO187" s="375"/>
      <c r="GP187" s="375"/>
      <c r="GQ187" s="375"/>
      <c r="GR187" s="375"/>
      <c r="GS187" s="375"/>
      <c r="GT187" s="375"/>
      <c r="GU187" s="375"/>
      <c r="GV187" s="375"/>
      <c r="GW187" s="375"/>
      <c r="GX187" s="375"/>
      <c r="GY187" s="375"/>
      <c r="GZ187" s="375"/>
      <c r="HA187" s="375"/>
      <c r="HB187" s="375"/>
      <c r="HC187" s="375"/>
      <c r="HD187" s="375"/>
      <c r="HE187" s="375"/>
      <c r="HF187" s="375"/>
      <c r="HG187" s="375"/>
      <c r="HH187" s="375"/>
      <c r="HI187" s="375"/>
      <c r="HJ187" s="375"/>
      <c r="HK187" s="375"/>
      <c r="HL187" s="375"/>
      <c r="HM187" s="375"/>
      <c r="HN187" s="375"/>
      <c r="HO187" s="375"/>
      <c r="HP187" s="375"/>
      <c r="HQ187" s="375"/>
      <c r="HR187" s="375"/>
      <c r="HS187" s="375"/>
      <c r="HT187" s="375"/>
      <c r="HU187" s="375"/>
      <c r="HV187" s="375"/>
      <c r="HW187" s="375"/>
      <c r="HX187" s="375"/>
      <c r="HY187" s="375"/>
      <c r="HZ187" s="375"/>
      <c r="IA187" s="375"/>
      <c r="IB187" s="375"/>
      <c r="IC187" s="375"/>
      <c r="ID187" s="375"/>
      <c r="IE187" s="375"/>
      <c r="IF187" s="375"/>
      <c r="IG187" s="375"/>
      <c r="IH187" s="375"/>
      <c r="II187" s="375"/>
      <c r="IJ187" s="375"/>
      <c r="IK187" s="375"/>
      <c r="IL187" s="375"/>
      <c r="IM187" s="375"/>
      <c r="IN187" s="375"/>
      <c r="IO187" s="375"/>
      <c r="IP187" s="375"/>
      <c r="IQ187" s="375"/>
      <c r="IR187" s="375"/>
      <c r="IS187" s="375"/>
      <c r="IT187" s="375"/>
      <c r="IU187" s="375"/>
      <c r="IV187" s="375"/>
      <c r="IW187" s="375"/>
      <c r="IX187" s="375"/>
      <c r="IY187" s="375"/>
      <c r="IZ187" s="375"/>
      <c r="JA187" s="375"/>
      <c r="JB187" s="375"/>
      <c r="JC187" s="375"/>
      <c r="JD187" s="375"/>
      <c r="JE187" s="375"/>
      <c r="JF187" s="375"/>
      <c r="JG187" s="375"/>
      <c r="JH187" s="375"/>
      <c r="JI187" s="375"/>
      <c r="JJ187" s="375"/>
      <c r="JK187" s="375"/>
      <c r="JL187" s="375"/>
      <c r="JM187" s="375"/>
      <c r="JN187" s="375"/>
      <c r="JO187" s="375"/>
      <c r="JP187" s="375"/>
      <c r="JQ187" s="375"/>
      <c r="JR187" s="375"/>
      <c r="JS187" s="375"/>
      <c r="JT187" s="375"/>
      <c r="JU187" s="375"/>
      <c r="JV187" s="375"/>
      <c r="JW187" s="376"/>
      <c r="JX187" s="375"/>
      <c r="JY187" s="375"/>
      <c r="JZ187" s="375"/>
      <c r="KA187" s="375"/>
      <c r="KB187" s="376"/>
      <c r="KC187" s="376"/>
      <c r="KD187" s="376"/>
      <c r="KE187" s="376"/>
      <c r="KF187" s="376"/>
      <c r="KG187" s="376"/>
      <c r="KH187" s="376"/>
      <c r="KI187" s="376"/>
      <c r="KJ187" s="376"/>
      <c r="KK187" s="376"/>
      <c r="KL187" s="376"/>
      <c r="KM187" s="376"/>
      <c r="KN187" s="376"/>
      <c r="KO187" s="376"/>
      <c r="KP187" s="376"/>
      <c r="KQ187" s="376"/>
      <c r="KR187" s="376"/>
      <c r="KS187" s="376"/>
      <c r="KT187" s="376"/>
      <c r="KU187" s="376"/>
      <c r="KV187" s="376"/>
      <c r="KW187" s="376"/>
      <c r="KX187" s="376"/>
      <c r="KY187" s="376"/>
      <c r="KZ187" s="376"/>
      <c r="LA187" s="376"/>
      <c r="LB187" s="376"/>
      <c r="LC187" s="376"/>
      <c r="LD187" s="376"/>
      <c r="LE187" s="376"/>
      <c r="LF187" s="376"/>
      <c r="LG187" s="376"/>
      <c r="LH187" s="376"/>
      <c r="LI187" s="376"/>
      <c r="LJ187" s="376"/>
      <c r="LK187" s="376"/>
      <c r="LL187" s="376"/>
      <c r="LM187" s="376"/>
      <c r="LN187" s="376"/>
      <c r="LO187" s="376"/>
      <c r="LP187" s="376"/>
      <c r="LQ187" s="376"/>
      <c r="LR187" s="375"/>
      <c r="LS187" s="375"/>
      <c r="LT187" s="375"/>
      <c r="LU187" s="375"/>
      <c r="LV187" s="375"/>
      <c r="LW187" s="375"/>
      <c r="LX187" s="377"/>
      <c r="LY187" s="375"/>
      <c r="LZ187" s="375"/>
      <c r="MA187" s="375"/>
      <c r="MB187" s="375"/>
      <c r="MC187" s="375"/>
      <c r="MD187" s="375"/>
      <c r="ME187" s="375"/>
      <c r="MF187" s="375"/>
      <c r="MG187" s="375"/>
      <c r="MH187" s="375"/>
      <c r="MI187" s="375"/>
      <c r="MJ187" s="375"/>
      <c r="MK187" s="375"/>
      <c r="ML187" s="375"/>
      <c r="MM187" s="375"/>
      <c r="MN187" s="377"/>
      <c r="MO187" s="377"/>
      <c r="MP187" s="375"/>
      <c r="MQ187" s="375"/>
      <c r="MR187" s="375"/>
      <c r="MS187" s="375"/>
      <c r="MT187" s="375"/>
      <c r="MU187" s="375"/>
      <c r="MV187" s="375"/>
      <c r="MW187" s="375"/>
      <c r="MX187" s="375"/>
      <c r="MY187" s="375"/>
      <c r="MZ187" s="375"/>
      <c r="NA187" s="375"/>
      <c r="NB187" s="375"/>
      <c r="NC187" s="375"/>
      <c r="ND187" s="375"/>
      <c r="NE187" s="378"/>
      <c r="NF187" s="378"/>
      <c r="NG187" s="378"/>
      <c r="NH187" s="378"/>
      <c r="NI187" s="378"/>
      <c r="NJ187" s="378"/>
      <c r="NK187" s="378"/>
      <c r="NL187" s="378"/>
      <c r="NM187" s="378"/>
      <c r="NN187" s="378"/>
      <c r="NO187" s="378"/>
      <c r="NP187" s="378"/>
      <c r="NQ187" s="378"/>
      <c r="NR187" s="378"/>
      <c r="NS187" s="378"/>
      <c r="NT187" s="378"/>
      <c r="NU187" s="378"/>
      <c r="NV187" s="378"/>
      <c r="NW187" s="378"/>
      <c r="NX187" s="378"/>
      <c r="NY187" s="378"/>
      <c r="NZ187" s="378"/>
      <c r="OA187" s="378"/>
      <c r="OB187" s="378"/>
      <c r="OC187" s="378"/>
      <c r="OD187" s="378"/>
      <c r="OE187" s="378"/>
      <c r="OF187" s="378"/>
      <c r="OG187" s="378"/>
      <c r="OH187" s="378"/>
      <c r="OI187" s="378"/>
      <c r="OJ187" s="378"/>
      <c r="OK187" s="378"/>
      <c r="OL187" s="378"/>
      <c r="OM187" s="378"/>
      <c r="ON187" s="378"/>
      <c r="OO187" s="378"/>
      <c r="OP187" s="378"/>
      <c r="OQ187" s="378"/>
      <c r="OR187" s="378"/>
      <c r="OS187" s="378"/>
      <c r="OT187" s="378"/>
      <c r="OU187" s="378"/>
      <c r="OV187" s="378"/>
      <c r="OW187" s="378"/>
      <c r="OX187" s="378"/>
      <c r="OY187" s="378"/>
      <c r="OZ187" s="378"/>
      <c r="PA187" s="378"/>
      <c r="PB187" s="378"/>
      <c r="PC187" s="378"/>
      <c r="PD187" s="378"/>
      <c r="PE187" s="378"/>
      <c r="PF187" s="378"/>
      <c r="PG187" s="378"/>
      <c r="PH187" s="378"/>
      <c r="PI187" s="378"/>
      <c r="PJ187" s="378"/>
      <c r="PK187" s="378"/>
      <c r="PL187" s="378"/>
      <c r="PM187" s="378"/>
      <c r="PN187" s="378"/>
      <c r="PO187" s="378"/>
      <c r="PP187" s="378"/>
      <c r="PQ187" s="378"/>
      <c r="PR187" s="378"/>
      <c r="PS187" s="378"/>
      <c r="PT187" s="378"/>
      <c r="PU187" s="378"/>
      <c r="PV187" s="378"/>
      <c r="PW187" s="378"/>
      <c r="PX187" s="378"/>
      <c r="PY187" s="378"/>
      <c r="PZ187" s="378"/>
      <c r="QA187" s="378"/>
      <c r="QB187" s="378"/>
      <c r="QC187" s="378"/>
      <c r="QD187" s="378"/>
      <c r="QE187" s="378"/>
      <c r="QF187" s="378"/>
      <c r="QG187" s="378"/>
      <c r="QH187" s="378"/>
      <c r="QI187" s="378"/>
      <c r="QJ187" s="378"/>
      <c r="QK187" s="378"/>
      <c r="QL187" s="378"/>
      <c r="QM187" s="378"/>
      <c r="QN187" s="378"/>
      <c r="QO187" s="378"/>
      <c r="QP187" s="378"/>
      <c r="QQ187" s="378"/>
      <c r="QR187" s="378"/>
      <c r="QS187" s="378"/>
      <c r="QT187" s="378"/>
      <c r="QU187" s="378"/>
      <c r="QV187" s="378"/>
      <c r="QW187" s="378"/>
      <c r="QX187" s="378"/>
      <c r="QY187" s="378"/>
      <c r="QZ187" s="378"/>
      <c r="RA187" s="378"/>
      <c r="RB187" s="378"/>
      <c r="RC187" s="378"/>
      <c r="RD187" s="378"/>
      <c r="RE187" s="378"/>
      <c r="RF187" s="378"/>
      <c r="RG187" s="378"/>
      <c r="RH187" s="378"/>
      <c r="RI187" s="378"/>
      <c r="RJ187" s="378"/>
      <c r="RK187" s="378"/>
      <c r="RL187" s="378"/>
      <c r="RM187" s="378"/>
      <c r="RN187" s="378"/>
      <c r="RO187" s="378"/>
      <c r="RP187" s="378"/>
      <c r="RQ187" s="378"/>
      <c r="RR187" s="378"/>
      <c r="RS187" s="378"/>
      <c r="RT187" s="378"/>
      <c r="RU187" s="378"/>
      <c r="RV187" s="378"/>
      <c r="RW187" s="378"/>
      <c r="RX187" s="378"/>
      <c r="RY187" s="378"/>
      <c r="RZ187" s="378"/>
      <c r="SA187" s="378"/>
      <c r="SB187" s="378"/>
      <c r="SC187" s="378"/>
      <c r="SD187" s="378"/>
      <c r="SE187" s="378"/>
      <c r="SF187" s="378"/>
      <c r="SG187" s="378"/>
      <c r="SH187" s="378"/>
      <c r="SI187" s="378"/>
    </row>
    <row r="188" spans="1:503" s="373" customFormat="1" ht="14.1" customHeight="1" x14ac:dyDescent="0.2">
      <c r="A188" s="378"/>
      <c r="B188" s="378"/>
      <c r="C188" s="378"/>
      <c r="D188" s="378"/>
      <c r="E188" s="378"/>
      <c r="F188" s="378"/>
      <c r="G188" s="378"/>
      <c r="H188" s="378"/>
      <c r="I188" s="378"/>
      <c r="J188" s="378"/>
      <c r="K188" s="378"/>
      <c r="L188" s="378"/>
      <c r="M188" s="378"/>
      <c r="N188" s="378"/>
      <c r="O188" s="378"/>
      <c r="P188" s="378"/>
      <c r="X188" s="375"/>
      <c r="Y188" s="375"/>
      <c r="Z188" s="375"/>
      <c r="AA188" s="375"/>
      <c r="AB188" s="375"/>
      <c r="AC188" s="375"/>
      <c r="AD188" s="375"/>
      <c r="AE188" s="375"/>
      <c r="AF188" s="375"/>
      <c r="AG188" s="375"/>
      <c r="AH188" s="375"/>
      <c r="AI188" s="375"/>
      <c r="AJ188" s="375"/>
      <c r="AK188" s="375"/>
      <c r="AL188" s="375"/>
      <c r="AM188" s="375"/>
      <c r="AN188" s="375"/>
      <c r="AO188" s="375"/>
      <c r="AP188" s="375"/>
      <c r="AQ188" s="375"/>
      <c r="AR188" s="375"/>
      <c r="AS188" s="375"/>
      <c r="AT188" s="375"/>
      <c r="AU188" s="375"/>
      <c r="AV188" s="375"/>
      <c r="AW188" s="375"/>
      <c r="AX188" s="375"/>
      <c r="AY188" s="375"/>
      <c r="AZ188" s="375"/>
      <c r="BA188" s="375"/>
      <c r="BB188" s="375"/>
      <c r="BC188" s="375"/>
      <c r="BD188" s="375"/>
      <c r="BE188" s="375"/>
      <c r="BF188" s="375"/>
      <c r="BG188" s="375"/>
      <c r="BH188" s="375"/>
      <c r="BI188" s="375"/>
      <c r="BJ188" s="375"/>
      <c r="BK188" s="375"/>
      <c r="BL188" s="375"/>
      <c r="BM188" s="375"/>
      <c r="BN188" s="375"/>
      <c r="BO188" s="375"/>
      <c r="BP188" s="375"/>
      <c r="BQ188" s="375"/>
      <c r="BR188" s="375"/>
      <c r="BS188" s="375"/>
      <c r="BT188" s="375"/>
      <c r="BU188" s="375"/>
      <c r="BV188" s="375"/>
      <c r="BW188" s="375"/>
      <c r="BX188" s="375"/>
      <c r="BY188" s="375"/>
      <c r="BZ188" s="375"/>
      <c r="CA188" s="375"/>
      <c r="CB188" s="375"/>
      <c r="CC188" s="375"/>
      <c r="CD188" s="375"/>
      <c r="CE188" s="375"/>
      <c r="CF188" s="375"/>
      <c r="CG188" s="375"/>
      <c r="CH188" s="375"/>
      <c r="CI188" s="375"/>
      <c r="CJ188" s="375"/>
      <c r="CK188" s="375"/>
      <c r="CL188" s="375"/>
      <c r="CM188" s="375"/>
      <c r="CN188" s="375"/>
      <c r="CO188" s="375"/>
      <c r="CP188" s="375"/>
      <c r="CQ188" s="375"/>
      <c r="CR188" s="375"/>
      <c r="CS188" s="375"/>
      <c r="CT188" s="375"/>
      <c r="CU188" s="375"/>
      <c r="CV188" s="375"/>
      <c r="CW188" s="375"/>
      <c r="CX188" s="375"/>
      <c r="CY188" s="375"/>
      <c r="CZ188" s="375"/>
      <c r="DA188" s="375"/>
      <c r="DB188" s="375"/>
      <c r="DC188" s="375"/>
      <c r="DD188" s="375"/>
      <c r="DE188" s="375"/>
      <c r="DF188" s="375"/>
      <c r="DG188" s="375"/>
      <c r="DH188" s="375"/>
      <c r="DI188" s="375"/>
      <c r="DJ188" s="375"/>
      <c r="DK188" s="375"/>
      <c r="DL188" s="375"/>
      <c r="DM188" s="375"/>
      <c r="DN188" s="375"/>
      <c r="DO188" s="375"/>
      <c r="DP188" s="375"/>
      <c r="DQ188" s="375"/>
      <c r="DR188" s="375"/>
      <c r="DS188" s="375"/>
      <c r="DT188" s="375"/>
      <c r="DU188" s="375"/>
      <c r="DV188" s="375"/>
      <c r="DW188" s="375"/>
      <c r="DX188" s="375"/>
      <c r="DY188" s="375"/>
      <c r="DZ188" s="375"/>
      <c r="EA188" s="375"/>
      <c r="EB188" s="375"/>
      <c r="EC188" s="375"/>
      <c r="ED188" s="375"/>
      <c r="EE188" s="375"/>
      <c r="EF188" s="375"/>
      <c r="EG188" s="375"/>
      <c r="EH188" s="375"/>
      <c r="EI188" s="375"/>
      <c r="EJ188" s="375"/>
      <c r="EK188" s="375"/>
      <c r="EL188" s="375"/>
      <c r="EM188" s="375"/>
      <c r="EN188" s="375"/>
      <c r="EO188" s="375"/>
      <c r="EP188" s="375"/>
      <c r="EQ188" s="375"/>
      <c r="ER188" s="375"/>
      <c r="ES188" s="375"/>
      <c r="ET188" s="375"/>
      <c r="EU188" s="375"/>
      <c r="EV188" s="375"/>
      <c r="EW188" s="375"/>
      <c r="EX188" s="375"/>
      <c r="EY188" s="375"/>
      <c r="EZ188" s="375"/>
      <c r="FA188" s="375"/>
      <c r="FB188" s="375"/>
      <c r="FC188" s="375"/>
      <c r="FD188" s="375"/>
      <c r="FE188" s="375"/>
      <c r="FF188" s="375"/>
      <c r="FG188" s="375"/>
      <c r="FH188" s="375"/>
      <c r="FI188" s="375"/>
      <c r="FJ188" s="375"/>
      <c r="FK188" s="375"/>
      <c r="FL188" s="375"/>
      <c r="FM188" s="375"/>
      <c r="FN188" s="375"/>
      <c r="FO188" s="375"/>
      <c r="FP188" s="375"/>
      <c r="FQ188" s="375"/>
      <c r="FR188" s="375"/>
      <c r="FS188" s="375"/>
      <c r="FT188" s="375"/>
      <c r="FU188" s="375"/>
      <c r="FV188" s="375"/>
      <c r="FW188" s="375"/>
      <c r="FX188" s="375"/>
      <c r="FY188" s="375"/>
      <c r="FZ188" s="375"/>
      <c r="GA188" s="375"/>
      <c r="GB188" s="375"/>
      <c r="GC188" s="375"/>
      <c r="GD188" s="375"/>
      <c r="GE188" s="375"/>
      <c r="GF188" s="375"/>
      <c r="GG188" s="375"/>
      <c r="GH188" s="375"/>
      <c r="GI188" s="375"/>
      <c r="GJ188" s="375"/>
      <c r="GK188" s="375"/>
      <c r="GL188" s="375"/>
      <c r="GM188" s="375"/>
      <c r="GN188" s="375"/>
      <c r="GO188" s="375"/>
      <c r="GP188" s="375"/>
      <c r="GQ188" s="375"/>
      <c r="GR188" s="375"/>
      <c r="GS188" s="375"/>
      <c r="GT188" s="375"/>
      <c r="GU188" s="375"/>
      <c r="GV188" s="375"/>
      <c r="GW188" s="375"/>
      <c r="GX188" s="375"/>
      <c r="GY188" s="375"/>
      <c r="GZ188" s="375"/>
      <c r="HA188" s="375"/>
      <c r="HB188" s="375"/>
      <c r="HC188" s="375"/>
      <c r="HD188" s="375"/>
      <c r="HE188" s="375"/>
      <c r="HF188" s="375"/>
      <c r="HG188" s="375"/>
      <c r="HH188" s="375"/>
      <c r="HI188" s="375"/>
      <c r="HJ188" s="375"/>
      <c r="HK188" s="375"/>
      <c r="HL188" s="375"/>
      <c r="HM188" s="375"/>
      <c r="HN188" s="375"/>
      <c r="HO188" s="375"/>
      <c r="HP188" s="375"/>
      <c r="HQ188" s="375"/>
      <c r="HR188" s="375"/>
      <c r="HS188" s="375"/>
      <c r="HT188" s="375"/>
      <c r="HU188" s="375"/>
      <c r="HV188" s="375"/>
      <c r="HW188" s="375"/>
      <c r="HX188" s="375"/>
      <c r="HY188" s="375"/>
      <c r="HZ188" s="375"/>
      <c r="IA188" s="375"/>
      <c r="IB188" s="375"/>
      <c r="IC188" s="375"/>
      <c r="ID188" s="375"/>
      <c r="IE188" s="375"/>
      <c r="IF188" s="375"/>
      <c r="IG188" s="375"/>
      <c r="IH188" s="375"/>
      <c r="II188" s="375"/>
      <c r="IJ188" s="375"/>
      <c r="IK188" s="375"/>
      <c r="IL188" s="375"/>
      <c r="IM188" s="375"/>
      <c r="IN188" s="375"/>
      <c r="IO188" s="375"/>
      <c r="IP188" s="375"/>
      <c r="IQ188" s="375"/>
      <c r="IR188" s="375"/>
      <c r="IS188" s="375"/>
      <c r="IT188" s="375"/>
      <c r="IU188" s="375"/>
      <c r="IV188" s="375"/>
      <c r="IW188" s="375"/>
      <c r="IX188" s="375"/>
      <c r="IY188" s="375"/>
      <c r="IZ188" s="375"/>
      <c r="JA188" s="375"/>
      <c r="JB188" s="375"/>
      <c r="JC188" s="375"/>
      <c r="JD188" s="375"/>
      <c r="JE188" s="375"/>
      <c r="JF188" s="375"/>
      <c r="JG188" s="375"/>
      <c r="JH188" s="375"/>
      <c r="JI188" s="375"/>
      <c r="JJ188" s="375"/>
      <c r="JK188" s="375"/>
      <c r="JL188" s="375"/>
      <c r="JM188" s="375"/>
      <c r="JN188" s="375"/>
      <c r="JO188" s="375"/>
      <c r="JP188" s="375"/>
      <c r="JQ188" s="375"/>
      <c r="JR188" s="375"/>
      <c r="JS188" s="375"/>
      <c r="JT188" s="375"/>
      <c r="JU188" s="375"/>
      <c r="JV188" s="375"/>
      <c r="JW188" s="376"/>
      <c r="JX188" s="375"/>
      <c r="JY188" s="375"/>
      <c r="JZ188" s="375"/>
      <c r="KA188" s="375"/>
      <c r="KB188" s="376"/>
      <c r="KC188" s="376"/>
      <c r="KD188" s="376"/>
      <c r="KE188" s="376"/>
      <c r="KF188" s="376"/>
      <c r="KG188" s="376"/>
      <c r="KH188" s="376"/>
      <c r="KI188" s="376"/>
      <c r="KJ188" s="376"/>
      <c r="KK188" s="376"/>
      <c r="KL188" s="376"/>
      <c r="KM188" s="376"/>
      <c r="KN188" s="376"/>
      <c r="KO188" s="376"/>
      <c r="KP188" s="376"/>
      <c r="KQ188" s="376"/>
      <c r="KR188" s="376"/>
      <c r="KS188" s="376"/>
      <c r="KT188" s="376"/>
      <c r="KU188" s="376"/>
      <c r="KV188" s="376"/>
      <c r="KW188" s="376"/>
      <c r="KX188" s="376"/>
      <c r="KY188" s="376"/>
      <c r="KZ188" s="376"/>
      <c r="LA188" s="376"/>
      <c r="LB188" s="376"/>
      <c r="LC188" s="376"/>
      <c r="LD188" s="376"/>
      <c r="LE188" s="376"/>
      <c r="LF188" s="376"/>
      <c r="LG188" s="376"/>
      <c r="LH188" s="376"/>
      <c r="LI188" s="376"/>
      <c r="LJ188" s="376"/>
      <c r="LK188" s="376"/>
      <c r="LL188" s="376"/>
      <c r="LM188" s="376"/>
      <c r="LN188" s="376"/>
      <c r="LO188" s="376"/>
      <c r="LP188" s="376"/>
      <c r="LQ188" s="376"/>
      <c r="LR188" s="375"/>
      <c r="LS188" s="375"/>
      <c r="LT188" s="375"/>
      <c r="LU188" s="375"/>
      <c r="LV188" s="375"/>
      <c r="LW188" s="375"/>
      <c r="LX188" s="377"/>
      <c r="LY188" s="375"/>
      <c r="LZ188" s="375"/>
      <c r="MA188" s="375"/>
      <c r="MB188" s="375"/>
      <c r="MC188" s="375"/>
      <c r="MD188" s="375"/>
      <c r="ME188" s="375"/>
      <c r="MF188" s="375"/>
      <c r="MG188" s="375"/>
      <c r="MH188" s="375"/>
      <c r="MI188" s="375"/>
      <c r="MJ188" s="375"/>
      <c r="MK188" s="375"/>
      <c r="ML188" s="375"/>
      <c r="MM188" s="375"/>
      <c r="MN188" s="377"/>
      <c r="MO188" s="377"/>
      <c r="MP188" s="375"/>
      <c r="MQ188" s="375"/>
      <c r="MR188" s="375"/>
      <c r="MS188" s="375"/>
      <c r="MT188" s="375"/>
      <c r="MU188" s="375"/>
      <c r="MV188" s="375"/>
      <c r="MW188" s="375"/>
      <c r="MX188" s="375"/>
      <c r="MY188" s="375"/>
      <c r="MZ188" s="375"/>
      <c r="NA188" s="375"/>
      <c r="NB188" s="375"/>
      <c r="NC188" s="375"/>
      <c r="ND188" s="375"/>
      <c r="NE188" s="378"/>
      <c r="NF188" s="378"/>
      <c r="NG188" s="378"/>
      <c r="NH188" s="378"/>
      <c r="NI188" s="378"/>
      <c r="NJ188" s="378"/>
      <c r="NK188" s="378"/>
      <c r="NL188" s="378"/>
      <c r="NM188" s="378"/>
      <c r="NN188" s="378"/>
      <c r="NO188" s="378"/>
      <c r="NP188" s="378"/>
      <c r="NQ188" s="378"/>
      <c r="NR188" s="378"/>
      <c r="NS188" s="378"/>
      <c r="NT188" s="378"/>
      <c r="NU188" s="378"/>
      <c r="NV188" s="378"/>
      <c r="NW188" s="378"/>
      <c r="NX188" s="378"/>
      <c r="NY188" s="378"/>
      <c r="NZ188" s="378"/>
      <c r="OA188" s="378"/>
      <c r="OB188" s="378"/>
      <c r="OC188" s="378"/>
      <c r="OD188" s="378"/>
      <c r="OE188" s="378"/>
      <c r="OF188" s="378"/>
      <c r="OG188" s="378"/>
      <c r="OH188" s="378"/>
      <c r="OI188" s="378"/>
      <c r="OJ188" s="378"/>
      <c r="OK188" s="378"/>
      <c r="OL188" s="378"/>
      <c r="OM188" s="378"/>
      <c r="ON188" s="378"/>
      <c r="OO188" s="378"/>
      <c r="OP188" s="378"/>
      <c r="OQ188" s="378"/>
      <c r="OR188" s="378"/>
      <c r="OS188" s="378"/>
      <c r="OT188" s="378"/>
      <c r="OU188" s="378"/>
      <c r="OV188" s="378"/>
      <c r="OW188" s="378"/>
      <c r="OX188" s="378"/>
      <c r="OY188" s="378"/>
      <c r="OZ188" s="378"/>
      <c r="PA188" s="378"/>
      <c r="PB188" s="378"/>
      <c r="PC188" s="378"/>
      <c r="PD188" s="378"/>
      <c r="PE188" s="378"/>
      <c r="PF188" s="378"/>
      <c r="PG188" s="378"/>
      <c r="PH188" s="378"/>
      <c r="PI188" s="378"/>
      <c r="PJ188" s="378"/>
      <c r="PK188" s="378"/>
      <c r="PL188" s="378"/>
      <c r="PM188" s="378"/>
      <c r="PN188" s="378"/>
      <c r="PO188" s="378"/>
      <c r="PP188" s="378"/>
      <c r="PQ188" s="378"/>
      <c r="PR188" s="378"/>
      <c r="PS188" s="378"/>
      <c r="PT188" s="378"/>
      <c r="PU188" s="378"/>
      <c r="PV188" s="378"/>
      <c r="PW188" s="378"/>
      <c r="PX188" s="378"/>
      <c r="PY188" s="378"/>
      <c r="PZ188" s="378"/>
      <c r="QA188" s="378"/>
      <c r="QB188" s="378"/>
      <c r="QC188" s="378"/>
      <c r="QD188" s="378"/>
      <c r="QE188" s="378"/>
      <c r="QF188" s="378"/>
      <c r="QG188" s="378"/>
      <c r="QH188" s="378"/>
      <c r="QI188" s="378"/>
      <c r="QJ188" s="378"/>
      <c r="QK188" s="378"/>
      <c r="QL188" s="378"/>
      <c r="QM188" s="378"/>
      <c r="QN188" s="378"/>
      <c r="QO188" s="378"/>
      <c r="QP188" s="378"/>
      <c r="QQ188" s="378"/>
      <c r="QR188" s="378"/>
      <c r="QS188" s="378"/>
      <c r="QT188" s="378"/>
      <c r="QU188" s="378"/>
      <c r="QV188" s="378"/>
      <c r="QW188" s="378"/>
      <c r="QX188" s="378"/>
      <c r="QY188" s="378"/>
      <c r="QZ188" s="378"/>
      <c r="RA188" s="378"/>
      <c r="RB188" s="378"/>
      <c r="RC188" s="378"/>
      <c r="RD188" s="378"/>
      <c r="RE188" s="378"/>
      <c r="RF188" s="378"/>
      <c r="RG188" s="378"/>
      <c r="RH188" s="378"/>
      <c r="RI188" s="378"/>
      <c r="RJ188" s="378"/>
      <c r="RK188" s="378"/>
      <c r="RL188" s="378"/>
      <c r="RM188" s="378"/>
      <c r="RN188" s="378"/>
      <c r="RO188" s="378"/>
      <c r="RP188" s="378"/>
      <c r="RQ188" s="378"/>
      <c r="RR188" s="378"/>
      <c r="RS188" s="378"/>
      <c r="RT188" s="378"/>
      <c r="RU188" s="378"/>
      <c r="RV188" s="378"/>
      <c r="RW188" s="378"/>
      <c r="RX188" s="378"/>
      <c r="RY188" s="378"/>
      <c r="RZ188" s="378"/>
      <c r="SA188" s="378"/>
      <c r="SB188" s="378"/>
      <c r="SC188" s="378"/>
      <c r="SD188" s="378"/>
      <c r="SE188" s="378"/>
      <c r="SF188" s="378"/>
      <c r="SG188" s="378"/>
      <c r="SH188" s="378"/>
      <c r="SI188" s="378"/>
    </row>
    <row r="189" spans="1:503" ht="14.1" customHeight="1" x14ac:dyDescent="0.2"/>
    <row r="190" spans="1:503" ht="14.1" customHeight="1" x14ac:dyDescent="0.2"/>
    <row r="191" spans="1:503" ht="14.1" customHeight="1" x14ac:dyDescent="0.2"/>
    <row r="192" spans="1:503" ht="14.1" customHeight="1" x14ac:dyDescent="0.2"/>
    <row r="193" spans="1:503" s="373" customFormat="1" ht="14.1" customHeight="1" x14ac:dyDescent="0.2">
      <c r="A193" s="519"/>
      <c r="B193" s="378"/>
      <c r="C193" s="378"/>
      <c r="D193" s="378"/>
      <c r="E193" s="378"/>
      <c r="F193" s="378"/>
      <c r="G193" s="378"/>
      <c r="H193" s="378"/>
      <c r="I193" s="378"/>
      <c r="J193" s="378"/>
      <c r="K193" s="378"/>
      <c r="L193" s="378"/>
      <c r="M193" s="378"/>
      <c r="N193" s="378"/>
      <c r="O193" s="378"/>
      <c r="P193" s="378"/>
      <c r="X193" s="375"/>
      <c r="Y193" s="375"/>
      <c r="Z193" s="375"/>
      <c r="AA193" s="375"/>
      <c r="AB193" s="375"/>
      <c r="AC193" s="375"/>
      <c r="AD193" s="375"/>
      <c r="AE193" s="375"/>
      <c r="AF193" s="375"/>
      <c r="AG193" s="375"/>
      <c r="AH193" s="375"/>
      <c r="AI193" s="375"/>
      <c r="AJ193" s="375"/>
      <c r="AK193" s="375"/>
      <c r="AL193" s="375"/>
      <c r="AM193" s="375"/>
      <c r="AN193" s="375"/>
      <c r="AO193" s="375"/>
      <c r="AP193" s="375"/>
      <c r="AQ193" s="375"/>
      <c r="AR193" s="375"/>
      <c r="AS193" s="375"/>
      <c r="AT193" s="375"/>
      <c r="AU193" s="375"/>
      <c r="AV193" s="375"/>
      <c r="AW193" s="375"/>
      <c r="AX193" s="375"/>
      <c r="AY193" s="375"/>
      <c r="AZ193" s="375"/>
      <c r="BA193" s="375"/>
      <c r="BB193" s="375"/>
      <c r="BC193" s="375"/>
      <c r="BD193" s="375"/>
      <c r="BE193" s="375"/>
      <c r="BF193" s="375"/>
      <c r="BG193" s="375"/>
      <c r="BH193" s="375"/>
      <c r="BI193" s="375"/>
      <c r="BJ193" s="375"/>
      <c r="BK193" s="375"/>
      <c r="BL193" s="375"/>
      <c r="BM193" s="375"/>
      <c r="BN193" s="375"/>
      <c r="BO193" s="375"/>
      <c r="BP193" s="375"/>
      <c r="BQ193" s="375"/>
      <c r="BR193" s="375"/>
      <c r="BS193" s="375"/>
      <c r="BT193" s="375"/>
      <c r="BU193" s="375"/>
      <c r="BV193" s="375"/>
      <c r="BW193" s="375"/>
      <c r="BX193" s="375"/>
      <c r="BY193" s="375"/>
      <c r="BZ193" s="375"/>
      <c r="CA193" s="375"/>
      <c r="CB193" s="375"/>
      <c r="CC193" s="375"/>
      <c r="CD193" s="375"/>
      <c r="CE193" s="375"/>
      <c r="CF193" s="375"/>
      <c r="CG193" s="375"/>
      <c r="CH193" s="375"/>
      <c r="CI193" s="375"/>
      <c r="CJ193" s="375"/>
      <c r="CK193" s="375"/>
      <c r="CL193" s="375"/>
      <c r="CM193" s="375"/>
      <c r="CN193" s="375"/>
      <c r="CO193" s="375"/>
      <c r="CP193" s="375"/>
      <c r="CQ193" s="375"/>
      <c r="CR193" s="375"/>
      <c r="CS193" s="375"/>
      <c r="CT193" s="375"/>
      <c r="CU193" s="375"/>
      <c r="CV193" s="375"/>
      <c r="CW193" s="375"/>
      <c r="CX193" s="375"/>
      <c r="CY193" s="375"/>
      <c r="CZ193" s="375"/>
      <c r="DA193" s="375"/>
      <c r="DB193" s="375"/>
      <c r="DC193" s="375"/>
      <c r="DD193" s="375"/>
      <c r="DE193" s="375"/>
      <c r="DF193" s="375"/>
      <c r="DG193" s="375"/>
      <c r="DH193" s="375"/>
      <c r="DI193" s="375"/>
      <c r="DJ193" s="375"/>
      <c r="DK193" s="375"/>
      <c r="DL193" s="375"/>
      <c r="DM193" s="375"/>
      <c r="DN193" s="375"/>
      <c r="DO193" s="375"/>
      <c r="DP193" s="375"/>
      <c r="DQ193" s="375"/>
      <c r="DR193" s="375"/>
      <c r="DS193" s="375"/>
      <c r="DT193" s="375"/>
      <c r="DU193" s="375"/>
      <c r="DV193" s="375"/>
      <c r="DW193" s="375"/>
      <c r="DX193" s="375"/>
      <c r="DY193" s="375"/>
      <c r="DZ193" s="375"/>
      <c r="EA193" s="375"/>
      <c r="EB193" s="375"/>
      <c r="EC193" s="375"/>
      <c r="ED193" s="375"/>
      <c r="EE193" s="375"/>
      <c r="EF193" s="375"/>
      <c r="EG193" s="375"/>
      <c r="EH193" s="375"/>
      <c r="EI193" s="375"/>
      <c r="EJ193" s="375"/>
      <c r="EK193" s="375"/>
      <c r="EL193" s="375"/>
      <c r="EM193" s="375"/>
      <c r="EN193" s="375"/>
      <c r="EO193" s="375"/>
      <c r="EP193" s="375"/>
      <c r="EQ193" s="375"/>
      <c r="ER193" s="375"/>
      <c r="ES193" s="375"/>
      <c r="ET193" s="375"/>
      <c r="EU193" s="375"/>
      <c r="EV193" s="375"/>
      <c r="EW193" s="375"/>
      <c r="EX193" s="375"/>
      <c r="EY193" s="375"/>
      <c r="EZ193" s="375"/>
      <c r="FA193" s="375"/>
      <c r="FB193" s="375"/>
      <c r="FC193" s="375"/>
      <c r="FD193" s="375"/>
      <c r="FE193" s="375"/>
      <c r="FF193" s="375"/>
      <c r="FG193" s="375"/>
      <c r="FH193" s="375"/>
      <c r="FI193" s="375"/>
      <c r="FJ193" s="375"/>
      <c r="FK193" s="375"/>
      <c r="FL193" s="375"/>
      <c r="FM193" s="375"/>
      <c r="FN193" s="375"/>
      <c r="FO193" s="375"/>
      <c r="FP193" s="375"/>
      <c r="FQ193" s="375"/>
      <c r="FR193" s="375"/>
      <c r="FS193" s="375"/>
      <c r="FT193" s="375"/>
      <c r="FU193" s="375"/>
      <c r="FV193" s="375"/>
      <c r="FW193" s="375"/>
      <c r="FX193" s="375"/>
      <c r="FY193" s="375"/>
      <c r="FZ193" s="375"/>
      <c r="GA193" s="375"/>
      <c r="GB193" s="375"/>
      <c r="GC193" s="375"/>
      <c r="GD193" s="375"/>
      <c r="GE193" s="375"/>
      <c r="GF193" s="375"/>
      <c r="GG193" s="375"/>
      <c r="GH193" s="375"/>
      <c r="GI193" s="375"/>
      <c r="GJ193" s="375"/>
      <c r="GK193" s="375"/>
      <c r="GL193" s="375"/>
      <c r="GM193" s="375"/>
      <c r="GN193" s="375"/>
      <c r="GO193" s="375"/>
      <c r="GP193" s="375"/>
      <c r="GQ193" s="375"/>
      <c r="GR193" s="375"/>
      <c r="GS193" s="375"/>
      <c r="GT193" s="375"/>
      <c r="GU193" s="375"/>
      <c r="GV193" s="375"/>
      <c r="GW193" s="375"/>
      <c r="GX193" s="375"/>
      <c r="GY193" s="375"/>
      <c r="GZ193" s="375"/>
      <c r="HA193" s="375"/>
      <c r="HB193" s="375"/>
      <c r="HC193" s="375"/>
      <c r="HD193" s="375"/>
      <c r="HE193" s="375"/>
      <c r="HF193" s="375"/>
      <c r="HG193" s="375"/>
      <c r="HH193" s="375"/>
      <c r="HI193" s="375"/>
      <c r="HJ193" s="375"/>
      <c r="HK193" s="375"/>
      <c r="HL193" s="375"/>
      <c r="HM193" s="375"/>
      <c r="HN193" s="375"/>
      <c r="HO193" s="375"/>
      <c r="HP193" s="375"/>
      <c r="HQ193" s="375"/>
      <c r="HR193" s="375"/>
      <c r="HS193" s="375"/>
      <c r="HT193" s="375"/>
      <c r="HU193" s="375"/>
      <c r="HV193" s="375"/>
      <c r="HW193" s="375"/>
      <c r="HX193" s="375"/>
      <c r="HY193" s="375"/>
      <c r="HZ193" s="375"/>
      <c r="IA193" s="375"/>
      <c r="IB193" s="375"/>
      <c r="IC193" s="375"/>
      <c r="ID193" s="375"/>
      <c r="IE193" s="375"/>
      <c r="IF193" s="375"/>
      <c r="IG193" s="375"/>
      <c r="IH193" s="375"/>
      <c r="II193" s="375"/>
      <c r="IJ193" s="375"/>
      <c r="IK193" s="375"/>
      <c r="IL193" s="375"/>
      <c r="IM193" s="375"/>
      <c r="IN193" s="375"/>
      <c r="IO193" s="375"/>
      <c r="IP193" s="375"/>
      <c r="IQ193" s="375"/>
      <c r="IR193" s="375"/>
      <c r="IS193" s="375"/>
      <c r="IT193" s="375"/>
      <c r="IU193" s="375"/>
      <c r="IV193" s="375"/>
      <c r="IW193" s="375"/>
      <c r="IX193" s="375"/>
      <c r="IY193" s="375"/>
      <c r="IZ193" s="375"/>
      <c r="JA193" s="375"/>
      <c r="JB193" s="375"/>
      <c r="JC193" s="375"/>
      <c r="JD193" s="375"/>
      <c r="JE193" s="375"/>
      <c r="JF193" s="375"/>
      <c r="JG193" s="375"/>
      <c r="JH193" s="375"/>
      <c r="JI193" s="375"/>
      <c r="JJ193" s="375"/>
      <c r="JK193" s="375"/>
      <c r="JL193" s="375"/>
      <c r="JM193" s="375"/>
      <c r="JN193" s="375"/>
      <c r="JO193" s="375"/>
      <c r="JP193" s="375"/>
      <c r="JQ193" s="375"/>
      <c r="JR193" s="375"/>
      <c r="JS193" s="375"/>
      <c r="JT193" s="375"/>
      <c r="JU193" s="375"/>
      <c r="JV193" s="375"/>
      <c r="JW193" s="376"/>
      <c r="JX193" s="375"/>
      <c r="JY193" s="375"/>
      <c r="JZ193" s="375"/>
      <c r="KA193" s="375"/>
      <c r="KB193" s="376"/>
      <c r="KC193" s="376"/>
      <c r="KD193" s="376"/>
      <c r="KE193" s="376"/>
      <c r="KF193" s="376"/>
      <c r="KG193" s="376"/>
      <c r="KH193" s="376"/>
      <c r="KI193" s="376"/>
      <c r="KJ193" s="376"/>
      <c r="KK193" s="376"/>
      <c r="KL193" s="376"/>
      <c r="KM193" s="376"/>
      <c r="KN193" s="376"/>
      <c r="KO193" s="376"/>
      <c r="KP193" s="376"/>
      <c r="KQ193" s="376"/>
      <c r="KR193" s="376"/>
      <c r="KS193" s="376"/>
      <c r="KT193" s="376"/>
      <c r="KU193" s="376"/>
      <c r="KV193" s="376"/>
      <c r="KW193" s="376"/>
      <c r="KX193" s="376"/>
      <c r="KY193" s="376"/>
      <c r="KZ193" s="376"/>
      <c r="LA193" s="376"/>
      <c r="LB193" s="376"/>
      <c r="LC193" s="376"/>
      <c r="LD193" s="376"/>
      <c r="LE193" s="376"/>
      <c r="LF193" s="376"/>
      <c r="LG193" s="376"/>
      <c r="LH193" s="376"/>
      <c r="LI193" s="376"/>
      <c r="LJ193" s="376"/>
      <c r="LK193" s="376"/>
      <c r="LL193" s="376"/>
      <c r="LM193" s="376"/>
      <c r="LN193" s="376"/>
      <c r="LO193" s="376"/>
      <c r="LP193" s="376"/>
      <c r="LQ193" s="376"/>
      <c r="LR193" s="375"/>
      <c r="LS193" s="375"/>
      <c r="LT193" s="375"/>
      <c r="LU193" s="375"/>
      <c r="LV193" s="375"/>
      <c r="LW193" s="375"/>
      <c r="LX193" s="377"/>
      <c r="LY193" s="375"/>
      <c r="LZ193" s="375"/>
      <c r="MA193" s="375"/>
      <c r="MB193" s="375"/>
      <c r="MC193" s="375"/>
      <c r="MD193" s="375"/>
      <c r="ME193" s="375"/>
      <c r="MF193" s="375"/>
      <c r="MG193" s="375"/>
      <c r="MH193" s="375"/>
      <c r="MI193" s="375"/>
      <c r="MJ193" s="375"/>
      <c r="MK193" s="375"/>
      <c r="ML193" s="375"/>
      <c r="MM193" s="375"/>
      <c r="MN193" s="377"/>
      <c r="MO193" s="377"/>
      <c r="MP193" s="375"/>
      <c r="MQ193" s="375"/>
      <c r="MR193" s="375"/>
      <c r="MS193" s="375"/>
      <c r="MT193" s="375"/>
      <c r="MU193" s="375"/>
      <c r="MV193" s="375"/>
      <c r="MW193" s="375"/>
      <c r="MX193" s="375"/>
      <c r="MY193" s="375"/>
      <c r="MZ193" s="375"/>
      <c r="NA193" s="375"/>
      <c r="NB193" s="375"/>
      <c r="NC193" s="375"/>
      <c r="ND193" s="375"/>
      <c r="NE193" s="378"/>
      <c r="NF193" s="378"/>
      <c r="NG193" s="378"/>
      <c r="NH193" s="378"/>
      <c r="NI193" s="378"/>
      <c r="NJ193" s="378"/>
      <c r="NK193" s="378"/>
      <c r="NL193" s="378"/>
      <c r="NM193" s="378"/>
      <c r="NN193" s="378"/>
      <c r="NO193" s="378"/>
      <c r="NP193" s="378"/>
      <c r="NQ193" s="378"/>
      <c r="NR193" s="378"/>
      <c r="NS193" s="378"/>
      <c r="NT193" s="378"/>
      <c r="NU193" s="378"/>
      <c r="NV193" s="378"/>
      <c r="NW193" s="378"/>
      <c r="NX193" s="378"/>
      <c r="NY193" s="378"/>
      <c r="NZ193" s="378"/>
      <c r="OA193" s="378"/>
      <c r="OB193" s="378"/>
      <c r="OC193" s="378"/>
      <c r="OD193" s="378"/>
      <c r="OE193" s="378"/>
      <c r="OF193" s="378"/>
      <c r="OG193" s="378"/>
      <c r="OH193" s="378"/>
      <c r="OI193" s="378"/>
      <c r="OJ193" s="378"/>
      <c r="OK193" s="378"/>
      <c r="OL193" s="378"/>
      <c r="OM193" s="378"/>
      <c r="ON193" s="378"/>
      <c r="OO193" s="378"/>
      <c r="OP193" s="378"/>
      <c r="OQ193" s="378"/>
      <c r="OR193" s="378"/>
      <c r="OS193" s="378"/>
      <c r="OT193" s="378"/>
      <c r="OU193" s="378"/>
      <c r="OV193" s="378"/>
      <c r="OW193" s="378"/>
      <c r="OX193" s="378"/>
      <c r="OY193" s="378"/>
      <c r="OZ193" s="378"/>
      <c r="PA193" s="378"/>
      <c r="PB193" s="378"/>
      <c r="PC193" s="378"/>
      <c r="PD193" s="378"/>
      <c r="PE193" s="378"/>
      <c r="PF193" s="378"/>
      <c r="PG193" s="378"/>
      <c r="PH193" s="378"/>
      <c r="PI193" s="378"/>
      <c r="PJ193" s="378"/>
      <c r="PK193" s="378"/>
      <c r="PL193" s="378"/>
      <c r="PM193" s="378"/>
      <c r="PN193" s="378"/>
      <c r="PO193" s="378"/>
      <c r="PP193" s="378"/>
      <c r="PQ193" s="378"/>
      <c r="PR193" s="378"/>
      <c r="PS193" s="378"/>
      <c r="PT193" s="378"/>
      <c r="PU193" s="378"/>
      <c r="PV193" s="378"/>
      <c r="PW193" s="378"/>
      <c r="PX193" s="378"/>
      <c r="PY193" s="378"/>
      <c r="PZ193" s="378"/>
      <c r="QA193" s="378"/>
      <c r="QB193" s="378"/>
      <c r="QC193" s="378"/>
      <c r="QD193" s="378"/>
      <c r="QE193" s="378"/>
      <c r="QF193" s="378"/>
      <c r="QG193" s="378"/>
      <c r="QH193" s="378"/>
      <c r="QI193" s="378"/>
      <c r="QJ193" s="378"/>
      <c r="QK193" s="378"/>
      <c r="QL193" s="378"/>
      <c r="QM193" s="378"/>
      <c r="QN193" s="378"/>
      <c r="QO193" s="378"/>
      <c r="QP193" s="378"/>
      <c r="QQ193" s="378"/>
      <c r="QR193" s="378"/>
      <c r="QS193" s="378"/>
      <c r="QT193" s="378"/>
      <c r="QU193" s="378"/>
      <c r="QV193" s="378"/>
      <c r="QW193" s="378"/>
      <c r="QX193" s="378"/>
      <c r="QY193" s="378"/>
      <c r="QZ193" s="378"/>
      <c r="RA193" s="378"/>
      <c r="RB193" s="378"/>
      <c r="RC193" s="378"/>
      <c r="RD193" s="378"/>
      <c r="RE193" s="378"/>
      <c r="RF193" s="378"/>
      <c r="RG193" s="378"/>
      <c r="RH193" s="378"/>
      <c r="RI193" s="378"/>
      <c r="RJ193" s="378"/>
      <c r="RK193" s="378"/>
      <c r="RL193" s="378"/>
      <c r="RM193" s="378"/>
      <c r="RN193" s="378"/>
      <c r="RO193" s="378"/>
      <c r="RP193" s="378"/>
      <c r="RQ193" s="378"/>
      <c r="RR193" s="378"/>
      <c r="RS193" s="378"/>
      <c r="RT193" s="378"/>
      <c r="RU193" s="378"/>
      <c r="RV193" s="378"/>
      <c r="RW193" s="378"/>
      <c r="RX193" s="378"/>
      <c r="RY193" s="378"/>
      <c r="RZ193" s="378"/>
      <c r="SA193" s="378"/>
      <c r="SB193" s="378"/>
      <c r="SC193" s="378"/>
      <c r="SD193" s="378"/>
      <c r="SE193" s="378"/>
      <c r="SF193" s="378"/>
      <c r="SG193" s="378"/>
      <c r="SH193" s="378"/>
      <c r="SI193" s="378"/>
    </row>
    <row r="194" spans="1:503" s="373" customFormat="1" ht="14.1" customHeight="1" x14ac:dyDescent="0.2">
      <c r="A194" s="519"/>
      <c r="B194" s="378"/>
      <c r="C194" s="378"/>
      <c r="D194" s="378"/>
      <c r="E194" s="378"/>
      <c r="F194" s="378"/>
      <c r="G194" s="378"/>
      <c r="H194" s="378"/>
      <c r="I194" s="378"/>
      <c r="J194" s="378"/>
      <c r="K194" s="378"/>
      <c r="L194" s="378"/>
      <c r="M194" s="378"/>
      <c r="N194" s="378"/>
      <c r="O194" s="378"/>
      <c r="P194" s="378"/>
      <c r="X194" s="375"/>
      <c r="Y194" s="375"/>
      <c r="Z194" s="375"/>
      <c r="AA194" s="375"/>
      <c r="AB194" s="375"/>
      <c r="AC194" s="375"/>
      <c r="AD194" s="375"/>
      <c r="AE194" s="375"/>
      <c r="AF194" s="375"/>
      <c r="AG194" s="375"/>
      <c r="AH194" s="375"/>
      <c r="AI194" s="375"/>
      <c r="AJ194" s="375"/>
      <c r="AK194" s="375"/>
      <c r="AL194" s="375"/>
      <c r="AM194" s="375"/>
      <c r="AN194" s="375"/>
      <c r="AO194" s="375"/>
      <c r="AP194" s="375"/>
      <c r="AQ194" s="375"/>
      <c r="AR194" s="375"/>
      <c r="AS194" s="375"/>
      <c r="AT194" s="375"/>
      <c r="AU194" s="375"/>
      <c r="AV194" s="375"/>
      <c r="AW194" s="375"/>
      <c r="AX194" s="375"/>
      <c r="AY194" s="375"/>
      <c r="AZ194" s="375"/>
      <c r="BA194" s="375"/>
      <c r="BB194" s="375"/>
      <c r="BC194" s="375"/>
      <c r="BD194" s="375"/>
      <c r="BE194" s="375"/>
      <c r="BF194" s="375"/>
      <c r="BG194" s="375"/>
      <c r="BH194" s="375"/>
      <c r="BI194" s="375"/>
      <c r="BJ194" s="375"/>
      <c r="BK194" s="375"/>
      <c r="BL194" s="375"/>
      <c r="BM194" s="375"/>
      <c r="BN194" s="375"/>
      <c r="BO194" s="375"/>
      <c r="BP194" s="375"/>
      <c r="BQ194" s="375"/>
      <c r="BR194" s="375"/>
      <c r="BS194" s="375"/>
      <c r="BT194" s="375"/>
      <c r="BU194" s="375"/>
      <c r="BV194" s="375"/>
      <c r="BW194" s="375"/>
      <c r="BX194" s="375"/>
      <c r="BY194" s="375"/>
      <c r="BZ194" s="375"/>
      <c r="CA194" s="375"/>
      <c r="CB194" s="375"/>
      <c r="CC194" s="375"/>
      <c r="CD194" s="375"/>
      <c r="CE194" s="375"/>
      <c r="CF194" s="375"/>
      <c r="CG194" s="375"/>
      <c r="CH194" s="375"/>
      <c r="CI194" s="375"/>
      <c r="CJ194" s="375"/>
      <c r="CK194" s="375"/>
      <c r="CL194" s="375"/>
      <c r="CM194" s="375"/>
      <c r="CN194" s="375"/>
      <c r="CO194" s="375"/>
      <c r="CP194" s="375"/>
      <c r="CQ194" s="375"/>
      <c r="CR194" s="375"/>
      <c r="CS194" s="375"/>
      <c r="CT194" s="375"/>
      <c r="CU194" s="375"/>
      <c r="CV194" s="375"/>
      <c r="CW194" s="375"/>
      <c r="CX194" s="375"/>
      <c r="CY194" s="375"/>
      <c r="CZ194" s="375"/>
      <c r="DA194" s="375"/>
      <c r="DB194" s="375"/>
      <c r="DC194" s="375"/>
      <c r="DD194" s="375"/>
      <c r="DE194" s="375"/>
      <c r="DF194" s="375"/>
      <c r="DG194" s="375"/>
      <c r="DH194" s="375"/>
      <c r="DI194" s="375"/>
      <c r="DJ194" s="375"/>
      <c r="DK194" s="375"/>
      <c r="DL194" s="375"/>
      <c r="DM194" s="375"/>
      <c r="DN194" s="375"/>
      <c r="DO194" s="375"/>
      <c r="DP194" s="375"/>
      <c r="DQ194" s="375"/>
      <c r="DR194" s="375"/>
      <c r="DS194" s="375"/>
      <c r="DT194" s="375"/>
      <c r="DU194" s="375"/>
      <c r="DV194" s="375"/>
      <c r="DW194" s="375"/>
      <c r="DX194" s="375"/>
      <c r="DY194" s="375"/>
      <c r="DZ194" s="375"/>
      <c r="EA194" s="375"/>
      <c r="EB194" s="375"/>
      <c r="EC194" s="375"/>
      <c r="ED194" s="375"/>
      <c r="EE194" s="375"/>
      <c r="EF194" s="375"/>
      <c r="EG194" s="375"/>
      <c r="EH194" s="375"/>
      <c r="EI194" s="375"/>
      <c r="EJ194" s="375"/>
      <c r="EK194" s="375"/>
      <c r="EL194" s="375"/>
      <c r="EM194" s="375"/>
      <c r="EN194" s="375"/>
      <c r="EO194" s="375"/>
      <c r="EP194" s="375"/>
      <c r="EQ194" s="375"/>
      <c r="ER194" s="375"/>
      <c r="ES194" s="375"/>
      <c r="ET194" s="375"/>
      <c r="EU194" s="375"/>
      <c r="EV194" s="375"/>
      <c r="EW194" s="375"/>
      <c r="EX194" s="375"/>
      <c r="EY194" s="375"/>
      <c r="EZ194" s="375"/>
      <c r="FA194" s="375"/>
      <c r="FB194" s="375"/>
      <c r="FC194" s="375"/>
      <c r="FD194" s="375"/>
      <c r="FE194" s="375"/>
      <c r="FF194" s="375"/>
      <c r="FG194" s="375"/>
      <c r="FH194" s="375"/>
      <c r="FI194" s="375"/>
      <c r="FJ194" s="375"/>
      <c r="FK194" s="375"/>
      <c r="FL194" s="375"/>
      <c r="FM194" s="375"/>
      <c r="FN194" s="375"/>
      <c r="FO194" s="375"/>
      <c r="FP194" s="375"/>
      <c r="FQ194" s="375"/>
      <c r="FR194" s="375"/>
      <c r="FS194" s="375"/>
      <c r="FT194" s="375"/>
      <c r="FU194" s="375"/>
      <c r="FV194" s="375"/>
      <c r="FW194" s="375"/>
      <c r="FX194" s="375"/>
      <c r="FY194" s="375"/>
      <c r="FZ194" s="375"/>
      <c r="GA194" s="375"/>
      <c r="GB194" s="375"/>
      <c r="GC194" s="375"/>
      <c r="GD194" s="375"/>
      <c r="GE194" s="375"/>
      <c r="GF194" s="375"/>
      <c r="GG194" s="375"/>
      <c r="GH194" s="375"/>
      <c r="GI194" s="375"/>
      <c r="GJ194" s="375"/>
      <c r="GK194" s="375"/>
      <c r="GL194" s="375"/>
      <c r="GM194" s="375"/>
      <c r="GN194" s="375"/>
      <c r="GO194" s="375"/>
      <c r="GP194" s="375"/>
      <c r="GQ194" s="375"/>
      <c r="GR194" s="375"/>
      <c r="GS194" s="375"/>
      <c r="GT194" s="375"/>
      <c r="GU194" s="375"/>
      <c r="GV194" s="375"/>
      <c r="GW194" s="375"/>
      <c r="GX194" s="375"/>
      <c r="GY194" s="375"/>
      <c r="GZ194" s="375"/>
      <c r="HA194" s="375"/>
      <c r="HB194" s="375"/>
      <c r="HC194" s="375"/>
      <c r="HD194" s="375"/>
      <c r="HE194" s="375"/>
      <c r="HF194" s="375"/>
      <c r="HG194" s="375"/>
      <c r="HH194" s="375"/>
      <c r="HI194" s="375"/>
      <c r="HJ194" s="375"/>
      <c r="HK194" s="375"/>
      <c r="HL194" s="375"/>
      <c r="HM194" s="375"/>
      <c r="HN194" s="375"/>
      <c r="HO194" s="375"/>
      <c r="HP194" s="375"/>
      <c r="HQ194" s="375"/>
      <c r="HR194" s="375"/>
      <c r="HS194" s="375"/>
      <c r="HT194" s="375"/>
      <c r="HU194" s="375"/>
      <c r="HV194" s="375"/>
      <c r="HW194" s="375"/>
      <c r="HX194" s="375"/>
      <c r="HY194" s="375"/>
      <c r="HZ194" s="375"/>
      <c r="IA194" s="375"/>
      <c r="IB194" s="375"/>
      <c r="IC194" s="375"/>
      <c r="ID194" s="375"/>
      <c r="IE194" s="375"/>
      <c r="IF194" s="375"/>
      <c r="IG194" s="375"/>
      <c r="IH194" s="375"/>
      <c r="II194" s="375"/>
      <c r="IJ194" s="375"/>
      <c r="IK194" s="375"/>
      <c r="IL194" s="375"/>
      <c r="IM194" s="375"/>
      <c r="IN194" s="375"/>
      <c r="IO194" s="375"/>
      <c r="IP194" s="375"/>
      <c r="IQ194" s="375"/>
      <c r="IR194" s="375"/>
      <c r="IS194" s="375"/>
      <c r="IT194" s="375"/>
      <c r="IU194" s="375"/>
      <c r="IV194" s="375"/>
      <c r="IW194" s="375"/>
      <c r="IX194" s="375"/>
      <c r="IY194" s="375"/>
      <c r="IZ194" s="375"/>
      <c r="JA194" s="375"/>
      <c r="JB194" s="375"/>
      <c r="JC194" s="375"/>
      <c r="JD194" s="375"/>
      <c r="JE194" s="375"/>
      <c r="JF194" s="375"/>
      <c r="JG194" s="375"/>
      <c r="JH194" s="375"/>
      <c r="JI194" s="375"/>
      <c r="JJ194" s="375"/>
      <c r="JK194" s="375"/>
      <c r="JL194" s="375"/>
      <c r="JM194" s="375"/>
      <c r="JN194" s="375"/>
      <c r="JO194" s="375"/>
      <c r="JP194" s="375"/>
      <c r="JQ194" s="375"/>
      <c r="JR194" s="375"/>
      <c r="JS194" s="375"/>
      <c r="JT194" s="375"/>
      <c r="JU194" s="375"/>
      <c r="JV194" s="375"/>
      <c r="JW194" s="376"/>
      <c r="JX194" s="375"/>
      <c r="JY194" s="375"/>
      <c r="JZ194" s="375"/>
      <c r="KA194" s="375"/>
      <c r="KB194" s="376"/>
      <c r="KC194" s="376"/>
      <c r="KD194" s="376"/>
      <c r="KE194" s="376"/>
      <c r="KF194" s="376"/>
      <c r="KG194" s="376"/>
      <c r="KH194" s="376"/>
      <c r="KI194" s="376"/>
      <c r="KJ194" s="376"/>
      <c r="KK194" s="376"/>
      <c r="KL194" s="376"/>
      <c r="KM194" s="376"/>
      <c r="KN194" s="376"/>
      <c r="KO194" s="376"/>
      <c r="KP194" s="376"/>
      <c r="KQ194" s="376"/>
      <c r="KR194" s="376"/>
      <c r="KS194" s="376"/>
      <c r="KT194" s="376"/>
      <c r="KU194" s="376"/>
      <c r="KV194" s="376"/>
      <c r="KW194" s="376"/>
      <c r="KX194" s="376"/>
      <c r="KY194" s="376"/>
      <c r="KZ194" s="376"/>
      <c r="LA194" s="376"/>
      <c r="LB194" s="376"/>
      <c r="LC194" s="376"/>
      <c r="LD194" s="376"/>
      <c r="LE194" s="376"/>
      <c r="LF194" s="376"/>
      <c r="LG194" s="376"/>
      <c r="LH194" s="376"/>
      <c r="LI194" s="376"/>
      <c r="LJ194" s="376"/>
      <c r="LK194" s="376"/>
      <c r="LL194" s="376"/>
      <c r="LM194" s="376"/>
      <c r="LN194" s="376"/>
      <c r="LO194" s="376"/>
      <c r="LP194" s="376"/>
      <c r="LQ194" s="376"/>
      <c r="LR194" s="375"/>
      <c r="LS194" s="375"/>
      <c r="LT194" s="375"/>
      <c r="LU194" s="375"/>
      <c r="LV194" s="375"/>
      <c r="LW194" s="375"/>
      <c r="LX194" s="377"/>
      <c r="LY194" s="375"/>
      <c r="LZ194" s="375"/>
      <c r="MA194" s="375"/>
      <c r="MB194" s="375"/>
      <c r="MC194" s="375"/>
      <c r="MD194" s="375"/>
      <c r="ME194" s="375"/>
      <c r="MF194" s="375"/>
      <c r="MG194" s="375"/>
      <c r="MH194" s="375"/>
      <c r="MI194" s="375"/>
      <c r="MJ194" s="375"/>
      <c r="MK194" s="375"/>
      <c r="ML194" s="375"/>
      <c r="MM194" s="375"/>
      <c r="MN194" s="377"/>
      <c r="MO194" s="377"/>
      <c r="MP194" s="375"/>
      <c r="MQ194" s="375"/>
      <c r="MR194" s="375"/>
      <c r="MS194" s="375"/>
      <c r="MT194" s="375"/>
      <c r="MU194" s="375"/>
      <c r="MV194" s="375"/>
      <c r="MW194" s="375"/>
      <c r="MX194" s="375"/>
      <c r="MY194" s="375"/>
      <c r="MZ194" s="375"/>
      <c r="NA194" s="375"/>
      <c r="NB194" s="375"/>
      <c r="NC194" s="375"/>
      <c r="ND194" s="375"/>
      <c r="NE194" s="378"/>
      <c r="NF194" s="378"/>
      <c r="NG194" s="378"/>
      <c r="NH194" s="378"/>
      <c r="NI194" s="378"/>
      <c r="NJ194" s="378"/>
      <c r="NK194" s="378"/>
      <c r="NL194" s="378"/>
      <c r="NM194" s="378"/>
      <c r="NN194" s="378"/>
      <c r="NO194" s="378"/>
      <c r="NP194" s="378"/>
      <c r="NQ194" s="378"/>
      <c r="NR194" s="378"/>
      <c r="NS194" s="378"/>
      <c r="NT194" s="378"/>
      <c r="NU194" s="378"/>
      <c r="NV194" s="378"/>
      <c r="NW194" s="378"/>
      <c r="NX194" s="378"/>
      <c r="NY194" s="378"/>
      <c r="NZ194" s="378"/>
      <c r="OA194" s="378"/>
      <c r="OB194" s="378"/>
      <c r="OC194" s="378"/>
      <c r="OD194" s="378"/>
      <c r="OE194" s="378"/>
      <c r="OF194" s="378"/>
      <c r="OG194" s="378"/>
      <c r="OH194" s="378"/>
      <c r="OI194" s="378"/>
      <c r="OJ194" s="378"/>
      <c r="OK194" s="378"/>
      <c r="OL194" s="378"/>
      <c r="OM194" s="378"/>
      <c r="ON194" s="378"/>
      <c r="OO194" s="378"/>
      <c r="OP194" s="378"/>
      <c r="OQ194" s="378"/>
      <c r="OR194" s="378"/>
      <c r="OS194" s="378"/>
      <c r="OT194" s="378"/>
      <c r="OU194" s="378"/>
      <c r="OV194" s="378"/>
      <c r="OW194" s="378"/>
      <c r="OX194" s="378"/>
      <c r="OY194" s="378"/>
      <c r="OZ194" s="378"/>
      <c r="PA194" s="378"/>
      <c r="PB194" s="378"/>
      <c r="PC194" s="378"/>
      <c r="PD194" s="378"/>
      <c r="PE194" s="378"/>
      <c r="PF194" s="378"/>
      <c r="PG194" s="378"/>
      <c r="PH194" s="378"/>
      <c r="PI194" s="378"/>
      <c r="PJ194" s="378"/>
      <c r="PK194" s="378"/>
      <c r="PL194" s="378"/>
      <c r="PM194" s="378"/>
      <c r="PN194" s="378"/>
      <c r="PO194" s="378"/>
      <c r="PP194" s="378"/>
      <c r="PQ194" s="378"/>
      <c r="PR194" s="378"/>
      <c r="PS194" s="378"/>
      <c r="PT194" s="378"/>
      <c r="PU194" s="378"/>
      <c r="PV194" s="378"/>
      <c r="PW194" s="378"/>
      <c r="PX194" s="378"/>
      <c r="PY194" s="378"/>
      <c r="PZ194" s="378"/>
      <c r="QA194" s="378"/>
      <c r="QB194" s="378"/>
      <c r="QC194" s="378"/>
      <c r="QD194" s="378"/>
      <c r="QE194" s="378"/>
      <c r="QF194" s="378"/>
      <c r="QG194" s="378"/>
      <c r="QH194" s="378"/>
      <c r="QI194" s="378"/>
      <c r="QJ194" s="378"/>
      <c r="QK194" s="378"/>
      <c r="QL194" s="378"/>
      <c r="QM194" s="378"/>
      <c r="QN194" s="378"/>
      <c r="QO194" s="378"/>
      <c r="QP194" s="378"/>
      <c r="QQ194" s="378"/>
      <c r="QR194" s="378"/>
      <c r="QS194" s="378"/>
      <c r="QT194" s="378"/>
      <c r="QU194" s="378"/>
      <c r="QV194" s="378"/>
      <c r="QW194" s="378"/>
      <c r="QX194" s="378"/>
      <c r="QY194" s="378"/>
      <c r="QZ194" s="378"/>
      <c r="RA194" s="378"/>
      <c r="RB194" s="378"/>
      <c r="RC194" s="378"/>
      <c r="RD194" s="378"/>
      <c r="RE194" s="378"/>
      <c r="RF194" s="378"/>
      <c r="RG194" s="378"/>
      <c r="RH194" s="378"/>
      <c r="RI194" s="378"/>
      <c r="RJ194" s="378"/>
      <c r="RK194" s="378"/>
      <c r="RL194" s="378"/>
      <c r="RM194" s="378"/>
      <c r="RN194" s="378"/>
      <c r="RO194" s="378"/>
      <c r="RP194" s="378"/>
      <c r="RQ194" s="378"/>
      <c r="RR194" s="378"/>
      <c r="RS194" s="378"/>
      <c r="RT194" s="378"/>
      <c r="RU194" s="378"/>
      <c r="RV194" s="378"/>
      <c r="RW194" s="378"/>
      <c r="RX194" s="378"/>
      <c r="RY194" s="378"/>
      <c r="RZ194" s="378"/>
      <c r="SA194" s="378"/>
      <c r="SB194" s="378"/>
      <c r="SC194" s="378"/>
      <c r="SD194" s="378"/>
      <c r="SE194" s="378"/>
      <c r="SF194" s="378"/>
      <c r="SG194" s="378"/>
      <c r="SH194" s="378"/>
      <c r="SI194" s="378"/>
    </row>
    <row r="195" spans="1:503" s="373" customFormat="1" ht="14.1" customHeight="1" x14ac:dyDescent="0.2">
      <c r="A195" s="540"/>
      <c r="B195" s="378"/>
      <c r="C195" s="378"/>
      <c r="D195" s="378"/>
      <c r="E195" s="378"/>
      <c r="F195" s="378"/>
      <c r="G195" s="378"/>
      <c r="H195" s="378"/>
      <c r="I195" s="378"/>
      <c r="J195" s="378"/>
      <c r="K195" s="378"/>
      <c r="L195" s="378"/>
      <c r="M195" s="378"/>
      <c r="N195" s="378"/>
      <c r="O195" s="378"/>
      <c r="P195" s="378"/>
      <c r="X195" s="375"/>
      <c r="Y195" s="375"/>
      <c r="Z195" s="375"/>
      <c r="AA195" s="375"/>
      <c r="AB195" s="375"/>
      <c r="AC195" s="375"/>
      <c r="AD195" s="375"/>
      <c r="AE195" s="375"/>
      <c r="AF195" s="375"/>
      <c r="AG195" s="375"/>
      <c r="AH195" s="375"/>
      <c r="AI195" s="375"/>
      <c r="AJ195" s="375"/>
      <c r="AK195" s="375"/>
      <c r="AL195" s="375"/>
      <c r="AM195" s="375"/>
      <c r="AN195" s="375"/>
      <c r="AO195" s="375"/>
      <c r="AP195" s="375"/>
      <c r="AQ195" s="375"/>
      <c r="AR195" s="375"/>
      <c r="AS195" s="375"/>
      <c r="AT195" s="375"/>
      <c r="AU195" s="375"/>
      <c r="AV195" s="375"/>
      <c r="AW195" s="375"/>
      <c r="AX195" s="375"/>
      <c r="AY195" s="375"/>
      <c r="AZ195" s="375"/>
      <c r="BA195" s="375"/>
      <c r="BB195" s="375"/>
      <c r="BC195" s="375"/>
      <c r="BD195" s="375"/>
      <c r="BE195" s="375"/>
      <c r="BF195" s="375"/>
      <c r="BG195" s="375"/>
      <c r="BH195" s="375"/>
      <c r="BI195" s="375"/>
      <c r="BJ195" s="375"/>
      <c r="BK195" s="375"/>
      <c r="BL195" s="375"/>
      <c r="BM195" s="375"/>
      <c r="BN195" s="375"/>
      <c r="BO195" s="375"/>
      <c r="BP195" s="375"/>
      <c r="BQ195" s="375"/>
      <c r="BR195" s="375"/>
      <c r="BS195" s="375"/>
      <c r="BT195" s="375"/>
      <c r="BU195" s="375"/>
      <c r="BV195" s="375"/>
      <c r="BW195" s="375"/>
      <c r="BX195" s="375"/>
      <c r="BY195" s="375"/>
      <c r="BZ195" s="375"/>
      <c r="CA195" s="375"/>
      <c r="CB195" s="375"/>
      <c r="CC195" s="375"/>
      <c r="CD195" s="375"/>
      <c r="CE195" s="375"/>
      <c r="CF195" s="375"/>
      <c r="CG195" s="375"/>
      <c r="CH195" s="375"/>
      <c r="CI195" s="375"/>
      <c r="CJ195" s="375"/>
      <c r="CK195" s="375"/>
      <c r="CL195" s="375"/>
      <c r="CM195" s="375"/>
      <c r="CN195" s="375"/>
      <c r="CO195" s="375"/>
      <c r="CP195" s="375"/>
      <c r="CQ195" s="375"/>
      <c r="CR195" s="375"/>
      <c r="CS195" s="375"/>
      <c r="CT195" s="375"/>
      <c r="CU195" s="375"/>
      <c r="CV195" s="375"/>
      <c r="CW195" s="375"/>
      <c r="CX195" s="375"/>
      <c r="CY195" s="375"/>
      <c r="CZ195" s="375"/>
      <c r="DA195" s="375"/>
      <c r="DB195" s="375"/>
      <c r="DC195" s="375"/>
      <c r="DD195" s="375"/>
      <c r="DE195" s="375"/>
      <c r="DF195" s="375"/>
      <c r="DG195" s="375"/>
      <c r="DH195" s="375"/>
      <c r="DI195" s="375"/>
      <c r="DJ195" s="375"/>
      <c r="DK195" s="375"/>
      <c r="DL195" s="375"/>
      <c r="DM195" s="375"/>
      <c r="DN195" s="375"/>
      <c r="DO195" s="375"/>
      <c r="DP195" s="375"/>
      <c r="DQ195" s="375"/>
      <c r="DR195" s="375"/>
      <c r="DS195" s="375"/>
      <c r="DT195" s="375"/>
      <c r="DU195" s="375"/>
      <c r="DV195" s="375"/>
      <c r="DW195" s="375"/>
      <c r="DX195" s="375"/>
      <c r="DY195" s="375"/>
      <c r="DZ195" s="375"/>
      <c r="EA195" s="375"/>
      <c r="EB195" s="375"/>
      <c r="EC195" s="375"/>
      <c r="ED195" s="375"/>
      <c r="EE195" s="375"/>
      <c r="EF195" s="375"/>
      <c r="EG195" s="375"/>
      <c r="EH195" s="375"/>
      <c r="EI195" s="375"/>
      <c r="EJ195" s="375"/>
      <c r="EK195" s="375"/>
      <c r="EL195" s="375"/>
      <c r="EM195" s="375"/>
      <c r="EN195" s="375"/>
      <c r="EO195" s="375"/>
      <c r="EP195" s="375"/>
      <c r="EQ195" s="375"/>
      <c r="ER195" s="375"/>
      <c r="ES195" s="375"/>
      <c r="ET195" s="375"/>
      <c r="EU195" s="375"/>
      <c r="EV195" s="375"/>
      <c r="EW195" s="375"/>
      <c r="EX195" s="375"/>
      <c r="EY195" s="375"/>
      <c r="EZ195" s="375"/>
      <c r="FA195" s="375"/>
      <c r="FB195" s="375"/>
      <c r="FC195" s="375"/>
      <c r="FD195" s="375"/>
      <c r="FE195" s="375"/>
      <c r="FF195" s="375"/>
      <c r="FG195" s="375"/>
      <c r="FH195" s="375"/>
      <c r="FI195" s="375"/>
      <c r="FJ195" s="375"/>
      <c r="FK195" s="375"/>
      <c r="FL195" s="375"/>
      <c r="FM195" s="375"/>
      <c r="FN195" s="375"/>
      <c r="FO195" s="375"/>
      <c r="FP195" s="375"/>
      <c r="FQ195" s="375"/>
      <c r="FR195" s="375"/>
      <c r="FS195" s="375"/>
      <c r="FT195" s="375"/>
      <c r="FU195" s="375"/>
      <c r="FV195" s="375"/>
      <c r="FW195" s="375"/>
      <c r="FX195" s="375"/>
      <c r="FY195" s="375"/>
      <c r="FZ195" s="375"/>
      <c r="GA195" s="375"/>
      <c r="GB195" s="375"/>
      <c r="GC195" s="375"/>
      <c r="GD195" s="375"/>
      <c r="GE195" s="375"/>
      <c r="GF195" s="375"/>
      <c r="GG195" s="375"/>
      <c r="GH195" s="375"/>
      <c r="GI195" s="375"/>
      <c r="GJ195" s="375"/>
      <c r="GK195" s="375"/>
      <c r="GL195" s="375"/>
      <c r="GM195" s="375"/>
      <c r="GN195" s="375"/>
      <c r="GO195" s="375"/>
      <c r="GP195" s="375"/>
      <c r="GQ195" s="375"/>
      <c r="GR195" s="375"/>
      <c r="GS195" s="375"/>
      <c r="GT195" s="375"/>
      <c r="GU195" s="375"/>
      <c r="GV195" s="375"/>
      <c r="GW195" s="375"/>
      <c r="GX195" s="375"/>
      <c r="GY195" s="375"/>
      <c r="GZ195" s="375"/>
      <c r="HA195" s="375"/>
      <c r="HB195" s="375"/>
      <c r="HC195" s="375"/>
      <c r="HD195" s="375"/>
      <c r="HE195" s="375"/>
      <c r="HF195" s="375"/>
      <c r="HG195" s="375"/>
      <c r="HH195" s="375"/>
      <c r="HI195" s="375"/>
      <c r="HJ195" s="375"/>
      <c r="HK195" s="375"/>
      <c r="HL195" s="375"/>
      <c r="HM195" s="375"/>
      <c r="HN195" s="375"/>
      <c r="HO195" s="375"/>
      <c r="HP195" s="375"/>
      <c r="HQ195" s="375"/>
      <c r="HR195" s="375"/>
      <c r="HS195" s="375"/>
      <c r="HT195" s="375"/>
      <c r="HU195" s="375"/>
      <c r="HV195" s="375"/>
      <c r="HW195" s="375"/>
      <c r="HX195" s="375"/>
      <c r="HY195" s="375"/>
      <c r="HZ195" s="375"/>
      <c r="IA195" s="375"/>
      <c r="IB195" s="375"/>
      <c r="IC195" s="375"/>
      <c r="ID195" s="375"/>
      <c r="IE195" s="375"/>
      <c r="IF195" s="375"/>
      <c r="IG195" s="375"/>
      <c r="IH195" s="375"/>
      <c r="II195" s="375"/>
      <c r="IJ195" s="375"/>
      <c r="IK195" s="375"/>
      <c r="IL195" s="375"/>
      <c r="IM195" s="375"/>
      <c r="IN195" s="375"/>
      <c r="IO195" s="375"/>
      <c r="IP195" s="375"/>
      <c r="IQ195" s="375"/>
      <c r="IR195" s="375"/>
      <c r="IS195" s="375"/>
      <c r="IT195" s="375"/>
      <c r="IU195" s="375"/>
      <c r="IV195" s="375"/>
      <c r="IW195" s="375"/>
      <c r="IX195" s="375"/>
      <c r="IY195" s="375"/>
      <c r="IZ195" s="375"/>
      <c r="JA195" s="375"/>
      <c r="JB195" s="375"/>
      <c r="JC195" s="375"/>
      <c r="JD195" s="375"/>
      <c r="JE195" s="375"/>
      <c r="JF195" s="375"/>
      <c r="JG195" s="375"/>
      <c r="JH195" s="375"/>
      <c r="JI195" s="375"/>
      <c r="JJ195" s="375"/>
      <c r="JK195" s="375"/>
      <c r="JL195" s="375"/>
      <c r="JM195" s="375"/>
      <c r="JN195" s="375"/>
      <c r="JO195" s="375"/>
      <c r="JP195" s="375"/>
      <c r="JQ195" s="375"/>
      <c r="JR195" s="375"/>
      <c r="JS195" s="375"/>
      <c r="JT195" s="375"/>
      <c r="JU195" s="375"/>
      <c r="JV195" s="375"/>
      <c r="JW195" s="376"/>
      <c r="JX195" s="375"/>
      <c r="JY195" s="375"/>
      <c r="JZ195" s="375"/>
      <c r="KA195" s="375"/>
      <c r="KB195" s="376"/>
      <c r="KC195" s="376"/>
      <c r="KD195" s="376"/>
      <c r="KE195" s="376"/>
      <c r="KF195" s="376"/>
      <c r="KG195" s="376"/>
      <c r="KH195" s="376"/>
      <c r="KI195" s="376"/>
      <c r="KJ195" s="376"/>
      <c r="KK195" s="376"/>
      <c r="KL195" s="376"/>
      <c r="KM195" s="376"/>
      <c r="KN195" s="376"/>
      <c r="KO195" s="376"/>
      <c r="KP195" s="376"/>
      <c r="KQ195" s="376"/>
      <c r="KR195" s="376"/>
      <c r="KS195" s="376"/>
      <c r="KT195" s="376"/>
      <c r="KU195" s="376"/>
      <c r="KV195" s="376"/>
      <c r="KW195" s="376"/>
      <c r="KX195" s="376"/>
      <c r="KY195" s="376"/>
      <c r="KZ195" s="376"/>
      <c r="LA195" s="376"/>
      <c r="LB195" s="376"/>
      <c r="LC195" s="376"/>
      <c r="LD195" s="376"/>
      <c r="LE195" s="376"/>
      <c r="LF195" s="376"/>
      <c r="LG195" s="376"/>
      <c r="LH195" s="376"/>
      <c r="LI195" s="376"/>
      <c r="LJ195" s="376"/>
      <c r="LK195" s="376"/>
      <c r="LL195" s="376"/>
      <c r="LM195" s="376"/>
      <c r="LN195" s="376"/>
      <c r="LO195" s="376"/>
      <c r="LP195" s="376"/>
      <c r="LQ195" s="376"/>
      <c r="LR195" s="375"/>
      <c r="LS195" s="375"/>
      <c r="LT195" s="375"/>
      <c r="LU195" s="375"/>
      <c r="LV195" s="375"/>
      <c r="LW195" s="375"/>
      <c r="LX195" s="377"/>
      <c r="LY195" s="375"/>
      <c r="LZ195" s="375"/>
      <c r="MA195" s="375"/>
      <c r="MB195" s="375"/>
      <c r="MC195" s="375"/>
      <c r="MD195" s="375"/>
      <c r="ME195" s="375"/>
      <c r="MF195" s="375"/>
      <c r="MG195" s="375"/>
      <c r="MH195" s="375"/>
      <c r="MI195" s="375"/>
      <c r="MJ195" s="375"/>
      <c r="MK195" s="375"/>
      <c r="ML195" s="375"/>
      <c r="MM195" s="375"/>
      <c r="MN195" s="377"/>
      <c r="MO195" s="377"/>
      <c r="MP195" s="375"/>
      <c r="MQ195" s="375"/>
      <c r="MR195" s="375"/>
      <c r="MS195" s="375"/>
      <c r="MT195" s="375"/>
      <c r="MU195" s="375"/>
      <c r="MV195" s="375"/>
      <c r="MW195" s="375"/>
      <c r="MX195" s="375"/>
      <c r="MY195" s="375"/>
      <c r="MZ195" s="375"/>
      <c r="NA195" s="375"/>
      <c r="NB195" s="375"/>
      <c r="NC195" s="375"/>
      <c r="ND195" s="375"/>
      <c r="NE195" s="378"/>
      <c r="NF195" s="378"/>
      <c r="NG195" s="378"/>
      <c r="NH195" s="378"/>
      <c r="NI195" s="378"/>
      <c r="NJ195" s="378"/>
      <c r="NK195" s="378"/>
      <c r="NL195" s="378"/>
      <c r="NM195" s="378"/>
      <c r="NN195" s="378"/>
      <c r="NO195" s="378"/>
      <c r="NP195" s="378"/>
      <c r="NQ195" s="378"/>
      <c r="NR195" s="378"/>
      <c r="NS195" s="378"/>
      <c r="NT195" s="378"/>
      <c r="NU195" s="378"/>
      <c r="NV195" s="378"/>
      <c r="NW195" s="378"/>
      <c r="NX195" s="378"/>
      <c r="NY195" s="378"/>
      <c r="NZ195" s="378"/>
      <c r="OA195" s="378"/>
      <c r="OB195" s="378"/>
      <c r="OC195" s="378"/>
      <c r="OD195" s="378"/>
      <c r="OE195" s="378"/>
      <c r="OF195" s="378"/>
      <c r="OG195" s="378"/>
      <c r="OH195" s="378"/>
      <c r="OI195" s="378"/>
      <c r="OJ195" s="378"/>
      <c r="OK195" s="378"/>
      <c r="OL195" s="378"/>
      <c r="OM195" s="378"/>
      <c r="ON195" s="378"/>
      <c r="OO195" s="378"/>
      <c r="OP195" s="378"/>
      <c r="OQ195" s="378"/>
      <c r="OR195" s="378"/>
      <c r="OS195" s="378"/>
      <c r="OT195" s="378"/>
      <c r="OU195" s="378"/>
      <c r="OV195" s="378"/>
      <c r="OW195" s="378"/>
      <c r="OX195" s="378"/>
      <c r="OY195" s="378"/>
      <c r="OZ195" s="378"/>
      <c r="PA195" s="378"/>
      <c r="PB195" s="378"/>
      <c r="PC195" s="378"/>
      <c r="PD195" s="378"/>
      <c r="PE195" s="378"/>
      <c r="PF195" s="378"/>
      <c r="PG195" s="378"/>
      <c r="PH195" s="378"/>
      <c r="PI195" s="378"/>
      <c r="PJ195" s="378"/>
      <c r="PK195" s="378"/>
      <c r="PL195" s="378"/>
      <c r="PM195" s="378"/>
      <c r="PN195" s="378"/>
      <c r="PO195" s="378"/>
      <c r="PP195" s="378"/>
      <c r="PQ195" s="378"/>
      <c r="PR195" s="378"/>
      <c r="PS195" s="378"/>
      <c r="PT195" s="378"/>
      <c r="PU195" s="378"/>
      <c r="PV195" s="378"/>
      <c r="PW195" s="378"/>
      <c r="PX195" s="378"/>
      <c r="PY195" s="378"/>
      <c r="PZ195" s="378"/>
      <c r="QA195" s="378"/>
      <c r="QB195" s="378"/>
      <c r="QC195" s="378"/>
      <c r="QD195" s="378"/>
      <c r="QE195" s="378"/>
      <c r="QF195" s="378"/>
      <c r="QG195" s="378"/>
      <c r="QH195" s="378"/>
      <c r="QI195" s="378"/>
      <c r="QJ195" s="378"/>
      <c r="QK195" s="378"/>
      <c r="QL195" s="378"/>
      <c r="QM195" s="378"/>
      <c r="QN195" s="378"/>
      <c r="QO195" s="378"/>
      <c r="QP195" s="378"/>
      <c r="QQ195" s="378"/>
      <c r="QR195" s="378"/>
      <c r="QS195" s="378"/>
      <c r="QT195" s="378"/>
      <c r="QU195" s="378"/>
      <c r="QV195" s="378"/>
      <c r="QW195" s="378"/>
      <c r="QX195" s="378"/>
      <c r="QY195" s="378"/>
      <c r="QZ195" s="378"/>
      <c r="RA195" s="378"/>
      <c r="RB195" s="378"/>
      <c r="RC195" s="378"/>
      <c r="RD195" s="378"/>
      <c r="RE195" s="378"/>
      <c r="RF195" s="378"/>
      <c r="RG195" s="378"/>
      <c r="RH195" s="378"/>
      <c r="RI195" s="378"/>
      <c r="RJ195" s="378"/>
      <c r="RK195" s="378"/>
      <c r="RL195" s="378"/>
      <c r="RM195" s="378"/>
      <c r="RN195" s="378"/>
      <c r="RO195" s="378"/>
      <c r="RP195" s="378"/>
      <c r="RQ195" s="378"/>
      <c r="RR195" s="378"/>
      <c r="RS195" s="378"/>
      <c r="RT195" s="378"/>
      <c r="RU195" s="378"/>
      <c r="RV195" s="378"/>
      <c r="RW195" s="378"/>
      <c r="RX195" s="378"/>
      <c r="RY195" s="378"/>
      <c r="RZ195" s="378"/>
      <c r="SA195" s="378"/>
      <c r="SB195" s="378"/>
      <c r="SC195" s="378"/>
      <c r="SD195" s="378"/>
      <c r="SE195" s="378"/>
      <c r="SF195" s="378"/>
      <c r="SG195" s="378"/>
      <c r="SH195" s="378"/>
      <c r="SI195" s="378"/>
    </row>
    <row r="196" spans="1:503" s="373" customFormat="1" ht="14.1" customHeight="1" x14ac:dyDescent="0.2">
      <c r="A196" s="378"/>
      <c r="B196" s="378"/>
      <c r="C196" s="378"/>
      <c r="D196" s="378"/>
      <c r="E196" s="378"/>
      <c r="F196" s="378"/>
      <c r="G196" s="378"/>
      <c r="H196" s="378"/>
      <c r="I196" s="378"/>
      <c r="J196" s="378"/>
      <c r="K196" s="378"/>
      <c r="L196" s="378"/>
      <c r="M196" s="378"/>
      <c r="N196" s="378"/>
      <c r="O196" s="378"/>
      <c r="P196" s="378"/>
      <c r="X196" s="375"/>
      <c r="Y196" s="375"/>
      <c r="Z196" s="375"/>
      <c r="AA196" s="375"/>
      <c r="AB196" s="375"/>
      <c r="AC196" s="375"/>
      <c r="AD196" s="375"/>
      <c r="AE196" s="375"/>
      <c r="AF196" s="375"/>
      <c r="AG196" s="375"/>
      <c r="AH196" s="375"/>
      <c r="AI196" s="375"/>
      <c r="AJ196" s="375"/>
      <c r="AK196" s="375"/>
      <c r="AL196" s="375"/>
      <c r="AM196" s="375"/>
      <c r="AN196" s="375"/>
      <c r="AO196" s="375"/>
      <c r="AP196" s="375"/>
      <c r="AQ196" s="375"/>
      <c r="AR196" s="375"/>
      <c r="AS196" s="375"/>
      <c r="AT196" s="375"/>
      <c r="AU196" s="375"/>
      <c r="AV196" s="375"/>
      <c r="AW196" s="375"/>
      <c r="AX196" s="375"/>
      <c r="AY196" s="375"/>
      <c r="AZ196" s="375"/>
      <c r="BA196" s="375"/>
      <c r="BB196" s="375"/>
      <c r="BC196" s="375"/>
      <c r="BD196" s="375"/>
      <c r="BE196" s="375"/>
      <c r="BF196" s="375"/>
      <c r="BG196" s="375"/>
      <c r="BH196" s="375"/>
      <c r="BI196" s="375"/>
      <c r="BJ196" s="375"/>
      <c r="BK196" s="375"/>
      <c r="BL196" s="375"/>
      <c r="BM196" s="375"/>
      <c r="BN196" s="375"/>
      <c r="BO196" s="375"/>
      <c r="BP196" s="375"/>
      <c r="BQ196" s="375"/>
      <c r="BR196" s="375"/>
      <c r="BS196" s="375"/>
      <c r="BT196" s="375"/>
      <c r="BU196" s="375"/>
      <c r="BV196" s="375"/>
      <c r="BW196" s="375"/>
      <c r="BX196" s="375"/>
      <c r="BY196" s="375"/>
      <c r="BZ196" s="375"/>
      <c r="CA196" s="375"/>
      <c r="CB196" s="375"/>
      <c r="CC196" s="375"/>
      <c r="CD196" s="375"/>
      <c r="CE196" s="375"/>
      <c r="CF196" s="375"/>
      <c r="CG196" s="375"/>
      <c r="CH196" s="375"/>
      <c r="CI196" s="375"/>
      <c r="CJ196" s="375"/>
      <c r="CK196" s="375"/>
      <c r="CL196" s="375"/>
      <c r="CM196" s="375"/>
      <c r="CN196" s="375"/>
      <c r="CO196" s="375"/>
      <c r="CP196" s="375"/>
      <c r="CQ196" s="375"/>
      <c r="CR196" s="375"/>
      <c r="CS196" s="375"/>
      <c r="CT196" s="375"/>
      <c r="CU196" s="375"/>
      <c r="CV196" s="375"/>
      <c r="CW196" s="375"/>
      <c r="CX196" s="375"/>
      <c r="CY196" s="375"/>
      <c r="CZ196" s="375"/>
      <c r="DA196" s="375"/>
      <c r="DB196" s="375"/>
      <c r="DC196" s="375"/>
      <c r="DD196" s="375"/>
      <c r="DE196" s="375"/>
      <c r="DF196" s="375"/>
      <c r="DG196" s="375"/>
      <c r="DH196" s="375"/>
      <c r="DI196" s="375"/>
      <c r="DJ196" s="375"/>
      <c r="DK196" s="375"/>
      <c r="DL196" s="375"/>
      <c r="DM196" s="375"/>
      <c r="DN196" s="375"/>
      <c r="DO196" s="375"/>
      <c r="DP196" s="375"/>
      <c r="DQ196" s="375"/>
      <c r="DR196" s="375"/>
      <c r="DS196" s="375"/>
      <c r="DT196" s="375"/>
      <c r="DU196" s="375"/>
      <c r="DV196" s="375"/>
      <c r="DW196" s="375"/>
      <c r="DX196" s="375"/>
      <c r="DY196" s="375"/>
      <c r="DZ196" s="375"/>
      <c r="EA196" s="375"/>
      <c r="EB196" s="375"/>
      <c r="EC196" s="375"/>
      <c r="ED196" s="375"/>
      <c r="EE196" s="375"/>
      <c r="EF196" s="375"/>
      <c r="EG196" s="375"/>
      <c r="EH196" s="375"/>
      <c r="EI196" s="375"/>
      <c r="EJ196" s="375"/>
      <c r="EK196" s="375"/>
      <c r="EL196" s="375"/>
      <c r="EM196" s="375"/>
      <c r="EN196" s="375"/>
      <c r="EO196" s="375"/>
      <c r="EP196" s="375"/>
      <c r="EQ196" s="375"/>
      <c r="ER196" s="375"/>
      <c r="ES196" s="375"/>
      <c r="ET196" s="375"/>
      <c r="EU196" s="375"/>
      <c r="EV196" s="375"/>
      <c r="EW196" s="375"/>
      <c r="EX196" s="375"/>
      <c r="EY196" s="375"/>
      <c r="EZ196" s="375"/>
      <c r="FA196" s="375"/>
      <c r="FB196" s="375"/>
      <c r="FC196" s="375"/>
      <c r="FD196" s="375"/>
      <c r="FE196" s="375"/>
      <c r="FF196" s="375"/>
      <c r="FG196" s="375"/>
      <c r="FH196" s="375"/>
      <c r="FI196" s="375"/>
      <c r="FJ196" s="375"/>
      <c r="FK196" s="375"/>
      <c r="FL196" s="375"/>
      <c r="FM196" s="375"/>
      <c r="FN196" s="375"/>
      <c r="FO196" s="375"/>
      <c r="FP196" s="375"/>
      <c r="FQ196" s="375"/>
      <c r="FR196" s="375"/>
      <c r="FS196" s="375"/>
      <c r="FT196" s="375"/>
      <c r="FU196" s="375"/>
      <c r="FV196" s="375"/>
      <c r="FW196" s="375"/>
      <c r="FX196" s="375"/>
      <c r="FY196" s="375"/>
      <c r="FZ196" s="375"/>
      <c r="GA196" s="375"/>
      <c r="GB196" s="375"/>
      <c r="GC196" s="375"/>
      <c r="GD196" s="375"/>
      <c r="GE196" s="375"/>
      <c r="GF196" s="375"/>
      <c r="GG196" s="375"/>
      <c r="GH196" s="375"/>
      <c r="GI196" s="375"/>
      <c r="GJ196" s="375"/>
      <c r="GK196" s="375"/>
      <c r="GL196" s="375"/>
      <c r="GM196" s="375"/>
      <c r="GN196" s="375"/>
      <c r="GO196" s="375"/>
      <c r="GP196" s="375"/>
      <c r="GQ196" s="375"/>
      <c r="GR196" s="375"/>
      <c r="GS196" s="375"/>
      <c r="GT196" s="375"/>
      <c r="GU196" s="375"/>
      <c r="GV196" s="375"/>
      <c r="GW196" s="375"/>
      <c r="GX196" s="375"/>
      <c r="GY196" s="375"/>
      <c r="GZ196" s="375"/>
      <c r="HA196" s="375"/>
      <c r="HB196" s="375"/>
      <c r="HC196" s="375"/>
      <c r="HD196" s="375"/>
      <c r="HE196" s="375"/>
      <c r="HF196" s="375"/>
      <c r="HG196" s="375"/>
      <c r="HH196" s="375"/>
      <c r="HI196" s="375"/>
      <c r="HJ196" s="375"/>
      <c r="HK196" s="375"/>
      <c r="HL196" s="375"/>
      <c r="HM196" s="375"/>
      <c r="HN196" s="375"/>
      <c r="HO196" s="375"/>
      <c r="HP196" s="375"/>
      <c r="HQ196" s="375"/>
      <c r="HR196" s="375"/>
      <c r="HS196" s="375"/>
      <c r="HT196" s="375"/>
      <c r="HU196" s="375"/>
      <c r="HV196" s="375"/>
      <c r="HW196" s="375"/>
      <c r="HX196" s="375"/>
      <c r="HY196" s="375"/>
      <c r="HZ196" s="375"/>
      <c r="IA196" s="375"/>
      <c r="IB196" s="375"/>
      <c r="IC196" s="375"/>
      <c r="ID196" s="375"/>
      <c r="IE196" s="375"/>
      <c r="IF196" s="375"/>
      <c r="IG196" s="375"/>
      <c r="IH196" s="375"/>
      <c r="II196" s="375"/>
      <c r="IJ196" s="375"/>
      <c r="IK196" s="375"/>
      <c r="IL196" s="375"/>
      <c r="IM196" s="375"/>
      <c r="IN196" s="375"/>
      <c r="IO196" s="375"/>
      <c r="IP196" s="375"/>
      <c r="IQ196" s="375"/>
      <c r="IR196" s="375"/>
      <c r="IS196" s="375"/>
      <c r="IT196" s="375"/>
      <c r="IU196" s="375"/>
      <c r="IV196" s="375"/>
      <c r="IW196" s="375"/>
      <c r="IX196" s="375"/>
      <c r="IY196" s="375"/>
      <c r="IZ196" s="375"/>
      <c r="JA196" s="375"/>
      <c r="JB196" s="375"/>
      <c r="JC196" s="375"/>
      <c r="JD196" s="375"/>
      <c r="JE196" s="375"/>
      <c r="JF196" s="375"/>
      <c r="JG196" s="375"/>
      <c r="JH196" s="375"/>
      <c r="JI196" s="375"/>
      <c r="JJ196" s="375"/>
      <c r="JK196" s="375"/>
      <c r="JL196" s="375"/>
      <c r="JM196" s="375"/>
      <c r="JN196" s="375"/>
      <c r="JO196" s="375"/>
      <c r="JP196" s="375"/>
      <c r="JQ196" s="375"/>
      <c r="JR196" s="375"/>
      <c r="JS196" s="375"/>
      <c r="JT196" s="375"/>
      <c r="JU196" s="375"/>
      <c r="JV196" s="375"/>
      <c r="JW196" s="376"/>
      <c r="JX196" s="375"/>
      <c r="JY196" s="375"/>
      <c r="JZ196" s="375"/>
      <c r="KA196" s="375"/>
      <c r="KB196" s="376"/>
      <c r="KC196" s="376"/>
      <c r="KD196" s="376"/>
      <c r="KE196" s="376"/>
      <c r="KF196" s="376"/>
      <c r="KG196" s="376"/>
      <c r="KH196" s="376"/>
      <c r="KI196" s="376"/>
      <c r="KJ196" s="376"/>
      <c r="KK196" s="376"/>
      <c r="KL196" s="376"/>
      <c r="KM196" s="376"/>
      <c r="KN196" s="376"/>
      <c r="KO196" s="376"/>
      <c r="KP196" s="376"/>
      <c r="KQ196" s="376"/>
      <c r="KR196" s="376"/>
      <c r="KS196" s="376"/>
      <c r="KT196" s="376"/>
      <c r="KU196" s="376"/>
      <c r="KV196" s="376"/>
      <c r="KW196" s="376"/>
      <c r="KX196" s="376"/>
      <c r="KY196" s="376"/>
      <c r="KZ196" s="376"/>
      <c r="LA196" s="376"/>
      <c r="LB196" s="376"/>
      <c r="LC196" s="376"/>
      <c r="LD196" s="376"/>
      <c r="LE196" s="376"/>
      <c r="LF196" s="376"/>
      <c r="LG196" s="376"/>
      <c r="LH196" s="376"/>
      <c r="LI196" s="376"/>
      <c r="LJ196" s="376"/>
      <c r="LK196" s="376"/>
      <c r="LL196" s="376"/>
      <c r="LM196" s="376"/>
      <c r="LN196" s="376"/>
      <c r="LO196" s="376"/>
      <c r="LP196" s="376"/>
      <c r="LQ196" s="376"/>
      <c r="LR196" s="375"/>
      <c r="LS196" s="375"/>
      <c r="LT196" s="375"/>
      <c r="LU196" s="375"/>
      <c r="LV196" s="375"/>
      <c r="LW196" s="375"/>
      <c r="LX196" s="377"/>
      <c r="LY196" s="375"/>
      <c r="LZ196" s="375"/>
      <c r="MA196" s="375"/>
      <c r="MB196" s="375"/>
      <c r="MC196" s="375"/>
      <c r="MD196" s="375"/>
      <c r="ME196" s="375"/>
      <c r="MF196" s="375"/>
      <c r="MG196" s="375"/>
      <c r="MH196" s="375"/>
      <c r="MI196" s="375"/>
      <c r="MJ196" s="375"/>
      <c r="MK196" s="375"/>
      <c r="ML196" s="375"/>
      <c r="MM196" s="375"/>
      <c r="MN196" s="377"/>
      <c r="MO196" s="377"/>
      <c r="MP196" s="375"/>
      <c r="MQ196" s="375"/>
      <c r="MR196" s="375"/>
      <c r="MS196" s="375"/>
      <c r="MT196" s="375"/>
      <c r="MU196" s="375"/>
      <c r="MV196" s="375"/>
      <c r="MW196" s="375"/>
      <c r="MX196" s="375"/>
      <c r="MY196" s="375"/>
      <c r="MZ196" s="375"/>
      <c r="NA196" s="375"/>
      <c r="NB196" s="375"/>
      <c r="NC196" s="375"/>
      <c r="ND196" s="375"/>
      <c r="NE196" s="378"/>
      <c r="NF196" s="378"/>
      <c r="NG196" s="378"/>
      <c r="NH196" s="378"/>
      <c r="NI196" s="378"/>
      <c r="NJ196" s="378"/>
      <c r="NK196" s="378"/>
      <c r="NL196" s="378"/>
      <c r="NM196" s="378"/>
      <c r="NN196" s="378"/>
      <c r="NO196" s="378"/>
      <c r="NP196" s="378"/>
      <c r="NQ196" s="378"/>
      <c r="NR196" s="378"/>
      <c r="NS196" s="378"/>
      <c r="NT196" s="378"/>
      <c r="NU196" s="378"/>
      <c r="NV196" s="378"/>
      <c r="NW196" s="378"/>
      <c r="NX196" s="378"/>
      <c r="NY196" s="378"/>
      <c r="NZ196" s="378"/>
      <c r="OA196" s="378"/>
      <c r="OB196" s="378"/>
      <c r="OC196" s="378"/>
      <c r="OD196" s="378"/>
      <c r="OE196" s="378"/>
      <c r="OF196" s="378"/>
      <c r="OG196" s="378"/>
      <c r="OH196" s="378"/>
      <c r="OI196" s="378"/>
      <c r="OJ196" s="378"/>
      <c r="OK196" s="378"/>
      <c r="OL196" s="378"/>
      <c r="OM196" s="378"/>
      <c r="ON196" s="378"/>
      <c r="OO196" s="378"/>
      <c r="OP196" s="378"/>
      <c r="OQ196" s="378"/>
      <c r="OR196" s="378"/>
      <c r="OS196" s="378"/>
      <c r="OT196" s="378"/>
      <c r="OU196" s="378"/>
      <c r="OV196" s="378"/>
      <c r="OW196" s="378"/>
      <c r="OX196" s="378"/>
      <c r="OY196" s="378"/>
      <c r="OZ196" s="378"/>
      <c r="PA196" s="378"/>
      <c r="PB196" s="378"/>
      <c r="PC196" s="378"/>
      <c r="PD196" s="378"/>
      <c r="PE196" s="378"/>
      <c r="PF196" s="378"/>
      <c r="PG196" s="378"/>
      <c r="PH196" s="378"/>
      <c r="PI196" s="378"/>
      <c r="PJ196" s="378"/>
      <c r="PK196" s="378"/>
      <c r="PL196" s="378"/>
      <c r="PM196" s="378"/>
      <c r="PN196" s="378"/>
      <c r="PO196" s="378"/>
      <c r="PP196" s="378"/>
      <c r="PQ196" s="378"/>
      <c r="PR196" s="378"/>
      <c r="PS196" s="378"/>
      <c r="PT196" s="378"/>
      <c r="PU196" s="378"/>
      <c r="PV196" s="378"/>
      <c r="PW196" s="378"/>
      <c r="PX196" s="378"/>
      <c r="PY196" s="378"/>
      <c r="PZ196" s="378"/>
      <c r="QA196" s="378"/>
      <c r="QB196" s="378"/>
      <c r="QC196" s="378"/>
      <c r="QD196" s="378"/>
      <c r="QE196" s="378"/>
      <c r="QF196" s="378"/>
      <c r="QG196" s="378"/>
      <c r="QH196" s="378"/>
      <c r="QI196" s="378"/>
      <c r="QJ196" s="378"/>
      <c r="QK196" s="378"/>
      <c r="QL196" s="378"/>
      <c r="QM196" s="378"/>
      <c r="QN196" s="378"/>
      <c r="QO196" s="378"/>
      <c r="QP196" s="378"/>
      <c r="QQ196" s="378"/>
      <c r="QR196" s="378"/>
      <c r="QS196" s="378"/>
      <c r="QT196" s="378"/>
      <c r="QU196" s="378"/>
      <c r="QV196" s="378"/>
      <c r="QW196" s="378"/>
      <c r="QX196" s="378"/>
      <c r="QY196" s="378"/>
      <c r="QZ196" s="378"/>
      <c r="RA196" s="378"/>
      <c r="RB196" s="378"/>
      <c r="RC196" s="378"/>
      <c r="RD196" s="378"/>
      <c r="RE196" s="378"/>
      <c r="RF196" s="378"/>
      <c r="RG196" s="378"/>
      <c r="RH196" s="378"/>
      <c r="RI196" s="378"/>
      <c r="RJ196" s="378"/>
      <c r="RK196" s="378"/>
      <c r="RL196" s="378"/>
      <c r="RM196" s="378"/>
      <c r="RN196" s="378"/>
      <c r="RO196" s="378"/>
      <c r="RP196" s="378"/>
      <c r="RQ196" s="378"/>
      <c r="RR196" s="378"/>
      <c r="RS196" s="378"/>
      <c r="RT196" s="378"/>
      <c r="RU196" s="378"/>
      <c r="RV196" s="378"/>
      <c r="RW196" s="378"/>
      <c r="RX196" s="378"/>
      <c r="RY196" s="378"/>
      <c r="RZ196" s="378"/>
      <c r="SA196" s="378"/>
      <c r="SB196" s="378"/>
      <c r="SC196" s="378"/>
      <c r="SD196" s="378"/>
      <c r="SE196" s="378"/>
      <c r="SF196" s="378"/>
      <c r="SG196" s="378"/>
      <c r="SH196" s="378"/>
      <c r="SI196" s="378"/>
    </row>
    <row r="197" spans="1:503" s="373" customFormat="1" ht="14.1" customHeight="1" x14ac:dyDescent="0.2">
      <c r="A197" s="378"/>
      <c r="B197" s="378"/>
      <c r="C197" s="378"/>
      <c r="D197" s="378"/>
      <c r="E197" s="378"/>
      <c r="F197" s="378"/>
      <c r="G197" s="378"/>
      <c r="H197" s="378"/>
      <c r="I197" s="378"/>
      <c r="J197" s="378"/>
      <c r="K197" s="378"/>
      <c r="L197" s="378"/>
      <c r="M197" s="378"/>
      <c r="N197" s="378"/>
      <c r="O197" s="378"/>
      <c r="P197" s="378"/>
      <c r="X197" s="375"/>
      <c r="Y197" s="375"/>
      <c r="Z197" s="375"/>
      <c r="AA197" s="375"/>
      <c r="AB197" s="375"/>
      <c r="AC197" s="375"/>
      <c r="AD197" s="375"/>
      <c r="AE197" s="375"/>
      <c r="AF197" s="375"/>
      <c r="AG197" s="375"/>
      <c r="AH197" s="375"/>
      <c r="AI197" s="375"/>
      <c r="AJ197" s="375"/>
      <c r="AK197" s="375"/>
      <c r="AL197" s="375"/>
      <c r="AM197" s="375"/>
      <c r="AN197" s="375"/>
      <c r="AO197" s="375"/>
      <c r="AP197" s="375"/>
      <c r="AQ197" s="375"/>
      <c r="AR197" s="375"/>
      <c r="AS197" s="375"/>
      <c r="AT197" s="375"/>
      <c r="AU197" s="375"/>
      <c r="AV197" s="375"/>
      <c r="AW197" s="375"/>
      <c r="AX197" s="375"/>
      <c r="AY197" s="375"/>
      <c r="AZ197" s="375"/>
      <c r="BA197" s="375"/>
      <c r="BB197" s="375"/>
      <c r="BC197" s="375"/>
      <c r="BD197" s="375"/>
      <c r="BE197" s="375"/>
      <c r="BF197" s="375"/>
      <c r="BG197" s="375"/>
      <c r="BH197" s="375"/>
      <c r="BI197" s="375"/>
      <c r="BJ197" s="375"/>
      <c r="BK197" s="375"/>
      <c r="BL197" s="375"/>
      <c r="BM197" s="375"/>
      <c r="BN197" s="375"/>
      <c r="BO197" s="375"/>
      <c r="BP197" s="375"/>
      <c r="BQ197" s="375"/>
      <c r="BR197" s="375"/>
      <c r="BS197" s="375"/>
      <c r="BT197" s="375"/>
      <c r="BU197" s="375"/>
      <c r="BV197" s="375"/>
      <c r="BW197" s="375"/>
      <c r="BX197" s="375"/>
      <c r="BY197" s="375"/>
      <c r="BZ197" s="375"/>
      <c r="CA197" s="375"/>
      <c r="CB197" s="375"/>
      <c r="CC197" s="375"/>
      <c r="CD197" s="375"/>
      <c r="CE197" s="375"/>
      <c r="CF197" s="375"/>
      <c r="CG197" s="375"/>
      <c r="CH197" s="375"/>
      <c r="CI197" s="375"/>
      <c r="CJ197" s="375"/>
      <c r="CK197" s="375"/>
      <c r="CL197" s="375"/>
      <c r="CM197" s="375"/>
      <c r="CN197" s="375"/>
      <c r="CO197" s="375"/>
      <c r="CP197" s="375"/>
      <c r="CQ197" s="375"/>
      <c r="CR197" s="375"/>
      <c r="CS197" s="375"/>
      <c r="CT197" s="375"/>
      <c r="CU197" s="375"/>
      <c r="CV197" s="375"/>
      <c r="CW197" s="375"/>
      <c r="CX197" s="375"/>
      <c r="CY197" s="375"/>
      <c r="CZ197" s="375"/>
      <c r="DA197" s="375"/>
      <c r="DB197" s="375"/>
      <c r="DC197" s="375"/>
      <c r="DD197" s="375"/>
      <c r="DE197" s="375"/>
      <c r="DF197" s="375"/>
      <c r="DG197" s="375"/>
      <c r="DH197" s="375"/>
      <c r="DI197" s="375"/>
      <c r="DJ197" s="375"/>
      <c r="DK197" s="375"/>
      <c r="DL197" s="375"/>
      <c r="DM197" s="375"/>
      <c r="DN197" s="375"/>
      <c r="DO197" s="375"/>
      <c r="DP197" s="375"/>
      <c r="DQ197" s="375"/>
      <c r="DR197" s="375"/>
      <c r="DS197" s="375"/>
      <c r="DT197" s="375"/>
      <c r="DU197" s="375"/>
      <c r="DV197" s="375"/>
      <c r="DW197" s="375"/>
      <c r="DX197" s="375"/>
      <c r="DY197" s="375"/>
      <c r="DZ197" s="375"/>
      <c r="EA197" s="375"/>
      <c r="EB197" s="375"/>
      <c r="EC197" s="375"/>
      <c r="ED197" s="375"/>
      <c r="EE197" s="375"/>
      <c r="EF197" s="375"/>
      <c r="EG197" s="375"/>
      <c r="EH197" s="375"/>
      <c r="EI197" s="375"/>
      <c r="EJ197" s="375"/>
      <c r="EK197" s="375"/>
      <c r="EL197" s="375"/>
      <c r="EM197" s="375"/>
      <c r="EN197" s="375"/>
      <c r="EO197" s="375"/>
      <c r="EP197" s="375"/>
      <c r="EQ197" s="375"/>
      <c r="ER197" s="375"/>
      <c r="ES197" s="375"/>
      <c r="ET197" s="375"/>
      <c r="EU197" s="375"/>
      <c r="EV197" s="375"/>
      <c r="EW197" s="375"/>
      <c r="EX197" s="375"/>
      <c r="EY197" s="375"/>
      <c r="EZ197" s="375"/>
      <c r="FA197" s="375"/>
      <c r="FB197" s="375"/>
      <c r="FC197" s="375"/>
      <c r="FD197" s="375"/>
      <c r="FE197" s="375"/>
      <c r="FF197" s="375"/>
      <c r="FG197" s="375"/>
      <c r="FH197" s="375"/>
      <c r="FI197" s="375"/>
      <c r="FJ197" s="375"/>
      <c r="FK197" s="375"/>
      <c r="FL197" s="375"/>
      <c r="FM197" s="375"/>
      <c r="FN197" s="375"/>
      <c r="FO197" s="375"/>
      <c r="FP197" s="375"/>
      <c r="FQ197" s="375"/>
      <c r="FR197" s="375"/>
      <c r="FS197" s="375"/>
      <c r="FT197" s="375"/>
      <c r="FU197" s="375"/>
      <c r="FV197" s="375"/>
      <c r="FW197" s="375"/>
      <c r="FX197" s="375"/>
      <c r="FY197" s="375"/>
      <c r="FZ197" s="375"/>
      <c r="GA197" s="375"/>
      <c r="GB197" s="375"/>
      <c r="GC197" s="375"/>
      <c r="GD197" s="375"/>
      <c r="GE197" s="375"/>
      <c r="GF197" s="375"/>
      <c r="GG197" s="375"/>
      <c r="GH197" s="375"/>
      <c r="GI197" s="375"/>
      <c r="GJ197" s="375"/>
      <c r="GK197" s="375"/>
      <c r="GL197" s="375"/>
      <c r="GM197" s="375"/>
      <c r="GN197" s="375"/>
      <c r="GO197" s="375"/>
      <c r="GP197" s="375"/>
      <c r="GQ197" s="375"/>
      <c r="GR197" s="375"/>
      <c r="GS197" s="375"/>
      <c r="GT197" s="375"/>
      <c r="GU197" s="375"/>
      <c r="GV197" s="375"/>
      <c r="GW197" s="375"/>
      <c r="GX197" s="375"/>
      <c r="GY197" s="375"/>
      <c r="GZ197" s="375"/>
      <c r="HA197" s="375"/>
      <c r="HB197" s="375"/>
      <c r="HC197" s="375"/>
      <c r="HD197" s="375"/>
      <c r="HE197" s="375"/>
      <c r="HF197" s="375"/>
      <c r="HG197" s="375"/>
      <c r="HH197" s="375"/>
      <c r="HI197" s="375"/>
      <c r="HJ197" s="375"/>
      <c r="HK197" s="375"/>
      <c r="HL197" s="375"/>
      <c r="HM197" s="375"/>
      <c r="HN197" s="375"/>
      <c r="HO197" s="375"/>
      <c r="HP197" s="375"/>
      <c r="HQ197" s="375"/>
      <c r="HR197" s="375"/>
      <c r="HS197" s="375"/>
      <c r="HT197" s="375"/>
      <c r="HU197" s="375"/>
      <c r="HV197" s="375"/>
      <c r="HW197" s="375"/>
      <c r="HX197" s="375"/>
      <c r="HY197" s="375"/>
      <c r="HZ197" s="375"/>
      <c r="IA197" s="375"/>
      <c r="IB197" s="375"/>
      <c r="IC197" s="375"/>
      <c r="ID197" s="375"/>
      <c r="IE197" s="375"/>
      <c r="IF197" s="375"/>
      <c r="IG197" s="375"/>
      <c r="IH197" s="375"/>
      <c r="II197" s="375"/>
      <c r="IJ197" s="375"/>
      <c r="IK197" s="375"/>
      <c r="IL197" s="375"/>
      <c r="IM197" s="375"/>
      <c r="IN197" s="375"/>
      <c r="IO197" s="375"/>
      <c r="IP197" s="375"/>
      <c r="IQ197" s="375"/>
      <c r="IR197" s="375"/>
      <c r="IS197" s="375"/>
      <c r="IT197" s="375"/>
      <c r="IU197" s="375"/>
      <c r="IV197" s="375"/>
      <c r="IW197" s="375"/>
      <c r="IX197" s="375"/>
      <c r="IY197" s="375"/>
      <c r="IZ197" s="375"/>
      <c r="JA197" s="375"/>
      <c r="JB197" s="375"/>
      <c r="JC197" s="375"/>
      <c r="JD197" s="375"/>
      <c r="JE197" s="375"/>
      <c r="JF197" s="375"/>
      <c r="JG197" s="375"/>
      <c r="JH197" s="375"/>
      <c r="JI197" s="375"/>
      <c r="JJ197" s="375"/>
      <c r="JK197" s="375"/>
      <c r="JL197" s="375"/>
      <c r="JM197" s="375"/>
      <c r="JN197" s="375"/>
      <c r="JO197" s="375"/>
      <c r="JP197" s="375"/>
      <c r="JQ197" s="375"/>
      <c r="JR197" s="375"/>
      <c r="JS197" s="375"/>
      <c r="JT197" s="375"/>
      <c r="JU197" s="375"/>
      <c r="JV197" s="375"/>
      <c r="JW197" s="376"/>
      <c r="JX197" s="375"/>
      <c r="JY197" s="375"/>
      <c r="JZ197" s="375"/>
      <c r="KA197" s="375"/>
      <c r="KB197" s="376"/>
      <c r="KC197" s="376"/>
      <c r="KD197" s="376"/>
      <c r="KE197" s="376"/>
      <c r="KF197" s="376"/>
      <c r="KG197" s="376"/>
      <c r="KH197" s="376"/>
      <c r="KI197" s="376"/>
      <c r="KJ197" s="376"/>
      <c r="KK197" s="376"/>
      <c r="KL197" s="376"/>
      <c r="KM197" s="376"/>
      <c r="KN197" s="376"/>
      <c r="KO197" s="376"/>
      <c r="KP197" s="376"/>
      <c r="KQ197" s="376"/>
      <c r="KR197" s="376"/>
      <c r="KS197" s="376"/>
      <c r="KT197" s="376"/>
      <c r="KU197" s="376"/>
      <c r="KV197" s="376"/>
      <c r="KW197" s="376"/>
      <c r="KX197" s="376"/>
      <c r="KY197" s="376"/>
      <c r="KZ197" s="376"/>
      <c r="LA197" s="376"/>
      <c r="LB197" s="376"/>
      <c r="LC197" s="376"/>
      <c r="LD197" s="376"/>
      <c r="LE197" s="376"/>
      <c r="LF197" s="376"/>
      <c r="LG197" s="376"/>
      <c r="LH197" s="376"/>
      <c r="LI197" s="376"/>
      <c r="LJ197" s="376"/>
      <c r="LK197" s="376"/>
      <c r="LL197" s="376"/>
      <c r="LM197" s="376"/>
      <c r="LN197" s="376"/>
      <c r="LO197" s="376"/>
      <c r="LP197" s="376"/>
      <c r="LQ197" s="376"/>
      <c r="LR197" s="375"/>
      <c r="LS197" s="375"/>
      <c r="LT197" s="375"/>
      <c r="LU197" s="375"/>
      <c r="LV197" s="375"/>
      <c r="LW197" s="375"/>
      <c r="LX197" s="377"/>
      <c r="LY197" s="375"/>
      <c r="LZ197" s="375"/>
      <c r="MA197" s="375"/>
      <c r="MB197" s="375"/>
      <c r="MC197" s="375"/>
      <c r="MD197" s="375"/>
      <c r="ME197" s="375"/>
      <c r="MF197" s="375"/>
      <c r="MG197" s="375"/>
      <c r="MH197" s="375"/>
      <c r="MI197" s="375"/>
      <c r="MJ197" s="375"/>
      <c r="MK197" s="375"/>
      <c r="ML197" s="375"/>
      <c r="MM197" s="375"/>
      <c r="MN197" s="377"/>
      <c r="MO197" s="377"/>
      <c r="MP197" s="375"/>
      <c r="MQ197" s="375"/>
      <c r="MR197" s="375"/>
      <c r="MS197" s="375"/>
      <c r="MT197" s="375"/>
      <c r="MU197" s="375"/>
      <c r="MV197" s="375"/>
      <c r="MW197" s="375"/>
      <c r="MX197" s="375"/>
      <c r="MY197" s="375"/>
      <c r="MZ197" s="375"/>
      <c r="NA197" s="375"/>
      <c r="NB197" s="375"/>
      <c r="NC197" s="375"/>
      <c r="ND197" s="375"/>
      <c r="NE197" s="378"/>
      <c r="NF197" s="378"/>
      <c r="NG197" s="378"/>
      <c r="NH197" s="378"/>
      <c r="NI197" s="378"/>
      <c r="NJ197" s="378"/>
      <c r="NK197" s="378"/>
      <c r="NL197" s="378"/>
      <c r="NM197" s="378"/>
      <c r="NN197" s="378"/>
      <c r="NO197" s="378"/>
      <c r="NP197" s="378"/>
      <c r="NQ197" s="378"/>
      <c r="NR197" s="378"/>
      <c r="NS197" s="378"/>
      <c r="NT197" s="378"/>
      <c r="NU197" s="378"/>
      <c r="NV197" s="378"/>
      <c r="NW197" s="378"/>
      <c r="NX197" s="378"/>
      <c r="NY197" s="378"/>
      <c r="NZ197" s="378"/>
      <c r="OA197" s="378"/>
      <c r="OB197" s="378"/>
      <c r="OC197" s="378"/>
      <c r="OD197" s="378"/>
      <c r="OE197" s="378"/>
      <c r="OF197" s="378"/>
      <c r="OG197" s="378"/>
      <c r="OH197" s="378"/>
      <c r="OI197" s="378"/>
      <c r="OJ197" s="378"/>
      <c r="OK197" s="378"/>
      <c r="OL197" s="378"/>
      <c r="OM197" s="378"/>
      <c r="ON197" s="378"/>
      <c r="OO197" s="378"/>
      <c r="OP197" s="378"/>
      <c r="OQ197" s="378"/>
      <c r="OR197" s="378"/>
      <c r="OS197" s="378"/>
      <c r="OT197" s="378"/>
      <c r="OU197" s="378"/>
      <c r="OV197" s="378"/>
      <c r="OW197" s="378"/>
      <c r="OX197" s="378"/>
      <c r="OY197" s="378"/>
      <c r="OZ197" s="378"/>
      <c r="PA197" s="378"/>
      <c r="PB197" s="378"/>
      <c r="PC197" s="378"/>
      <c r="PD197" s="378"/>
      <c r="PE197" s="378"/>
      <c r="PF197" s="378"/>
      <c r="PG197" s="378"/>
      <c r="PH197" s="378"/>
      <c r="PI197" s="378"/>
      <c r="PJ197" s="378"/>
      <c r="PK197" s="378"/>
      <c r="PL197" s="378"/>
      <c r="PM197" s="378"/>
      <c r="PN197" s="378"/>
      <c r="PO197" s="378"/>
      <c r="PP197" s="378"/>
      <c r="PQ197" s="378"/>
      <c r="PR197" s="378"/>
      <c r="PS197" s="378"/>
      <c r="PT197" s="378"/>
      <c r="PU197" s="378"/>
      <c r="PV197" s="378"/>
      <c r="PW197" s="378"/>
      <c r="PX197" s="378"/>
      <c r="PY197" s="378"/>
      <c r="PZ197" s="378"/>
      <c r="QA197" s="378"/>
      <c r="QB197" s="378"/>
      <c r="QC197" s="378"/>
      <c r="QD197" s="378"/>
      <c r="QE197" s="378"/>
      <c r="QF197" s="378"/>
      <c r="QG197" s="378"/>
      <c r="QH197" s="378"/>
      <c r="QI197" s="378"/>
      <c r="QJ197" s="378"/>
      <c r="QK197" s="378"/>
      <c r="QL197" s="378"/>
      <c r="QM197" s="378"/>
      <c r="QN197" s="378"/>
      <c r="QO197" s="378"/>
      <c r="QP197" s="378"/>
      <c r="QQ197" s="378"/>
      <c r="QR197" s="378"/>
      <c r="QS197" s="378"/>
      <c r="QT197" s="378"/>
      <c r="QU197" s="378"/>
      <c r="QV197" s="378"/>
      <c r="QW197" s="378"/>
      <c r="QX197" s="378"/>
      <c r="QY197" s="378"/>
      <c r="QZ197" s="378"/>
      <c r="RA197" s="378"/>
      <c r="RB197" s="378"/>
      <c r="RC197" s="378"/>
      <c r="RD197" s="378"/>
      <c r="RE197" s="378"/>
      <c r="RF197" s="378"/>
      <c r="RG197" s="378"/>
      <c r="RH197" s="378"/>
      <c r="RI197" s="378"/>
      <c r="RJ197" s="378"/>
      <c r="RK197" s="378"/>
      <c r="RL197" s="378"/>
      <c r="RM197" s="378"/>
      <c r="RN197" s="378"/>
      <c r="RO197" s="378"/>
      <c r="RP197" s="378"/>
      <c r="RQ197" s="378"/>
      <c r="RR197" s="378"/>
      <c r="RS197" s="378"/>
      <c r="RT197" s="378"/>
      <c r="RU197" s="378"/>
      <c r="RV197" s="378"/>
      <c r="RW197" s="378"/>
      <c r="RX197" s="378"/>
      <c r="RY197" s="378"/>
      <c r="RZ197" s="378"/>
      <c r="SA197" s="378"/>
      <c r="SB197" s="378"/>
      <c r="SC197" s="378"/>
      <c r="SD197" s="378"/>
      <c r="SE197" s="378"/>
      <c r="SF197" s="378"/>
      <c r="SG197" s="378"/>
      <c r="SH197" s="378"/>
      <c r="SI197" s="378"/>
    </row>
    <row r="198" spans="1:503" ht="14.1" customHeight="1" x14ac:dyDescent="0.2"/>
    <row r="199" spans="1:503" ht="14.1" customHeight="1" x14ac:dyDescent="0.2">
      <c r="A199" s="413"/>
    </row>
    <row r="200" spans="1:503" ht="14.1" customHeight="1" x14ac:dyDescent="0.2"/>
    <row r="201" spans="1:503" ht="14.1" customHeight="1" x14ac:dyDescent="0.2"/>
    <row r="202" spans="1:503" ht="14.1" customHeight="1" x14ac:dyDescent="0.2"/>
    <row r="203" spans="1:503" ht="14.1" customHeight="1" x14ac:dyDescent="0.2"/>
    <row r="204" spans="1:503" ht="14.1" customHeight="1" x14ac:dyDescent="0.2"/>
    <row r="205" spans="1:503" s="373" customFormat="1" ht="14.1" customHeight="1" x14ac:dyDescent="0.2">
      <c r="A205" s="519"/>
      <c r="B205" s="378"/>
      <c r="C205" s="378"/>
      <c r="D205" s="378"/>
      <c r="E205" s="378"/>
      <c r="F205" s="378"/>
      <c r="G205" s="378"/>
      <c r="H205" s="378"/>
      <c r="I205" s="378"/>
      <c r="J205" s="378"/>
      <c r="K205" s="378"/>
      <c r="L205" s="378"/>
      <c r="M205" s="378"/>
      <c r="N205" s="378"/>
      <c r="O205" s="378"/>
      <c r="P205" s="378"/>
      <c r="X205" s="375"/>
      <c r="Y205" s="375"/>
      <c r="Z205" s="375"/>
      <c r="AA205" s="375"/>
      <c r="AB205" s="375"/>
      <c r="AC205" s="375"/>
      <c r="AD205" s="375"/>
      <c r="AE205" s="375"/>
      <c r="AF205" s="375"/>
      <c r="AG205" s="375"/>
      <c r="AH205" s="375"/>
      <c r="AI205" s="375"/>
      <c r="AJ205" s="375"/>
      <c r="AK205" s="375"/>
      <c r="AL205" s="375"/>
      <c r="AM205" s="375"/>
      <c r="AN205" s="375"/>
      <c r="AO205" s="375"/>
      <c r="AP205" s="375"/>
      <c r="AQ205" s="375"/>
      <c r="AR205" s="375"/>
      <c r="AS205" s="375"/>
      <c r="AT205" s="375"/>
      <c r="AU205" s="375"/>
      <c r="AV205" s="375"/>
      <c r="AW205" s="375"/>
      <c r="AX205" s="375"/>
      <c r="AY205" s="375"/>
      <c r="AZ205" s="375"/>
      <c r="BA205" s="375"/>
      <c r="BB205" s="375"/>
      <c r="BC205" s="375"/>
      <c r="BD205" s="375"/>
      <c r="BE205" s="375"/>
      <c r="BF205" s="375"/>
      <c r="BG205" s="375"/>
      <c r="BH205" s="375"/>
      <c r="BI205" s="375"/>
      <c r="BJ205" s="375"/>
      <c r="BK205" s="375"/>
      <c r="BL205" s="375"/>
      <c r="BM205" s="375"/>
      <c r="BN205" s="375"/>
      <c r="BO205" s="375"/>
      <c r="BP205" s="375"/>
      <c r="BQ205" s="375"/>
      <c r="BR205" s="375"/>
      <c r="BS205" s="375"/>
      <c r="BT205" s="375"/>
      <c r="BU205" s="375"/>
      <c r="BV205" s="375"/>
      <c r="BW205" s="375"/>
      <c r="BX205" s="375"/>
      <c r="BY205" s="375"/>
      <c r="BZ205" s="375"/>
      <c r="CA205" s="375"/>
      <c r="CB205" s="375"/>
      <c r="CC205" s="375"/>
      <c r="CD205" s="375"/>
      <c r="CE205" s="375"/>
      <c r="CF205" s="375"/>
      <c r="CG205" s="375"/>
      <c r="CH205" s="375"/>
      <c r="CI205" s="375"/>
      <c r="CJ205" s="375"/>
      <c r="CK205" s="375"/>
      <c r="CL205" s="375"/>
      <c r="CM205" s="375"/>
      <c r="CN205" s="375"/>
      <c r="CO205" s="375"/>
      <c r="CP205" s="375"/>
      <c r="CQ205" s="375"/>
      <c r="CR205" s="375"/>
      <c r="CS205" s="375"/>
      <c r="CT205" s="375"/>
      <c r="CU205" s="375"/>
      <c r="CV205" s="375"/>
      <c r="CW205" s="375"/>
      <c r="CX205" s="375"/>
      <c r="CY205" s="375"/>
      <c r="CZ205" s="375"/>
      <c r="DA205" s="375"/>
      <c r="DB205" s="375"/>
      <c r="DC205" s="375"/>
      <c r="DD205" s="375"/>
      <c r="DE205" s="375"/>
      <c r="DF205" s="375"/>
      <c r="DG205" s="375"/>
      <c r="DH205" s="375"/>
      <c r="DI205" s="375"/>
      <c r="DJ205" s="375"/>
      <c r="DK205" s="375"/>
      <c r="DL205" s="375"/>
      <c r="DM205" s="375"/>
      <c r="DN205" s="375"/>
      <c r="DO205" s="375"/>
      <c r="DP205" s="375"/>
      <c r="DQ205" s="375"/>
      <c r="DR205" s="375"/>
      <c r="DS205" s="375"/>
      <c r="DT205" s="375"/>
      <c r="DU205" s="375"/>
      <c r="DV205" s="375"/>
      <c r="DW205" s="375"/>
      <c r="DX205" s="375"/>
      <c r="DY205" s="375"/>
      <c r="DZ205" s="375"/>
      <c r="EA205" s="375"/>
      <c r="EB205" s="375"/>
      <c r="EC205" s="375"/>
      <c r="ED205" s="375"/>
      <c r="EE205" s="375"/>
      <c r="EF205" s="375"/>
      <c r="EG205" s="375"/>
      <c r="EH205" s="375"/>
      <c r="EI205" s="375"/>
      <c r="EJ205" s="375"/>
      <c r="EK205" s="375"/>
      <c r="EL205" s="375"/>
      <c r="EM205" s="375"/>
      <c r="EN205" s="375"/>
      <c r="EO205" s="375"/>
      <c r="EP205" s="375"/>
      <c r="EQ205" s="375"/>
      <c r="ER205" s="375"/>
      <c r="ES205" s="375"/>
      <c r="ET205" s="375"/>
      <c r="EU205" s="375"/>
      <c r="EV205" s="375"/>
      <c r="EW205" s="375"/>
      <c r="EX205" s="375"/>
      <c r="EY205" s="375"/>
      <c r="EZ205" s="375"/>
      <c r="FA205" s="375"/>
      <c r="FB205" s="375"/>
      <c r="FC205" s="375"/>
      <c r="FD205" s="375"/>
      <c r="FE205" s="375"/>
      <c r="FF205" s="375"/>
      <c r="FG205" s="375"/>
      <c r="FH205" s="375"/>
      <c r="FI205" s="375"/>
      <c r="FJ205" s="375"/>
      <c r="FK205" s="375"/>
      <c r="FL205" s="375"/>
      <c r="FM205" s="375"/>
      <c r="FN205" s="375"/>
      <c r="FO205" s="375"/>
      <c r="FP205" s="375"/>
      <c r="FQ205" s="375"/>
      <c r="FR205" s="375"/>
      <c r="FS205" s="375"/>
      <c r="FT205" s="375"/>
      <c r="FU205" s="375"/>
      <c r="FV205" s="375"/>
      <c r="FW205" s="375"/>
      <c r="FX205" s="375"/>
      <c r="FY205" s="375"/>
      <c r="FZ205" s="375"/>
      <c r="GA205" s="375"/>
      <c r="GB205" s="375"/>
      <c r="GC205" s="375"/>
      <c r="GD205" s="375"/>
      <c r="GE205" s="375"/>
      <c r="GF205" s="375"/>
      <c r="GG205" s="375"/>
      <c r="GH205" s="375"/>
      <c r="GI205" s="375"/>
      <c r="GJ205" s="375"/>
      <c r="GK205" s="375"/>
      <c r="GL205" s="375"/>
      <c r="GM205" s="375"/>
      <c r="GN205" s="375"/>
      <c r="GO205" s="375"/>
      <c r="GP205" s="375"/>
      <c r="GQ205" s="375"/>
      <c r="GR205" s="375"/>
      <c r="GS205" s="375"/>
      <c r="GT205" s="375"/>
      <c r="GU205" s="375"/>
      <c r="GV205" s="375"/>
      <c r="GW205" s="375"/>
      <c r="GX205" s="375"/>
      <c r="GY205" s="375"/>
      <c r="GZ205" s="375"/>
      <c r="HA205" s="375"/>
      <c r="HB205" s="375"/>
      <c r="HC205" s="375"/>
      <c r="HD205" s="375"/>
      <c r="HE205" s="375"/>
      <c r="HF205" s="375"/>
      <c r="HG205" s="375"/>
      <c r="HH205" s="375"/>
      <c r="HI205" s="375"/>
      <c r="HJ205" s="375"/>
      <c r="HK205" s="375"/>
      <c r="HL205" s="375"/>
      <c r="HM205" s="375"/>
      <c r="HN205" s="375"/>
      <c r="HO205" s="375"/>
      <c r="HP205" s="375"/>
      <c r="HQ205" s="375"/>
      <c r="HR205" s="375"/>
      <c r="HS205" s="375"/>
      <c r="HT205" s="375"/>
      <c r="HU205" s="375"/>
      <c r="HV205" s="375"/>
      <c r="HW205" s="375"/>
      <c r="HX205" s="375"/>
      <c r="HY205" s="375"/>
      <c r="HZ205" s="375"/>
      <c r="IA205" s="375"/>
      <c r="IB205" s="375"/>
      <c r="IC205" s="375"/>
      <c r="ID205" s="375"/>
      <c r="IE205" s="375"/>
      <c r="IF205" s="375"/>
      <c r="IG205" s="375"/>
      <c r="IH205" s="375"/>
      <c r="II205" s="375"/>
      <c r="IJ205" s="375"/>
      <c r="IK205" s="375"/>
      <c r="IL205" s="375"/>
      <c r="IM205" s="375"/>
      <c r="IN205" s="375"/>
      <c r="IO205" s="375"/>
      <c r="IP205" s="375"/>
      <c r="IQ205" s="375"/>
      <c r="IR205" s="375"/>
      <c r="IS205" s="375"/>
      <c r="IT205" s="375"/>
      <c r="IU205" s="375"/>
      <c r="IV205" s="375"/>
      <c r="IW205" s="375"/>
      <c r="IX205" s="375"/>
      <c r="IY205" s="375"/>
      <c r="IZ205" s="375"/>
      <c r="JA205" s="375"/>
      <c r="JB205" s="375"/>
      <c r="JC205" s="375"/>
      <c r="JD205" s="375"/>
      <c r="JE205" s="375"/>
      <c r="JF205" s="375"/>
      <c r="JG205" s="375"/>
      <c r="JH205" s="375"/>
      <c r="JI205" s="375"/>
      <c r="JJ205" s="375"/>
      <c r="JK205" s="375"/>
      <c r="JL205" s="375"/>
      <c r="JM205" s="375"/>
      <c r="JN205" s="375"/>
      <c r="JO205" s="375"/>
      <c r="JP205" s="375"/>
      <c r="JQ205" s="375"/>
      <c r="JR205" s="375"/>
      <c r="JS205" s="375"/>
      <c r="JT205" s="375"/>
      <c r="JU205" s="375"/>
      <c r="JV205" s="375"/>
      <c r="JW205" s="376"/>
      <c r="JX205" s="375"/>
      <c r="JY205" s="375"/>
      <c r="JZ205" s="375"/>
      <c r="KA205" s="375"/>
      <c r="KB205" s="376"/>
      <c r="KC205" s="376"/>
      <c r="KD205" s="376"/>
      <c r="KE205" s="376"/>
      <c r="KF205" s="376"/>
      <c r="KG205" s="376"/>
      <c r="KH205" s="376"/>
      <c r="KI205" s="376"/>
      <c r="KJ205" s="376"/>
      <c r="KK205" s="376"/>
      <c r="KL205" s="376"/>
      <c r="KM205" s="376"/>
      <c r="KN205" s="376"/>
      <c r="KO205" s="376"/>
      <c r="KP205" s="376"/>
      <c r="KQ205" s="376"/>
      <c r="KR205" s="376"/>
      <c r="KS205" s="376"/>
      <c r="KT205" s="376"/>
      <c r="KU205" s="376"/>
      <c r="KV205" s="376"/>
      <c r="KW205" s="376"/>
      <c r="KX205" s="376"/>
      <c r="KY205" s="376"/>
      <c r="KZ205" s="376"/>
      <c r="LA205" s="376"/>
      <c r="LB205" s="376"/>
      <c r="LC205" s="376"/>
      <c r="LD205" s="376"/>
      <c r="LE205" s="376"/>
      <c r="LF205" s="376"/>
      <c r="LG205" s="376"/>
      <c r="LH205" s="376"/>
      <c r="LI205" s="376"/>
      <c r="LJ205" s="376"/>
      <c r="LK205" s="376"/>
      <c r="LL205" s="376"/>
      <c r="LM205" s="376"/>
      <c r="LN205" s="376"/>
      <c r="LO205" s="376"/>
      <c r="LP205" s="376"/>
      <c r="LQ205" s="376"/>
      <c r="LR205" s="375"/>
      <c r="LS205" s="375"/>
      <c r="LT205" s="375"/>
      <c r="LU205" s="375"/>
      <c r="LV205" s="375"/>
      <c r="LW205" s="375"/>
      <c r="LX205" s="377"/>
      <c r="LY205" s="375"/>
      <c r="LZ205" s="375"/>
      <c r="MA205" s="375"/>
      <c r="MB205" s="375"/>
      <c r="MC205" s="375"/>
      <c r="MD205" s="375"/>
      <c r="ME205" s="375"/>
      <c r="MF205" s="375"/>
      <c r="MG205" s="375"/>
      <c r="MH205" s="375"/>
      <c r="MI205" s="375"/>
      <c r="MJ205" s="375"/>
      <c r="MK205" s="375"/>
      <c r="ML205" s="375"/>
      <c r="MM205" s="375"/>
      <c r="MN205" s="377"/>
      <c r="MO205" s="377"/>
      <c r="MP205" s="375"/>
      <c r="MQ205" s="375"/>
      <c r="MR205" s="375"/>
      <c r="MS205" s="375"/>
      <c r="MT205" s="375"/>
      <c r="MU205" s="375"/>
      <c r="MV205" s="375"/>
      <c r="MW205" s="375"/>
      <c r="MX205" s="375"/>
      <c r="MY205" s="375"/>
      <c r="MZ205" s="375"/>
      <c r="NA205" s="375"/>
      <c r="NB205" s="375"/>
      <c r="NC205" s="375"/>
      <c r="ND205" s="375"/>
      <c r="NE205" s="378"/>
      <c r="NF205" s="378"/>
      <c r="NG205" s="378"/>
      <c r="NH205" s="378"/>
      <c r="NI205" s="378"/>
      <c r="NJ205" s="378"/>
      <c r="NK205" s="378"/>
      <c r="NL205" s="378"/>
      <c r="NM205" s="378"/>
      <c r="NN205" s="378"/>
      <c r="NO205" s="378"/>
      <c r="NP205" s="378"/>
      <c r="NQ205" s="378"/>
      <c r="NR205" s="378"/>
      <c r="NS205" s="378"/>
      <c r="NT205" s="378"/>
      <c r="NU205" s="378"/>
      <c r="NV205" s="378"/>
      <c r="NW205" s="378"/>
      <c r="NX205" s="378"/>
      <c r="NY205" s="378"/>
      <c r="NZ205" s="378"/>
      <c r="OA205" s="378"/>
      <c r="OB205" s="378"/>
      <c r="OC205" s="378"/>
      <c r="OD205" s="378"/>
      <c r="OE205" s="378"/>
      <c r="OF205" s="378"/>
      <c r="OG205" s="378"/>
      <c r="OH205" s="378"/>
      <c r="OI205" s="378"/>
      <c r="OJ205" s="378"/>
      <c r="OK205" s="378"/>
      <c r="OL205" s="378"/>
      <c r="OM205" s="378"/>
      <c r="ON205" s="378"/>
      <c r="OO205" s="378"/>
      <c r="OP205" s="378"/>
      <c r="OQ205" s="378"/>
      <c r="OR205" s="378"/>
      <c r="OS205" s="378"/>
      <c r="OT205" s="378"/>
      <c r="OU205" s="378"/>
      <c r="OV205" s="378"/>
      <c r="OW205" s="378"/>
      <c r="OX205" s="378"/>
      <c r="OY205" s="378"/>
      <c r="OZ205" s="378"/>
      <c r="PA205" s="378"/>
      <c r="PB205" s="378"/>
      <c r="PC205" s="378"/>
      <c r="PD205" s="378"/>
      <c r="PE205" s="378"/>
      <c r="PF205" s="378"/>
      <c r="PG205" s="378"/>
      <c r="PH205" s="378"/>
      <c r="PI205" s="378"/>
      <c r="PJ205" s="378"/>
      <c r="PK205" s="378"/>
      <c r="PL205" s="378"/>
      <c r="PM205" s="378"/>
      <c r="PN205" s="378"/>
      <c r="PO205" s="378"/>
      <c r="PP205" s="378"/>
      <c r="PQ205" s="378"/>
      <c r="PR205" s="378"/>
      <c r="PS205" s="378"/>
      <c r="PT205" s="378"/>
      <c r="PU205" s="378"/>
      <c r="PV205" s="378"/>
      <c r="PW205" s="378"/>
      <c r="PX205" s="378"/>
      <c r="PY205" s="378"/>
      <c r="PZ205" s="378"/>
      <c r="QA205" s="378"/>
      <c r="QB205" s="378"/>
      <c r="QC205" s="378"/>
      <c r="QD205" s="378"/>
      <c r="QE205" s="378"/>
      <c r="QF205" s="378"/>
      <c r="QG205" s="378"/>
      <c r="QH205" s="378"/>
      <c r="QI205" s="378"/>
      <c r="QJ205" s="378"/>
      <c r="QK205" s="378"/>
      <c r="QL205" s="378"/>
      <c r="QM205" s="378"/>
      <c r="QN205" s="378"/>
      <c r="QO205" s="378"/>
      <c r="QP205" s="378"/>
      <c r="QQ205" s="378"/>
      <c r="QR205" s="378"/>
      <c r="QS205" s="378"/>
      <c r="QT205" s="378"/>
      <c r="QU205" s="378"/>
      <c r="QV205" s="378"/>
      <c r="QW205" s="378"/>
      <c r="QX205" s="378"/>
      <c r="QY205" s="378"/>
      <c r="QZ205" s="378"/>
      <c r="RA205" s="378"/>
      <c r="RB205" s="378"/>
      <c r="RC205" s="378"/>
      <c r="RD205" s="378"/>
      <c r="RE205" s="378"/>
      <c r="RF205" s="378"/>
      <c r="RG205" s="378"/>
      <c r="RH205" s="378"/>
      <c r="RI205" s="378"/>
      <c r="RJ205" s="378"/>
      <c r="RK205" s="378"/>
      <c r="RL205" s="378"/>
      <c r="RM205" s="378"/>
      <c r="RN205" s="378"/>
      <c r="RO205" s="378"/>
      <c r="RP205" s="378"/>
      <c r="RQ205" s="378"/>
      <c r="RR205" s="378"/>
      <c r="RS205" s="378"/>
      <c r="RT205" s="378"/>
      <c r="RU205" s="378"/>
      <c r="RV205" s="378"/>
      <c r="RW205" s="378"/>
      <c r="RX205" s="378"/>
      <c r="RY205" s="378"/>
      <c r="RZ205" s="378"/>
      <c r="SA205" s="378"/>
      <c r="SB205" s="378"/>
      <c r="SC205" s="378"/>
      <c r="SD205" s="378"/>
      <c r="SE205" s="378"/>
      <c r="SF205" s="378"/>
      <c r="SG205" s="378"/>
      <c r="SH205" s="378"/>
      <c r="SI205" s="378"/>
    </row>
    <row r="206" spans="1:503" s="373" customFormat="1" ht="14.1" customHeight="1" x14ac:dyDescent="0.2">
      <c r="A206" s="519"/>
      <c r="B206" s="378"/>
      <c r="C206" s="378"/>
      <c r="D206" s="378"/>
      <c r="E206" s="378"/>
      <c r="F206" s="378"/>
      <c r="G206" s="378"/>
      <c r="H206" s="378"/>
      <c r="I206" s="378"/>
      <c r="J206" s="378"/>
      <c r="K206" s="378"/>
      <c r="L206" s="378"/>
      <c r="M206" s="378"/>
      <c r="N206" s="378"/>
      <c r="O206" s="378"/>
      <c r="P206" s="378"/>
      <c r="X206" s="375"/>
      <c r="Y206" s="375"/>
      <c r="Z206" s="375"/>
      <c r="AA206" s="375"/>
      <c r="AB206" s="375"/>
      <c r="AC206" s="375"/>
      <c r="AD206" s="375"/>
      <c r="AE206" s="375"/>
      <c r="AF206" s="375"/>
      <c r="AG206" s="375"/>
      <c r="AH206" s="375"/>
      <c r="AI206" s="375"/>
      <c r="AJ206" s="375"/>
      <c r="AK206" s="375"/>
      <c r="AL206" s="375"/>
      <c r="AM206" s="375"/>
      <c r="AN206" s="375"/>
      <c r="AO206" s="375"/>
      <c r="AP206" s="375"/>
      <c r="AQ206" s="375"/>
      <c r="AR206" s="375"/>
      <c r="AS206" s="375"/>
      <c r="AT206" s="375"/>
      <c r="AU206" s="375"/>
      <c r="AV206" s="375"/>
      <c r="AW206" s="375"/>
      <c r="AX206" s="375"/>
      <c r="AY206" s="375"/>
      <c r="AZ206" s="375"/>
      <c r="BA206" s="375"/>
      <c r="BB206" s="375"/>
      <c r="BC206" s="375"/>
      <c r="BD206" s="375"/>
      <c r="BE206" s="375"/>
      <c r="BF206" s="375"/>
      <c r="BG206" s="375"/>
      <c r="BH206" s="375"/>
      <c r="BI206" s="375"/>
      <c r="BJ206" s="375"/>
      <c r="BK206" s="375"/>
      <c r="BL206" s="375"/>
      <c r="BM206" s="375"/>
      <c r="BN206" s="375"/>
      <c r="BO206" s="375"/>
      <c r="BP206" s="375"/>
      <c r="BQ206" s="375"/>
      <c r="BR206" s="375"/>
      <c r="BS206" s="375"/>
      <c r="BT206" s="375"/>
      <c r="BU206" s="375"/>
      <c r="BV206" s="375"/>
      <c r="BW206" s="375"/>
      <c r="BX206" s="375"/>
      <c r="BY206" s="375"/>
      <c r="BZ206" s="375"/>
      <c r="CA206" s="375"/>
      <c r="CB206" s="375"/>
      <c r="CC206" s="375"/>
      <c r="CD206" s="375"/>
      <c r="CE206" s="375"/>
      <c r="CF206" s="375"/>
      <c r="CG206" s="375"/>
      <c r="CH206" s="375"/>
      <c r="CI206" s="375"/>
      <c r="CJ206" s="375"/>
      <c r="CK206" s="375"/>
      <c r="CL206" s="375"/>
      <c r="CM206" s="375"/>
      <c r="CN206" s="375"/>
      <c r="CO206" s="375"/>
      <c r="CP206" s="375"/>
      <c r="CQ206" s="375"/>
      <c r="CR206" s="375"/>
      <c r="CS206" s="375"/>
      <c r="CT206" s="375"/>
      <c r="CU206" s="375"/>
      <c r="CV206" s="375"/>
      <c r="CW206" s="375"/>
      <c r="CX206" s="375"/>
      <c r="CY206" s="375"/>
      <c r="CZ206" s="375"/>
      <c r="DA206" s="375"/>
      <c r="DB206" s="375"/>
      <c r="DC206" s="375"/>
      <c r="DD206" s="375"/>
      <c r="DE206" s="375"/>
      <c r="DF206" s="375"/>
      <c r="DG206" s="375"/>
      <c r="DH206" s="375"/>
      <c r="DI206" s="375"/>
      <c r="DJ206" s="375"/>
      <c r="DK206" s="375"/>
      <c r="DL206" s="375"/>
      <c r="DM206" s="375"/>
      <c r="DN206" s="375"/>
      <c r="DO206" s="375"/>
      <c r="DP206" s="375"/>
      <c r="DQ206" s="375"/>
      <c r="DR206" s="375"/>
      <c r="DS206" s="375"/>
      <c r="DT206" s="375"/>
      <c r="DU206" s="375"/>
      <c r="DV206" s="375"/>
      <c r="DW206" s="375"/>
      <c r="DX206" s="375"/>
      <c r="DY206" s="375"/>
      <c r="DZ206" s="375"/>
      <c r="EA206" s="375"/>
      <c r="EB206" s="375"/>
      <c r="EC206" s="375"/>
      <c r="ED206" s="375"/>
      <c r="EE206" s="375"/>
      <c r="EF206" s="375"/>
      <c r="EG206" s="375"/>
      <c r="EH206" s="375"/>
      <c r="EI206" s="375"/>
      <c r="EJ206" s="375"/>
      <c r="EK206" s="375"/>
      <c r="EL206" s="375"/>
      <c r="EM206" s="375"/>
      <c r="EN206" s="375"/>
      <c r="EO206" s="375"/>
      <c r="EP206" s="375"/>
      <c r="EQ206" s="375"/>
      <c r="ER206" s="375"/>
      <c r="ES206" s="375"/>
      <c r="ET206" s="375"/>
      <c r="EU206" s="375"/>
      <c r="EV206" s="375"/>
      <c r="EW206" s="375"/>
      <c r="EX206" s="375"/>
      <c r="EY206" s="375"/>
      <c r="EZ206" s="375"/>
      <c r="FA206" s="375"/>
      <c r="FB206" s="375"/>
      <c r="FC206" s="375"/>
      <c r="FD206" s="375"/>
      <c r="FE206" s="375"/>
      <c r="FF206" s="375"/>
      <c r="FG206" s="375"/>
      <c r="FH206" s="375"/>
      <c r="FI206" s="375"/>
      <c r="FJ206" s="375"/>
      <c r="FK206" s="375"/>
      <c r="FL206" s="375"/>
      <c r="FM206" s="375"/>
      <c r="FN206" s="375"/>
      <c r="FO206" s="375"/>
      <c r="FP206" s="375"/>
      <c r="FQ206" s="375"/>
      <c r="FR206" s="375"/>
      <c r="FS206" s="375"/>
      <c r="FT206" s="375"/>
      <c r="FU206" s="375"/>
      <c r="FV206" s="375"/>
      <c r="FW206" s="375"/>
      <c r="FX206" s="375"/>
      <c r="FY206" s="375"/>
      <c r="FZ206" s="375"/>
      <c r="GA206" s="375"/>
      <c r="GB206" s="375"/>
      <c r="GC206" s="375"/>
      <c r="GD206" s="375"/>
      <c r="GE206" s="375"/>
      <c r="GF206" s="375"/>
      <c r="GG206" s="375"/>
      <c r="GH206" s="375"/>
      <c r="GI206" s="375"/>
      <c r="GJ206" s="375"/>
      <c r="GK206" s="375"/>
      <c r="GL206" s="375"/>
      <c r="GM206" s="375"/>
      <c r="GN206" s="375"/>
      <c r="GO206" s="375"/>
      <c r="GP206" s="375"/>
      <c r="GQ206" s="375"/>
      <c r="GR206" s="375"/>
      <c r="GS206" s="375"/>
      <c r="GT206" s="375"/>
      <c r="GU206" s="375"/>
      <c r="GV206" s="375"/>
      <c r="GW206" s="375"/>
      <c r="GX206" s="375"/>
      <c r="GY206" s="375"/>
      <c r="GZ206" s="375"/>
      <c r="HA206" s="375"/>
      <c r="HB206" s="375"/>
      <c r="HC206" s="375"/>
      <c r="HD206" s="375"/>
      <c r="HE206" s="375"/>
      <c r="HF206" s="375"/>
      <c r="HG206" s="375"/>
      <c r="HH206" s="375"/>
      <c r="HI206" s="375"/>
      <c r="HJ206" s="375"/>
      <c r="HK206" s="375"/>
      <c r="HL206" s="375"/>
      <c r="HM206" s="375"/>
      <c r="HN206" s="375"/>
      <c r="HO206" s="375"/>
      <c r="HP206" s="375"/>
      <c r="HQ206" s="375"/>
      <c r="HR206" s="375"/>
      <c r="HS206" s="375"/>
      <c r="HT206" s="375"/>
      <c r="HU206" s="375"/>
      <c r="HV206" s="375"/>
      <c r="HW206" s="375"/>
      <c r="HX206" s="375"/>
      <c r="HY206" s="375"/>
      <c r="HZ206" s="375"/>
      <c r="IA206" s="375"/>
      <c r="IB206" s="375"/>
      <c r="IC206" s="375"/>
      <c r="ID206" s="375"/>
      <c r="IE206" s="375"/>
      <c r="IF206" s="375"/>
      <c r="IG206" s="375"/>
      <c r="IH206" s="375"/>
      <c r="II206" s="375"/>
      <c r="IJ206" s="375"/>
      <c r="IK206" s="375"/>
      <c r="IL206" s="375"/>
      <c r="IM206" s="375"/>
      <c r="IN206" s="375"/>
      <c r="IO206" s="375"/>
      <c r="IP206" s="375"/>
      <c r="IQ206" s="375"/>
      <c r="IR206" s="375"/>
      <c r="IS206" s="375"/>
      <c r="IT206" s="375"/>
      <c r="IU206" s="375"/>
      <c r="IV206" s="375"/>
      <c r="IW206" s="375"/>
      <c r="IX206" s="375"/>
      <c r="IY206" s="375"/>
      <c r="IZ206" s="375"/>
      <c r="JA206" s="375"/>
      <c r="JB206" s="375"/>
      <c r="JC206" s="375"/>
      <c r="JD206" s="375"/>
      <c r="JE206" s="375"/>
      <c r="JF206" s="375"/>
      <c r="JG206" s="375"/>
      <c r="JH206" s="375"/>
      <c r="JI206" s="375"/>
      <c r="JJ206" s="375"/>
      <c r="JK206" s="375"/>
      <c r="JL206" s="375"/>
      <c r="JM206" s="375"/>
      <c r="JN206" s="375"/>
      <c r="JO206" s="375"/>
      <c r="JP206" s="375"/>
      <c r="JQ206" s="375"/>
      <c r="JR206" s="375"/>
      <c r="JS206" s="375"/>
      <c r="JT206" s="375"/>
      <c r="JU206" s="375"/>
      <c r="JV206" s="375"/>
      <c r="JW206" s="376"/>
      <c r="JX206" s="375"/>
      <c r="JY206" s="375"/>
      <c r="JZ206" s="375"/>
      <c r="KA206" s="375"/>
      <c r="KB206" s="376"/>
      <c r="KC206" s="376"/>
      <c r="KD206" s="376"/>
      <c r="KE206" s="376"/>
      <c r="KF206" s="376"/>
      <c r="KG206" s="376"/>
      <c r="KH206" s="376"/>
      <c r="KI206" s="376"/>
      <c r="KJ206" s="376"/>
      <c r="KK206" s="376"/>
      <c r="KL206" s="376"/>
      <c r="KM206" s="376"/>
      <c r="KN206" s="376"/>
      <c r="KO206" s="376"/>
      <c r="KP206" s="376"/>
      <c r="KQ206" s="376"/>
      <c r="KR206" s="376"/>
      <c r="KS206" s="376"/>
      <c r="KT206" s="376"/>
      <c r="KU206" s="376"/>
      <c r="KV206" s="376"/>
      <c r="KW206" s="376"/>
      <c r="KX206" s="376"/>
      <c r="KY206" s="376"/>
      <c r="KZ206" s="376"/>
      <c r="LA206" s="376"/>
      <c r="LB206" s="376"/>
      <c r="LC206" s="376"/>
      <c r="LD206" s="376"/>
      <c r="LE206" s="376"/>
      <c r="LF206" s="376"/>
      <c r="LG206" s="376"/>
      <c r="LH206" s="376"/>
      <c r="LI206" s="376"/>
      <c r="LJ206" s="376"/>
      <c r="LK206" s="376"/>
      <c r="LL206" s="376"/>
      <c r="LM206" s="376"/>
      <c r="LN206" s="376"/>
      <c r="LO206" s="376"/>
      <c r="LP206" s="376"/>
      <c r="LQ206" s="376"/>
      <c r="LR206" s="375"/>
      <c r="LS206" s="375"/>
      <c r="LT206" s="375"/>
      <c r="LU206" s="375"/>
      <c r="LV206" s="375"/>
      <c r="LW206" s="375"/>
      <c r="LX206" s="377"/>
      <c r="LY206" s="375"/>
      <c r="LZ206" s="375"/>
      <c r="MA206" s="375"/>
      <c r="MB206" s="375"/>
      <c r="MC206" s="375"/>
      <c r="MD206" s="375"/>
      <c r="ME206" s="375"/>
      <c r="MF206" s="375"/>
      <c r="MG206" s="375"/>
      <c r="MH206" s="375"/>
      <c r="MI206" s="375"/>
      <c r="MJ206" s="375"/>
      <c r="MK206" s="375"/>
      <c r="ML206" s="375"/>
      <c r="MM206" s="375"/>
      <c r="MN206" s="377"/>
      <c r="MO206" s="377"/>
      <c r="MP206" s="375"/>
      <c r="MQ206" s="375"/>
      <c r="MR206" s="375"/>
      <c r="MS206" s="375"/>
      <c r="MT206" s="375"/>
      <c r="MU206" s="375"/>
      <c r="MV206" s="375"/>
      <c r="MW206" s="375"/>
      <c r="MX206" s="375"/>
      <c r="MY206" s="375"/>
      <c r="MZ206" s="375"/>
      <c r="NA206" s="375"/>
      <c r="NB206" s="375"/>
      <c r="NC206" s="375"/>
      <c r="ND206" s="375"/>
      <c r="NE206" s="378"/>
      <c r="NF206" s="378"/>
      <c r="NG206" s="378"/>
      <c r="NH206" s="378"/>
      <c r="NI206" s="378"/>
      <c r="NJ206" s="378"/>
      <c r="NK206" s="378"/>
      <c r="NL206" s="378"/>
      <c r="NM206" s="378"/>
      <c r="NN206" s="378"/>
      <c r="NO206" s="378"/>
      <c r="NP206" s="378"/>
      <c r="NQ206" s="378"/>
      <c r="NR206" s="378"/>
      <c r="NS206" s="378"/>
      <c r="NT206" s="378"/>
      <c r="NU206" s="378"/>
      <c r="NV206" s="378"/>
      <c r="NW206" s="378"/>
      <c r="NX206" s="378"/>
      <c r="NY206" s="378"/>
      <c r="NZ206" s="378"/>
      <c r="OA206" s="378"/>
      <c r="OB206" s="378"/>
      <c r="OC206" s="378"/>
      <c r="OD206" s="378"/>
      <c r="OE206" s="378"/>
      <c r="OF206" s="378"/>
      <c r="OG206" s="378"/>
      <c r="OH206" s="378"/>
      <c r="OI206" s="378"/>
      <c r="OJ206" s="378"/>
      <c r="OK206" s="378"/>
      <c r="OL206" s="378"/>
      <c r="OM206" s="378"/>
      <c r="ON206" s="378"/>
      <c r="OO206" s="378"/>
      <c r="OP206" s="378"/>
      <c r="OQ206" s="378"/>
      <c r="OR206" s="378"/>
      <c r="OS206" s="378"/>
      <c r="OT206" s="378"/>
      <c r="OU206" s="378"/>
      <c r="OV206" s="378"/>
      <c r="OW206" s="378"/>
      <c r="OX206" s="378"/>
      <c r="OY206" s="378"/>
      <c r="OZ206" s="378"/>
      <c r="PA206" s="378"/>
      <c r="PB206" s="378"/>
      <c r="PC206" s="378"/>
      <c r="PD206" s="378"/>
      <c r="PE206" s="378"/>
      <c r="PF206" s="378"/>
      <c r="PG206" s="378"/>
      <c r="PH206" s="378"/>
      <c r="PI206" s="378"/>
      <c r="PJ206" s="378"/>
      <c r="PK206" s="378"/>
      <c r="PL206" s="378"/>
      <c r="PM206" s="378"/>
      <c r="PN206" s="378"/>
      <c r="PO206" s="378"/>
      <c r="PP206" s="378"/>
      <c r="PQ206" s="378"/>
      <c r="PR206" s="378"/>
      <c r="PS206" s="378"/>
      <c r="PT206" s="378"/>
      <c r="PU206" s="378"/>
      <c r="PV206" s="378"/>
      <c r="PW206" s="378"/>
      <c r="PX206" s="378"/>
      <c r="PY206" s="378"/>
      <c r="PZ206" s="378"/>
      <c r="QA206" s="378"/>
      <c r="QB206" s="378"/>
      <c r="QC206" s="378"/>
      <c r="QD206" s="378"/>
      <c r="QE206" s="378"/>
      <c r="QF206" s="378"/>
      <c r="QG206" s="378"/>
      <c r="QH206" s="378"/>
      <c r="QI206" s="378"/>
      <c r="QJ206" s="378"/>
      <c r="QK206" s="378"/>
      <c r="QL206" s="378"/>
      <c r="QM206" s="378"/>
      <c r="QN206" s="378"/>
      <c r="QO206" s="378"/>
      <c r="QP206" s="378"/>
      <c r="QQ206" s="378"/>
      <c r="QR206" s="378"/>
      <c r="QS206" s="378"/>
      <c r="QT206" s="378"/>
      <c r="QU206" s="378"/>
      <c r="QV206" s="378"/>
      <c r="QW206" s="378"/>
      <c r="QX206" s="378"/>
      <c r="QY206" s="378"/>
      <c r="QZ206" s="378"/>
      <c r="RA206" s="378"/>
      <c r="RB206" s="378"/>
      <c r="RC206" s="378"/>
      <c r="RD206" s="378"/>
      <c r="RE206" s="378"/>
      <c r="RF206" s="378"/>
      <c r="RG206" s="378"/>
      <c r="RH206" s="378"/>
      <c r="RI206" s="378"/>
      <c r="RJ206" s="378"/>
      <c r="RK206" s="378"/>
      <c r="RL206" s="378"/>
      <c r="RM206" s="378"/>
      <c r="RN206" s="378"/>
      <c r="RO206" s="378"/>
      <c r="RP206" s="378"/>
      <c r="RQ206" s="378"/>
      <c r="RR206" s="378"/>
      <c r="RS206" s="378"/>
      <c r="RT206" s="378"/>
      <c r="RU206" s="378"/>
      <c r="RV206" s="378"/>
      <c r="RW206" s="378"/>
      <c r="RX206" s="378"/>
      <c r="RY206" s="378"/>
      <c r="RZ206" s="378"/>
      <c r="SA206" s="378"/>
      <c r="SB206" s="378"/>
      <c r="SC206" s="378"/>
      <c r="SD206" s="378"/>
      <c r="SE206" s="378"/>
      <c r="SF206" s="378"/>
      <c r="SG206" s="378"/>
      <c r="SH206" s="378"/>
      <c r="SI206" s="378"/>
    </row>
    <row r="207" spans="1:503" s="373" customFormat="1" ht="14.1" customHeight="1" x14ac:dyDescent="0.2">
      <c r="A207" s="540"/>
      <c r="B207" s="378"/>
      <c r="C207" s="378"/>
      <c r="D207" s="378"/>
      <c r="E207" s="378"/>
      <c r="F207" s="378"/>
      <c r="G207" s="378"/>
      <c r="H207" s="378"/>
      <c r="I207" s="378"/>
      <c r="J207" s="378"/>
      <c r="K207" s="378"/>
      <c r="L207" s="378"/>
      <c r="M207" s="378"/>
      <c r="N207" s="378"/>
      <c r="O207" s="378"/>
      <c r="P207" s="378"/>
      <c r="X207" s="375"/>
      <c r="Y207" s="375"/>
      <c r="Z207" s="375"/>
      <c r="AA207" s="375"/>
      <c r="AB207" s="375"/>
      <c r="AC207" s="375"/>
      <c r="AD207" s="375"/>
      <c r="AE207" s="375"/>
      <c r="AF207" s="375"/>
      <c r="AG207" s="375"/>
      <c r="AH207" s="375"/>
      <c r="AI207" s="375"/>
      <c r="AJ207" s="375"/>
      <c r="AK207" s="375"/>
      <c r="AL207" s="375"/>
      <c r="AM207" s="375"/>
      <c r="AN207" s="375"/>
      <c r="AO207" s="375"/>
      <c r="AP207" s="375"/>
      <c r="AQ207" s="375"/>
      <c r="AR207" s="375"/>
      <c r="AS207" s="375"/>
      <c r="AT207" s="375"/>
      <c r="AU207" s="375"/>
      <c r="AV207" s="375"/>
      <c r="AW207" s="375"/>
      <c r="AX207" s="375"/>
      <c r="AY207" s="375"/>
      <c r="AZ207" s="375"/>
      <c r="BA207" s="375"/>
      <c r="BB207" s="375"/>
      <c r="BC207" s="375"/>
      <c r="BD207" s="375"/>
      <c r="BE207" s="375"/>
      <c r="BF207" s="375"/>
      <c r="BG207" s="375"/>
      <c r="BH207" s="375"/>
      <c r="BI207" s="375"/>
      <c r="BJ207" s="375"/>
      <c r="BK207" s="375"/>
      <c r="BL207" s="375"/>
      <c r="BM207" s="375"/>
      <c r="BN207" s="375"/>
      <c r="BO207" s="375"/>
      <c r="BP207" s="375"/>
      <c r="BQ207" s="375"/>
      <c r="BR207" s="375"/>
      <c r="BS207" s="375"/>
      <c r="BT207" s="375"/>
      <c r="BU207" s="375"/>
      <c r="BV207" s="375"/>
      <c r="BW207" s="375"/>
      <c r="BX207" s="375"/>
      <c r="BY207" s="375"/>
      <c r="BZ207" s="375"/>
      <c r="CA207" s="375"/>
      <c r="CB207" s="375"/>
      <c r="CC207" s="375"/>
      <c r="CD207" s="375"/>
      <c r="CE207" s="375"/>
      <c r="CF207" s="375"/>
      <c r="CG207" s="375"/>
      <c r="CH207" s="375"/>
      <c r="CI207" s="375"/>
      <c r="CJ207" s="375"/>
      <c r="CK207" s="375"/>
      <c r="CL207" s="375"/>
      <c r="CM207" s="375"/>
      <c r="CN207" s="375"/>
      <c r="CO207" s="375"/>
      <c r="CP207" s="375"/>
      <c r="CQ207" s="375"/>
      <c r="CR207" s="375"/>
      <c r="CS207" s="375"/>
      <c r="CT207" s="375"/>
      <c r="CU207" s="375"/>
      <c r="CV207" s="375"/>
      <c r="CW207" s="375"/>
      <c r="CX207" s="375"/>
      <c r="CY207" s="375"/>
      <c r="CZ207" s="375"/>
      <c r="DA207" s="375"/>
      <c r="DB207" s="375"/>
      <c r="DC207" s="375"/>
      <c r="DD207" s="375"/>
      <c r="DE207" s="375"/>
      <c r="DF207" s="375"/>
      <c r="DG207" s="375"/>
      <c r="DH207" s="375"/>
      <c r="DI207" s="375"/>
      <c r="DJ207" s="375"/>
      <c r="DK207" s="375"/>
      <c r="DL207" s="375"/>
      <c r="DM207" s="375"/>
      <c r="DN207" s="375"/>
      <c r="DO207" s="375"/>
      <c r="DP207" s="375"/>
      <c r="DQ207" s="375"/>
      <c r="DR207" s="375"/>
      <c r="DS207" s="375"/>
      <c r="DT207" s="375"/>
      <c r="DU207" s="375"/>
      <c r="DV207" s="375"/>
      <c r="DW207" s="375"/>
      <c r="DX207" s="375"/>
      <c r="DY207" s="375"/>
      <c r="DZ207" s="375"/>
      <c r="EA207" s="375"/>
      <c r="EB207" s="375"/>
      <c r="EC207" s="375"/>
      <c r="ED207" s="375"/>
      <c r="EE207" s="375"/>
      <c r="EF207" s="375"/>
      <c r="EG207" s="375"/>
      <c r="EH207" s="375"/>
      <c r="EI207" s="375"/>
      <c r="EJ207" s="375"/>
      <c r="EK207" s="375"/>
      <c r="EL207" s="375"/>
      <c r="EM207" s="375"/>
      <c r="EN207" s="375"/>
      <c r="EO207" s="375"/>
      <c r="EP207" s="375"/>
      <c r="EQ207" s="375"/>
      <c r="ER207" s="375"/>
      <c r="ES207" s="375"/>
      <c r="ET207" s="375"/>
      <c r="EU207" s="375"/>
      <c r="EV207" s="375"/>
      <c r="EW207" s="375"/>
      <c r="EX207" s="375"/>
      <c r="EY207" s="375"/>
      <c r="EZ207" s="375"/>
      <c r="FA207" s="375"/>
      <c r="FB207" s="375"/>
      <c r="FC207" s="375"/>
      <c r="FD207" s="375"/>
      <c r="FE207" s="375"/>
      <c r="FF207" s="375"/>
      <c r="FG207" s="375"/>
      <c r="FH207" s="375"/>
      <c r="FI207" s="375"/>
      <c r="FJ207" s="375"/>
      <c r="FK207" s="375"/>
      <c r="FL207" s="375"/>
      <c r="FM207" s="375"/>
      <c r="FN207" s="375"/>
      <c r="FO207" s="375"/>
      <c r="FP207" s="375"/>
      <c r="FQ207" s="375"/>
      <c r="FR207" s="375"/>
      <c r="FS207" s="375"/>
      <c r="FT207" s="375"/>
      <c r="FU207" s="375"/>
      <c r="FV207" s="375"/>
      <c r="FW207" s="375"/>
      <c r="FX207" s="375"/>
      <c r="FY207" s="375"/>
      <c r="FZ207" s="375"/>
      <c r="GA207" s="375"/>
      <c r="GB207" s="375"/>
      <c r="GC207" s="375"/>
      <c r="GD207" s="375"/>
      <c r="GE207" s="375"/>
      <c r="GF207" s="375"/>
      <c r="GG207" s="375"/>
      <c r="GH207" s="375"/>
      <c r="GI207" s="375"/>
      <c r="GJ207" s="375"/>
      <c r="GK207" s="375"/>
      <c r="GL207" s="375"/>
      <c r="GM207" s="375"/>
      <c r="GN207" s="375"/>
      <c r="GO207" s="375"/>
      <c r="GP207" s="375"/>
      <c r="GQ207" s="375"/>
      <c r="GR207" s="375"/>
      <c r="GS207" s="375"/>
      <c r="GT207" s="375"/>
      <c r="GU207" s="375"/>
      <c r="GV207" s="375"/>
      <c r="GW207" s="375"/>
      <c r="GX207" s="375"/>
      <c r="GY207" s="375"/>
      <c r="GZ207" s="375"/>
      <c r="HA207" s="375"/>
      <c r="HB207" s="375"/>
      <c r="HC207" s="375"/>
      <c r="HD207" s="375"/>
      <c r="HE207" s="375"/>
      <c r="HF207" s="375"/>
      <c r="HG207" s="375"/>
      <c r="HH207" s="375"/>
      <c r="HI207" s="375"/>
      <c r="HJ207" s="375"/>
      <c r="HK207" s="375"/>
      <c r="HL207" s="375"/>
      <c r="HM207" s="375"/>
      <c r="HN207" s="375"/>
      <c r="HO207" s="375"/>
      <c r="HP207" s="375"/>
      <c r="HQ207" s="375"/>
      <c r="HR207" s="375"/>
      <c r="HS207" s="375"/>
      <c r="HT207" s="375"/>
      <c r="HU207" s="375"/>
      <c r="HV207" s="375"/>
      <c r="HW207" s="375"/>
      <c r="HX207" s="375"/>
      <c r="HY207" s="375"/>
      <c r="HZ207" s="375"/>
      <c r="IA207" s="375"/>
      <c r="IB207" s="375"/>
      <c r="IC207" s="375"/>
      <c r="ID207" s="375"/>
      <c r="IE207" s="375"/>
      <c r="IF207" s="375"/>
      <c r="IG207" s="375"/>
      <c r="IH207" s="375"/>
      <c r="II207" s="375"/>
      <c r="IJ207" s="375"/>
      <c r="IK207" s="375"/>
      <c r="IL207" s="375"/>
      <c r="IM207" s="375"/>
      <c r="IN207" s="375"/>
      <c r="IO207" s="375"/>
      <c r="IP207" s="375"/>
      <c r="IQ207" s="375"/>
      <c r="IR207" s="375"/>
      <c r="IS207" s="375"/>
      <c r="IT207" s="375"/>
      <c r="IU207" s="375"/>
      <c r="IV207" s="375"/>
      <c r="IW207" s="375"/>
      <c r="IX207" s="375"/>
      <c r="IY207" s="375"/>
      <c r="IZ207" s="375"/>
      <c r="JA207" s="375"/>
      <c r="JB207" s="375"/>
      <c r="JC207" s="375"/>
      <c r="JD207" s="375"/>
      <c r="JE207" s="375"/>
      <c r="JF207" s="375"/>
      <c r="JG207" s="375"/>
      <c r="JH207" s="375"/>
      <c r="JI207" s="375"/>
      <c r="JJ207" s="375"/>
      <c r="JK207" s="375"/>
      <c r="JL207" s="375"/>
      <c r="JM207" s="375"/>
      <c r="JN207" s="375"/>
      <c r="JO207" s="375"/>
      <c r="JP207" s="375"/>
      <c r="JQ207" s="375"/>
      <c r="JR207" s="375"/>
      <c r="JS207" s="375"/>
      <c r="JT207" s="375"/>
      <c r="JU207" s="375"/>
      <c r="JV207" s="375"/>
      <c r="JW207" s="376"/>
      <c r="JX207" s="375"/>
      <c r="JY207" s="375"/>
      <c r="JZ207" s="375"/>
      <c r="KA207" s="375"/>
      <c r="KB207" s="376"/>
      <c r="KC207" s="376"/>
      <c r="KD207" s="376"/>
      <c r="KE207" s="376"/>
      <c r="KF207" s="376"/>
      <c r="KG207" s="376"/>
      <c r="KH207" s="376"/>
      <c r="KI207" s="376"/>
      <c r="KJ207" s="376"/>
      <c r="KK207" s="376"/>
      <c r="KL207" s="376"/>
      <c r="KM207" s="376"/>
      <c r="KN207" s="376"/>
      <c r="KO207" s="376"/>
      <c r="KP207" s="376"/>
      <c r="KQ207" s="376"/>
      <c r="KR207" s="376"/>
      <c r="KS207" s="376"/>
      <c r="KT207" s="376"/>
      <c r="KU207" s="376"/>
      <c r="KV207" s="376"/>
      <c r="KW207" s="376"/>
      <c r="KX207" s="376"/>
      <c r="KY207" s="376"/>
      <c r="KZ207" s="376"/>
      <c r="LA207" s="376"/>
      <c r="LB207" s="376"/>
      <c r="LC207" s="376"/>
      <c r="LD207" s="376"/>
      <c r="LE207" s="376"/>
      <c r="LF207" s="376"/>
      <c r="LG207" s="376"/>
      <c r="LH207" s="376"/>
      <c r="LI207" s="376"/>
      <c r="LJ207" s="376"/>
      <c r="LK207" s="376"/>
      <c r="LL207" s="376"/>
      <c r="LM207" s="376"/>
      <c r="LN207" s="376"/>
      <c r="LO207" s="376"/>
      <c r="LP207" s="376"/>
      <c r="LQ207" s="376"/>
      <c r="LR207" s="375"/>
      <c r="LS207" s="375"/>
      <c r="LT207" s="375"/>
      <c r="LU207" s="375"/>
      <c r="LV207" s="375"/>
      <c r="LW207" s="375"/>
      <c r="LX207" s="377"/>
      <c r="LY207" s="375"/>
      <c r="LZ207" s="375"/>
      <c r="MA207" s="375"/>
      <c r="MB207" s="375"/>
      <c r="MC207" s="375"/>
      <c r="MD207" s="375"/>
      <c r="ME207" s="375"/>
      <c r="MF207" s="375"/>
      <c r="MG207" s="375"/>
      <c r="MH207" s="375"/>
      <c r="MI207" s="375"/>
      <c r="MJ207" s="375"/>
      <c r="MK207" s="375"/>
      <c r="ML207" s="375"/>
      <c r="MM207" s="375"/>
      <c r="MN207" s="377"/>
      <c r="MO207" s="377"/>
      <c r="MP207" s="375"/>
      <c r="MQ207" s="375"/>
      <c r="MR207" s="375"/>
      <c r="MS207" s="375"/>
      <c r="MT207" s="375"/>
      <c r="MU207" s="375"/>
      <c r="MV207" s="375"/>
      <c r="MW207" s="375"/>
      <c r="MX207" s="375"/>
      <c r="MY207" s="375"/>
      <c r="MZ207" s="375"/>
      <c r="NA207" s="375"/>
      <c r="NB207" s="375"/>
      <c r="NC207" s="375"/>
      <c r="ND207" s="375"/>
      <c r="NE207" s="378"/>
      <c r="NF207" s="378"/>
      <c r="NG207" s="378"/>
      <c r="NH207" s="378"/>
      <c r="NI207" s="378"/>
      <c r="NJ207" s="378"/>
      <c r="NK207" s="378"/>
      <c r="NL207" s="378"/>
      <c r="NM207" s="378"/>
      <c r="NN207" s="378"/>
      <c r="NO207" s="378"/>
      <c r="NP207" s="378"/>
      <c r="NQ207" s="378"/>
      <c r="NR207" s="378"/>
      <c r="NS207" s="378"/>
      <c r="NT207" s="378"/>
      <c r="NU207" s="378"/>
      <c r="NV207" s="378"/>
      <c r="NW207" s="378"/>
      <c r="NX207" s="378"/>
      <c r="NY207" s="378"/>
      <c r="NZ207" s="378"/>
      <c r="OA207" s="378"/>
      <c r="OB207" s="378"/>
      <c r="OC207" s="378"/>
      <c r="OD207" s="378"/>
      <c r="OE207" s="378"/>
      <c r="OF207" s="378"/>
      <c r="OG207" s="378"/>
      <c r="OH207" s="378"/>
      <c r="OI207" s="378"/>
      <c r="OJ207" s="378"/>
      <c r="OK207" s="378"/>
      <c r="OL207" s="378"/>
      <c r="OM207" s="378"/>
      <c r="ON207" s="378"/>
      <c r="OO207" s="378"/>
      <c r="OP207" s="378"/>
      <c r="OQ207" s="378"/>
      <c r="OR207" s="378"/>
      <c r="OS207" s="378"/>
      <c r="OT207" s="378"/>
      <c r="OU207" s="378"/>
      <c r="OV207" s="378"/>
      <c r="OW207" s="378"/>
      <c r="OX207" s="378"/>
      <c r="OY207" s="378"/>
      <c r="OZ207" s="378"/>
      <c r="PA207" s="378"/>
      <c r="PB207" s="378"/>
      <c r="PC207" s="378"/>
      <c r="PD207" s="378"/>
      <c r="PE207" s="378"/>
      <c r="PF207" s="378"/>
      <c r="PG207" s="378"/>
      <c r="PH207" s="378"/>
      <c r="PI207" s="378"/>
      <c r="PJ207" s="378"/>
      <c r="PK207" s="378"/>
      <c r="PL207" s="378"/>
      <c r="PM207" s="378"/>
      <c r="PN207" s="378"/>
      <c r="PO207" s="378"/>
      <c r="PP207" s="378"/>
      <c r="PQ207" s="378"/>
      <c r="PR207" s="378"/>
      <c r="PS207" s="378"/>
      <c r="PT207" s="378"/>
      <c r="PU207" s="378"/>
      <c r="PV207" s="378"/>
      <c r="PW207" s="378"/>
      <c r="PX207" s="378"/>
      <c r="PY207" s="378"/>
      <c r="PZ207" s="378"/>
      <c r="QA207" s="378"/>
      <c r="QB207" s="378"/>
      <c r="QC207" s="378"/>
      <c r="QD207" s="378"/>
      <c r="QE207" s="378"/>
      <c r="QF207" s="378"/>
      <c r="QG207" s="378"/>
      <c r="QH207" s="378"/>
      <c r="QI207" s="378"/>
      <c r="QJ207" s="378"/>
      <c r="QK207" s="378"/>
      <c r="QL207" s="378"/>
      <c r="QM207" s="378"/>
      <c r="QN207" s="378"/>
      <c r="QO207" s="378"/>
      <c r="QP207" s="378"/>
      <c r="QQ207" s="378"/>
      <c r="QR207" s="378"/>
      <c r="QS207" s="378"/>
      <c r="QT207" s="378"/>
      <c r="QU207" s="378"/>
      <c r="QV207" s="378"/>
      <c r="QW207" s="378"/>
      <c r="QX207" s="378"/>
      <c r="QY207" s="378"/>
      <c r="QZ207" s="378"/>
      <c r="RA207" s="378"/>
      <c r="RB207" s="378"/>
      <c r="RC207" s="378"/>
      <c r="RD207" s="378"/>
      <c r="RE207" s="378"/>
      <c r="RF207" s="378"/>
      <c r="RG207" s="378"/>
      <c r="RH207" s="378"/>
      <c r="RI207" s="378"/>
      <c r="RJ207" s="378"/>
      <c r="RK207" s="378"/>
      <c r="RL207" s="378"/>
      <c r="RM207" s="378"/>
      <c r="RN207" s="378"/>
      <c r="RO207" s="378"/>
      <c r="RP207" s="378"/>
      <c r="RQ207" s="378"/>
      <c r="RR207" s="378"/>
      <c r="RS207" s="378"/>
      <c r="RT207" s="378"/>
      <c r="RU207" s="378"/>
      <c r="RV207" s="378"/>
      <c r="RW207" s="378"/>
      <c r="RX207" s="378"/>
      <c r="RY207" s="378"/>
      <c r="RZ207" s="378"/>
      <c r="SA207" s="378"/>
      <c r="SB207" s="378"/>
      <c r="SC207" s="378"/>
      <c r="SD207" s="378"/>
      <c r="SE207" s="378"/>
      <c r="SF207" s="378"/>
      <c r="SG207" s="378"/>
      <c r="SH207" s="378"/>
      <c r="SI207" s="378"/>
    </row>
    <row r="208" spans="1:503" s="373" customFormat="1" ht="14.1" customHeight="1" x14ac:dyDescent="0.2">
      <c r="A208" s="378"/>
      <c r="B208" s="378"/>
      <c r="C208" s="378"/>
      <c r="D208" s="378"/>
      <c r="E208" s="378"/>
      <c r="F208" s="378"/>
      <c r="G208" s="378"/>
      <c r="H208" s="378"/>
      <c r="I208" s="378"/>
      <c r="J208" s="378"/>
      <c r="K208" s="378"/>
      <c r="L208" s="378"/>
      <c r="M208" s="378"/>
      <c r="N208" s="378"/>
      <c r="O208" s="378"/>
      <c r="P208" s="378"/>
      <c r="X208" s="375"/>
      <c r="Y208" s="375"/>
      <c r="Z208" s="375"/>
      <c r="AA208" s="375"/>
      <c r="AB208" s="375"/>
      <c r="AC208" s="375"/>
      <c r="AD208" s="375"/>
      <c r="AE208" s="375"/>
      <c r="AF208" s="375"/>
      <c r="AG208" s="375"/>
      <c r="AH208" s="375"/>
      <c r="AI208" s="375"/>
      <c r="AJ208" s="375"/>
      <c r="AK208" s="375"/>
      <c r="AL208" s="375"/>
      <c r="AM208" s="375"/>
      <c r="AN208" s="375"/>
      <c r="AO208" s="375"/>
      <c r="AP208" s="375"/>
      <c r="AQ208" s="375"/>
      <c r="AR208" s="375"/>
      <c r="AS208" s="375"/>
      <c r="AT208" s="375"/>
      <c r="AU208" s="375"/>
      <c r="AV208" s="375"/>
      <c r="AW208" s="375"/>
      <c r="AX208" s="375"/>
      <c r="AY208" s="375"/>
      <c r="AZ208" s="375"/>
      <c r="BA208" s="375"/>
      <c r="BB208" s="375"/>
      <c r="BC208" s="375"/>
      <c r="BD208" s="375"/>
      <c r="BE208" s="375"/>
      <c r="BF208" s="375"/>
      <c r="BG208" s="375"/>
      <c r="BH208" s="375"/>
      <c r="BI208" s="375"/>
      <c r="BJ208" s="375"/>
      <c r="BK208" s="375"/>
      <c r="BL208" s="375"/>
      <c r="BM208" s="375"/>
      <c r="BN208" s="375"/>
      <c r="BO208" s="375"/>
      <c r="BP208" s="375"/>
      <c r="BQ208" s="375"/>
      <c r="BR208" s="375"/>
      <c r="BS208" s="375"/>
      <c r="BT208" s="375"/>
      <c r="BU208" s="375"/>
      <c r="BV208" s="375"/>
      <c r="BW208" s="375"/>
      <c r="BX208" s="375"/>
      <c r="BY208" s="375"/>
      <c r="BZ208" s="375"/>
      <c r="CA208" s="375"/>
      <c r="CB208" s="375"/>
      <c r="CC208" s="375"/>
      <c r="CD208" s="375"/>
      <c r="CE208" s="375"/>
      <c r="CF208" s="375"/>
      <c r="CG208" s="375"/>
      <c r="CH208" s="375"/>
      <c r="CI208" s="375"/>
      <c r="CJ208" s="375"/>
      <c r="CK208" s="375"/>
      <c r="CL208" s="375"/>
      <c r="CM208" s="375"/>
      <c r="CN208" s="375"/>
      <c r="CO208" s="375"/>
      <c r="CP208" s="375"/>
      <c r="CQ208" s="375"/>
      <c r="CR208" s="375"/>
      <c r="CS208" s="375"/>
      <c r="CT208" s="375"/>
      <c r="CU208" s="375"/>
      <c r="CV208" s="375"/>
      <c r="CW208" s="375"/>
      <c r="CX208" s="375"/>
      <c r="CY208" s="375"/>
      <c r="CZ208" s="375"/>
      <c r="DA208" s="375"/>
      <c r="DB208" s="375"/>
      <c r="DC208" s="375"/>
      <c r="DD208" s="375"/>
      <c r="DE208" s="375"/>
      <c r="DF208" s="375"/>
      <c r="DG208" s="375"/>
      <c r="DH208" s="375"/>
      <c r="DI208" s="375"/>
      <c r="DJ208" s="375"/>
      <c r="DK208" s="375"/>
      <c r="DL208" s="375"/>
      <c r="DM208" s="375"/>
      <c r="DN208" s="375"/>
      <c r="DO208" s="375"/>
      <c r="DP208" s="375"/>
      <c r="DQ208" s="375"/>
      <c r="DR208" s="375"/>
      <c r="DS208" s="375"/>
      <c r="DT208" s="375"/>
      <c r="DU208" s="375"/>
      <c r="DV208" s="375"/>
      <c r="DW208" s="375"/>
      <c r="DX208" s="375"/>
      <c r="DY208" s="375"/>
      <c r="DZ208" s="375"/>
      <c r="EA208" s="375"/>
      <c r="EB208" s="375"/>
      <c r="EC208" s="375"/>
      <c r="ED208" s="375"/>
      <c r="EE208" s="375"/>
      <c r="EF208" s="375"/>
      <c r="EG208" s="375"/>
      <c r="EH208" s="375"/>
      <c r="EI208" s="375"/>
      <c r="EJ208" s="375"/>
      <c r="EK208" s="375"/>
      <c r="EL208" s="375"/>
      <c r="EM208" s="375"/>
      <c r="EN208" s="375"/>
      <c r="EO208" s="375"/>
      <c r="EP208" s="375"/>
      <c r="EQ208" s="375"/>
      <c r="ER208" s="375"/>
      <c r="ES208" s="375"/>
      <c r="ET208" s="375"/>
      <c r="EU208" s="375"/>
      <c r="EV208" s="375"/>
      <c r="EW208" s="375"/>
      <c r="EX208" s="375"/>
      <c r="EY208" s="375"/>
      <c r="EZ208" s="375"/>
      <c r="FA208" s="375"/>
      <c r="FB208" s="375"/>
      <c r="FC208" s="375"/>
      <c r="FD208" s="375"/>
      <c r="FE208" s="375"/>
      <c r="FF208" s="375"/>
      <c r="FG208" s="375"/>
      <c r="FH208" s="375"/>
      <c r="FI208" s="375"/>
      <c r="FJ208" s="375"/>
      <c r="FK208" s="375"/>
      <c r="FL208" s="375"/>
      <c r="FM208" s="375"/>
      <c r="FN208" s="375"/>
      <c r="FO208" s="375"/>
      <c r="FP208" s="375"/>
      <c r="FQ208" s="375"/>
      <c r="FR208" s="375"/>
      <c r="FS208" s="375"/>
      <c r="FT208" s="375"/>
      <c r="FU208" s="375"/>
      <c r="FV208" s="375"/>
      <c r="FW208" s="375"/>
      <c r="FX208" s="375"/>
      <c r="FY208" s="375"/>
      <c r="FZ208" s="375"/>
      <c r="GA208" s="375"/>
      <c r="GB208" s="375"/>
      <c r="GC208" s="375"/>
      <c r="GD208" s="375"/>
      <c r="GE208" s="375"/>
      <c r="GF208" s="375"/>
      <c r="GG208" s="375"/>
      <c r="GH208" s="375"/>
      <c r="GI208" s="375"/>
      <c r="GJ208" s="375"/>
      <c r="GK208" s="375"/>
      <c r="GL208" s="375"/>
      <c r="GM208" s="375"/>
      <c r="GN208" s="375"/>
      <c r="GO208" s="375"/>
      <c r="GP208" s="375"/>
      <c r="GQ208" s="375"/>
      <c r="GR208" s="375"/>
      <c r="GS208" s="375"/>
      <c r="GT208" s="375"/>
      <c r="GU208" s="375"/>
      <c r="GV208" s="375"/>
      <c r="GW208" s="375"/>
      <c r="GX208" s="375"/>
      <c r="GY208" s="375"/>
      <c r="GZ208" s="375"/>
      <c r="HA208" s="375"/>
      <c r="HB208" s="375"/>
      <c r="HC208" s="375"/>
      <c r="HD208" s="375"/>
      <c r="HE208" s="375"/>
      <c r="HF208" s="375"/>
      <c r="HG208" s="375"/>
      <c r="HH208" s="375"/>
      <c r="HI208" s="375"/>
      <c r="HJ208" s="375"/>
      <c r="HK208" s="375"/>
      <c r="HL208" s="375"/>
      <c r="HM208" s="375"/>
      <c r="HN208" s="375"/>
      <c r="HO208" s="375"/>
      <c r="HP208" s="375"/>
      <c r="HQ208" s="375"/>
      <c r="HR208" s="375"/>
      <c r="HS208" s="375"/>
      <c r="HT208" s="375"/>
      <c r="HU208" s="375"/>
      <c r="HV208" s="375"/>
      <c r="HW208" s="375"/>
      <c r="HX208" s="375"/>
      <c r="HY208" s="375"/>
      <c r="HZ208" s="375"/>
      <c r="IA208" s="375"/>
      <c r="IB208" s="375"/>
      <c r="IC208" s="375"/>
      <c r="ID208" s="375"/>
      <c r="IE208" s="375"/>
      <c r="IF208" s="375"/>
      <c r="IG208" s="375"/>
      <c r="IH208" s="375"/>
      <c r="II208" s="375"/>
      <c r="IJ208" s="375"/>
      <c r="IK208" s="375"/>
      <c r="IL208" s="375"/>
      <c r="IM208" s="375"/>
      <c r="IN208" s="375"/>
      <c r="IO208" s="375"/>
      <c r="IP208" s="375"/>
      <c r="IQ208" s="375"/>
      <c r="IR208" s="375"/>
      <c r="IS208" s="375"/>
      <c r="IT208" s="375"/>
      <c r="IU208" s="375"/>
      <c r="IV208" s="375"/>
      <c r="IW208" s="375"/>
      <c r="IX208" s="375"/>
      <c r="IY208" s="375"/>
      <c r="IZ208" s="375"/>
      <c r="JA208" s="375"/>
      <c r="JB208" s="375"/>
      <c r="JC208" s="375"/>
      <c r="JD208" s="375"/>
      <c r="JE208" s="375"/>
      <c r="JF208" s="375"/>
      <c r="JG208" s="375"/>
      <c r="JH208" s="375"/>
      <c r="JI208" s="375"/>
      <c r="JJ208" s="375"/>
      <c r="JK208" s="375"/>
      <c r="JL208" s="375"/>
      <c r="JM208" s="375"/>
      <c r="JN208" s="375"/>
      <c r="JO208" s="375"/>
      <c r="JP208" s="375"/>
      <c r="JQ208" s="375"/>
      <c r="JR208" s="375"/>
      <c r="JS208" s="375"/>
      <c r="JT208" s="375"/>
      <c r="JU208" s="375"/>
      <c r="JV208" s="375"/>
      <c r="JW208" s="376"/>
      <c r="JX208" s="375"/>
      <c r="JY208" s="375"/>
      <c r="JZ208" s="375"/>
      <c r="KA208" s="375"/>
      <c r="KB208" s="376"/>
      <c r="KC208" s="376"/>
      <c r="KD208" s="376"/>
      <c r="KE208" s="376"/>
      <c r="KF208" s="376"/>
      <c r="KG208" s="376"/>
      <c r="KH208" s="376"/>
      <c r="KI208" s="376"/>
      <c r="KJ208" s="376"/>
      <c r="KK208" s="376"/>
      <c r="KL208" s="376"/>
      <c r="KM208" s="376"/>
      <c r="KN208" s="376"/>
      <c r="KO208" s="376"/>
      <c r="KP208" s="376"/>
      <c r="KQ208" s="376"/>
      <c r="KR208" s="376"/>
      <c r="KS208" s="376"/>
      <c r="KT208" s="376"/>
      <c r="KU208" s="376"/>
      <c r="KV208" s="376"/>
      <c r="KW208" s="376"/>
      <c r="KX208" s="376"/>
      <c r="KY208" s="376"/>
      <c r="KZ208" s="376"/>
      <c r="LA208" s="376"/>
      <c r="LB208" s="376"/>
      <c r="LC208" s="376"/>
      <c r="LD208" s="376"/>
      <c r="LE208" s="376"/>
      <c r="LF208" s="376"/>
      <c r="LG208" s="376"/>
      <c r="LH208" s="376"/>
      <c r="LI208" s="376"/>
      <c r="LJ208" s="376"/>
      <c r="LK208" s="376"/>
      <c r="LL208" s="376"/>
      <c r="LM208" s="376"/>
      <c r="LN208" s="376"/>
      <c r="LO208" s="376"/>
      <c r="LP208" s="376"/>
      <c r="LQ208" s="376"/>
      <c r="LR208" s="375"/>
      <c r="LS208" s="375"/>
      <c r="LT208" s="375"/>
      <c r="LU208" s="375"/>
      <c r="LV208" s="375"/>
      <c r="LW208" s="375"/>
      <c r="LX208" s="377"/>
      <c r="LY208" s="375"/>
      <c r="LZ208" s="375"/>
      <c r="MA208" s="375"/>
      <c r="MB208" s="375"/>
      <c r="MC208" s="375"/>
      <c r="MD208" s="375"/>
      <c r="ME208" s="375"/>
      <c r="MF208" s="375"/>
      <c r="MG208" s="375"/>
      <c r="MH208" s="375"/>
      <c r="MI208" s="375"/>
      <c r="MJ208" s="375"/>
      <c r="MK208" s="375"/>
      <c r="ML208" s="375"/>
      <c r="MM208" s="375"/>
      <c r="MN208" s="377"/>
      <c r="MO208" s="377"/>
      <c r="MP208" s="375"/>
      <c r="MQ208" s="375"/>
      <c r="MR208" s="375"/>
      <c r="MS208" s="375"/>
      <c r="MT208" s="375"/>
      <c r="MU208" s="375"/>
      <c r="MV208" s="375"/>
      <c r="MW208" s="375"/>
      <c r="MX208" s="375"/>
      <c r="MY208" s="375"/>
      <c r="MZ208" s="375"/>
      <c r="NA208" s="375"/>
      <c r="NB208" s="375"/>
      <c r="NC208" s="375"/>
      <c r="ND208" s="375"/>
      <c r="NE208" s="378"/>
      <c r="NF208" s="378"/>
      <c r="NG208" s="378"/>
      <c r="NH208" s="378"/>
      <c r="NI208" s="378"/>
      <c r="NJ208" s="378"/>
      <c r="NK208" s="378"/>
      <c r="NL208" s="378"/>
      <c r="NM208" s="378"/>
      <c r="NN208" s="378"/>
      <c r="NO208" s="378"/>
      <c r="NP208" s="378"/>
      <c r="NQ208" s="378"/>
      <c r="NR208" s="378"/>
      <c r="NS208" s="378"/>
      <c r="NT208" s="378"/>
      <c r="NU208" s="378"/>
      <c r="NV208" s="378"/>
      <c r="NW208" s="378"/>
      <c r="NX208" s="378"/>
      <c r="NY208" s="378"/>
      <c r="NZ208" s="378"/>
      <c r="OA208" s="378"/>
      <c r="OB208" s="378"/>
      <c r="OC208" s="378"/>
      <c r="OD208" s="378"/>
      <c r="OE208" s="378"/>
      <c r="OF208" s="378"/>
      <c r="OG208" s="378"/>
      <c r="OH208" s="378"/>
      <c r="OI208" s="378"/>
      <c r="OJ208" s="378"/>
      <c r="OK208" s="378"/>
      <c r="OL208" s="378"/>
      <c r="OM208" s="378"/>
      <c r="ON208" s="378"/>
      <c r="OO208" s="378"/>
      <c r="OP208" s="378"/>
      <c r="OQ208" s="378"/>
      <c r="OR208" s="378"/>
      <c r="OS208" s="378"/>
      <c r="OT208" s="378"/>
      <c r="OU208" s="378"/>
      <c r="OV208" s="378"/>
      <c r="OW208" s="378"/>
      <c r="OX208" s="378"/>
      <c r="OY208" s="378"/>
      <c r="OZ208" s="378"/>
      <c r="PA208" s="378"/>
      <c r="PB208" s="378"/>
      <c r="PC208" s="378"/>
      <c r="PD208" s="378"/>
      <c r="PE208" s="378"/>
      <c r="PF208" s="378"/>
      <c r="PG208" s="378"/>
      <c r="PH208" s="378"/>
      <c r="PI208" s="378"/>
      <c r="PJ208" s="378"/>
      <c r="PK208" s="378"/>
      <c r="PL208" s="378"/>
      <c r="PM208" s="378"/>
      <c r="PN208" s="378"/>
      <c r="PO208" s="378"/>
      <c r="PP208" s="378"/>
      <c r="PQ208" s="378"/>
      <c r="PR208" s="378"/>
      <c r="PS208" s="378"/>
      <c r="PT208" s="378"/>
      <c r="PU208" s="378"/>
      <c r="PV208" s="378"/>
      <c r="PW208" s="378"/>
      <c r="PX208" s="378"/>
      <c r="PY208" s="378"/>
      <c r="PZ208" s="378"/>
      <c r="QA208" s="378"/>
      <c r="QB208" s="378"/>
      <c r="QC208" s="378"/>
      <c r="QD208" s="378"/>
      <c r="QE208" s="378"/>
      <c r="QF208" s="378"/>
      <c r="QG208" s="378"/>
      <c r="QH208" s="378"/>
      <c r="QI208" s="378"/>
      <c r="QJ208" s="378"/>
      <c r="QK208" s="378"/>
      <c r="QL208" s="378"/>
      <c r="QM208" s="378"/>
      <c r="QN208" s="378"/>
      <c r="QO208" s="378"/>
      <c r="QP208" s="378"/>
      <c r="QQ208" s="378"/>
      <c r="QR208" s="378"/>
      <c r="QS208" s="378"/>
      <c r="QT208" s="378"/>
      <c r="QU208" s="378"/>
      <c r="QV208" s="378"/>
      <c r="QW208" s="378"/>
      <c r="QX208" s="378"/>
      <c r="QY208" s="378"/>
      <c r="QZ208" s="378"/>
      <c r="RA208" s="378"/>
      <c r="RB208" s="378"/>
      <c r="RC208" s="378"/>
      <c r="RD208" s="378"/>
      <c r="RE208" s="378"/>
      <c r="RF208" s="378"/>
      <c r="RG208" s="378"/>
      <c r="RH208" s="378"/>
      <c r="RI208" s="378"/>
      <c r="RJ208" s="378"/>
      <c r="RK208" s="378"/>
      <c r="RL208" s="378"/>
      <c r="RM208" s="378"/>
      <c r="RN208" s="378"/>
      <c r="RO208" s="378"/>
      <c r="RP208" s="378"/>
      <c r="RQ208" s="378"/>
      <c r="RR208" s="378"/>
      <c r="RS208" s="378"/>
      <c r="RT208" s="378"/>
      <c r="RU208" s="378"/>
      <c r="RV208" s="378"/>
      <c r="RW208" s="378"/>
      <c r="RX208" s="378"/>
      <c r="RY208" s="378"/>
      <c r="RZ208" s="378"/>
      <c r="SA208" s="378"/>
      <c r="SB208" s="378"/>
      <c r="SC208" s="378"/>
      <c r="SD208" s="378"/>
      <c r="SE208" s="378"/>
      <c r="SF208" s="378"/>
      <c r="SG208" s="378"/>
      <c r="SH208" s="378"/>
      <c r="SI208" s="378"/>
    </row>
    <row r="209" spans="1:503" s="373" customFormat="1" ht="14.1" customHeight="1" x14ac:dyDescent="0.2">
      <c r="A209" s="378"/>
      <c r="B209" s="378"/>
      <c r="C209" s="378"/>
      <c r="D209" s="378"/>
      <c r="E209" s="378"/>
      <c r="F209" s="378"/>
      <c r="G209" s="378"/>
      <c r="H209" s="378"/>
      <c r="I209" s="378"/>
      <c r="J209" s="378"/>
      <c r="K209" s="378"/>
      <c r="L209" s="378"/>
      <c r="M209" s="378"/>
      <c r="N209" s="378"/>
      <c r="O209" s="378"/>
      <c r="P209" s="378"/>
      <c r="X209" s="375"/>
      <c r="Y209" s="375"/>
      <c r="Z209" s="375"/>
      <c r="AA209" s="375"/>
      <c r="AB209" s="375"/>
      <c r="AC209" s="375"/>
      <c r="AD209" s="375"/>
      <c r="AE209" s="375"/>
      <c r="AF209" s="375"/>
      <c r="AG209" s="375"/>
      <c r="AH209" s="375"/>
      <c r="AI209" s="375"/>
      <c r="AJ209" s="375"/>
      <c r="AK209" s="375"/>
      <c r="AL209" s="375"/>
      <c r="AM209" s="375"/>
      <c r="AN209" s="375"/>
      <c r="AO209" s="375"/>
      <c r="AP209" s="375"/>
      <c r="AQ209" s="375"/>
      <c r="AR209" s="375"/>
      <c r="AS209" s="375"/>
      <c r="AT209" s="375"/>
      <c r="AU209" s="375"/>
      <c r="AV209" s="375"/>
      <c r="AW209" s="375"/>
      <c r="AX209" s="375"/>
      <c r="AY209" s="375"/>
      <c r="AZ209" s="375"/>
      <c r="BA209" s="375"/>
      <c r="BB209" s="375"/>
      <c r="BC209" s="375"/>
      <c r="BD209" s="375"/>
      <c r="BE209" s="375"/>
      <c r="BF209" s="375"/>
      <c r="BG209" s="375"/>
      <c r="BH209" s="375"/>
      <c r="BI209" s="375"/>
      <c r="BJ209" s="375"/>
      <c r="BK209" s="375"/>
      <c r="BL209" s="375"/>
      <c r="BM209" s="375"/>
      <c r="BN209" s="375"/>
      <c r="BO209" s="375"/>
      <c r="BP209" s="375"/>
      <c r="BQ209" s="375"/>
      <c r="BR209" s="375"/>
      <c r="BS209" s="375"/>
      <c r="BT209" s="375"/>
      <c r="BU209" s="375"/>
      <c r="BV209" s="375"/>
      <c r="BW209" s="375"/>
      <c r="BX209" s="375"/>
      <c r="BY209" s="375"/>
      <c r="BZ209" s="375"/>
      <c r="CA209" s="375"/>
      <c r="CB209" s="375"/>
      <c r="CC209" s="375"/>
      <c r="CD209" s="375"/>
      <c r="CE209" s="375"/>
      <c r="CF209" s="375"/>
      <c r="CG209" s="375"/>
      <c r="CH209" s="375"/>
      <c r="CI209" s="375"/>
      <c r="CJ209" s="375"/>
      <c r="CK209" s="375"/>
      <c r="CL209" s="375"/>
      <c r="CM209" s="375"/>
      <c r="CN209" s="375"/>
      <c r="CO209" s="375"/>
      <c r="CP209" s="375"/>
      <c r="CQ209" s="375"/>
      <c r="CR209" s="375"/>
      <c r="CS209" s="375"/>
      <c r="CT209" s="375"/>
      <c r="CU209" s="375"/>
      <c r="CV209" s="375"/>
      <c r="CW209" s="375"/>
      <c r="CX209" s="375"/>
      <c r="CY209" s="375"/>
      <c r="CZ209" s="375"/>
      <c r="DA209" s="375"/>
      <c r="DB209" s="375"/>
      <c r="DC209" s="375"/>
      <c r="DD209" s="375"/>
      <c r="DE209" s="375"/>
      <c r="DF209" s="375"/>
      <c r="DG209" s="375"/>
      <c r="DH209" s="375"/>
      <c r="DI209" s="375"/>
      <c r="DJ209" s="375"/>
      <c r="DK209" s="375"/>
      <c r="DL209" s="375"/>
      <c r="DM209" s="375"/>
      <c r="DN209" s="375"/>
      <c r="DO209" s="375"/>
      <c r="DP209" s="375"/>
      <c r="DQ209" s="375"/>
      <c r="DR209" s="375"/>
      <c r="DS209" s="375"/>
      <c r="DT209" s="375"/>
      <c r="DU209" s="375"/>
      <c r="DV209" s="375"/>
      <c r="DW209" s="375"/>
      <c r="DX209" s="375"/>
      <c r="DY209" s="375"/>
      <c r="DZ209" s="375"/>
      <c r="EA209" s="375"/>
      <c r="EB209" s="375"/>
      <c r="EC209" s="375"/>
      <c r="ED209" s="375"/>
      <c r="EE209" s="375"/>
      <c r="EF209" s="375"/>
      <c r="EG209" s="375"/>
      <c r="EH209" s="375"/>
      <c r="EI209" s="375"/>
      <c r="EJ209" s="375"/>
      <c r="EK209" s="375"/>
      <c r="EL209" s="375"/>
      <c r="EM209" s="375"/>
      <c r="EN209" s="375"/>
      <c r="EO209" s="375"/>
      <c r="EP209" s="375"/>
      <c r="EQ209" s="375"/>
      <c r="ER209" s="375"/>
      <c r="ES209" s="375"/>
      <c r="ET209" s="375"/>
      <c r="EU209" s="375"/>
      <c r="EV209" s="375"/>
      <c r="EW209" s="375"/>
      <c r="EX209" s="375"/>
      <c r="EY209" s="375"/>
      <c r="EZ209" s="375"/>
      <c r="FA209" s="375"/>
      <c r="FB209" s="375"/>
      <c r="FC209" s="375"/>
      <c r="FD209" s="375"/>
      <c r="FE209" s="375"/>
      <c r="FF209" s="375"/>
      <c r="FG209" s="375"/>
      <c r="FH209" s="375"/>
      <c r="FI209" s="375"/>
      <c r="FJ209" s="375"/>
      <c r="FK209" s="375"/>
      <c r="FL209" s="375"/>
      <c r="FM209" s="375"/>
      <c r="FN209" s="375"/>
      <c r="FO209" s="375"/>
      <c r="FP209" s="375"/>
      <c r="FQ209" s="375"/>
      <c r="FR209" s="375"/>
      <c r="FS209" s="375"/>
      <c r="FT209" s="375"/>
      <c r="FU209" s="375"/>
      <c r="FV209" s="375"/>
      <c r="FW209" s="375"/>
      <c r="FX209" s="375"/>
      <c r="FY209" s="375"/>
      <c r="FZ209" s="375"/>
      <c r="GA209" s="375"/>
      <c r="GB209" s="375"/>
      <c r="GC209" s="375"/>
      <c r="GD209" s="375"/>
      <c r="GE209" s="375"/>
      <c r="GF209" s="375"/>
      <c r="GG209" s="375"/>
      <c r="GH209" s="375"/>
      <c r="GI209" s="375"/>
      <c r="GJ209" s="375"/>
      <c r="GK209" s="375"/>
      <c r="GL209" s="375"/>
      <c r="GM209" s="375"/>
      <c r="GN209" s="375"/>
      <c r="GO209" s="375"/>
      <c r="GP209" s="375"/>
      <c r="GQ209" s="375"/>
      <c r="GR209" s="375"/>
      <c r="GS209" s="375"/>
      <c r="GT209" s="375"/>
      <c r="GU209" s="375"/>
      <c r="GV209" s="375"/>
      <c r="GW209" s="375"/>
      <c r="GX209" s="375"/>
      <c r="GY209" s="375"/>
      <c r="GZ209" s="375"/>
      <c r="HA209" s="375"/>
      <c r="HB209" s="375"/>
      <c r="HC209" s="375"/>
      <c r="HD209" s="375"/>
      <c r="HE209" s="375"/>
      <c r="HF209" s="375"/>
      <c r="HG209" s="375"/>
      <c r="HH209" s="375"/>
      <c r="HI209" s="375"/>
      <c r="HJ209" s="375"/>
      <c r="HK209" s="375"/>
      <c r="HL209" s="375"/>
      <c r="HM209" s="375"/>
      <c r="HN209" s="375"/>
      <c r="HO209" s="375"/>
      <c r="HP209" s="375"/>
      <c r="HQ209" s="375"/>
      <c r="HR209" s="375"/>
      <c r="HS209" s="375"/>
      <c r="HT209" s="375"/>
      <c r="HU209" s="375"/>
      <c r="HV209" s="375"/>
      <c r="HW209" s="375"/>
      <c r="HX209" s="375"/>
      <c r="HY209" s="375"/>
      <c r="HZ209" s="375"/>
      <c r="IA209" s="375"/>
      <c r="IB209" s="375"/>
      <c r="IC209" s="375"/>
      <c r="ID209" s="375"/>
      <c r="IE209" s="375"/>
      <c r="IF209" s="375"/>
      <c r="IG209" s="375"/>
      <c r="IH209" s="375"/>
      <c r="II209" s="375"/>
      <c r="IJ209" s="375"/>
      <c r="IK209" s="375"/>
      <c r="IL209" s="375"/>
      <c r="IM209" s="375"/>
      <c r="IN209" s="375"/>
      <c r="IO209" s="375"/>
      <c r="IP209" s="375"/>
      <c r="IQ209" s="375"/>
      <c r="IR209" s="375"/>
      <c r="IS209" s="375"/>
      <c r="IT209" s="375"/>
      <c r="IU209" s="375"/>
      <c r="IV209" s="375"/>
      <c r="IW209" s="375"/>
      <c r="IX209" s="375"/>
      <c r="IY209" s="375"/>
      <c r="IZ209" s="375"/>
      <c r="JA209" s="375"/>
      <c r="JB209" s="375"/>
      <c r="JC209" s="375"/>
      <c r="JD209" s="375"/>
      <c r="JE209" s="375"/>
      <c r="JF209" s="375"/>
      <c r="JG209" s="375"/>
      <c r="JH209" s="375"/>
      <c r="JI209" s="375"/>
      <c r="JJ209" s="375"/>
      <c r="JK209" s="375"/>
      <c r="JL209" s="375"/>
      <c r="JM209" s="375"/>
      <c r="JN209" s="375"/>
      <c r="JO209" s="375"/>
      <c r="JP209" s="375"/>
      <c r="JQ209" s="375"/>
      <c r="JR209" s="375"/>
      <c r="JS209" s="375"/>
      <c r="JT209" s="375"/>
      <c r="JU209" s="375"/>
      <c r="JV209" s="375"/>
      <c r="JW209" s="376"/>
      <c r="JX209" s="375"/>
      <c r="JY209" s="375"/>
      <c r="JZ209" s="375"/>
      <c r="KA209" s="375"/>
      <c r="KB209" s="376"/>
      <c r="KC209" s="376"/>
      <c r="KD209" s="376"/>
      <c r="KE209" s="376"/>
      <c r="KF209" s="376"/>
      <c r="KG209" s="376"/>
      <c r="KH209" s="376"/>
      <c r="KI209" s="376"/>
      <c r="KJ209" s="376"/>
      <c r="KK209" s="376"/>
      <c r="KL209" s="376"/>
      <c r="KM209" s="376"/>
      <c r="KN209" s="376"/>
      <c r="KO209" s="376"/>
      <c r="KP209" s="376"/>
      <c r="KQ209" s="376"/>
      <c r="KR209" s="376"/>
      <c r="KS209" s="376"/>
      <c r="KT209" s="376"/>
      <c r="KU209" s="376"/>
      <c r="KV209" s="376"/>
      <c r="KW209" s="376"/>
      <c r="KX209" s="376"/>
      <c r="KY209" s="376"/>
      <c r="KZ209" s="376"/>
      <c r="LA209" s="376"/>
      <c r="LB209" s="376"/>
      <c r="LC209" s="376"/>
      <c r="LD209" s="376"/>
      <c r="LE209" s="376"/>
      <c r="LF209" s="376"/>
      <c r="LG209" s="376"/>
      <c r="LH209" s="376"/>
      <c r="LI209" s="376"/>
      <c r="LJ209" s="376"/>
      <c r="LK209" s="376"/>
      <c r="LL209" s="376"/>
      <c r="LM209" s="376"/>
      <c r="LN209" s="376"/>
      <c r="LO209" s="376"/>
      <c r="LP209" s="376"/>
      <c r="LQ209" s="376"/>
      <c r="LR209" s="375"/>
      <c r="LS209" s="375"/>
      <c r="LT209" s="375"/>
      <c r="LU209" s="375"/>
      <c r="LV209" s="375"/>
      <c r="LW209" s="375"/>
      <c r="LX209" s="377"/>
      <c r="LY209" s="375"/>
      <c r="LZ209" s="375"/>
      <c r="MA209" s="375"/>
      <c r="MB209" s="375"/>
      <c r="MC209" s="375"/>
      <c r="MD209" s="375"/>
      <c r="ME209" s="375"/>
      <c r="MF209" s="375"/>
      <c r="MG209" s="375"/>
      <c r="MH209" s="375"/>
      <c r="MI209" s="375"/>
      <c r="MJ209" s="375"/>
      <c r="MK209" s="375"/>
      <c r="ML209" s="375"/>
      <c r="MM209" s="375"/>
      <c r="MN209" s="377"/>
      <c r="MO209" s="377"/>
      <c r="MP209" s="375"/>
      <c r="MQ209" s="375"/>
      <c r="MR209" s="375"/>
      <c r="MS209" s="375"/>
      <c r="MT209" s="375"/>
      <c r="MU209" s="375"/>
      <c r="MV209" s="375"/>
      <c r="MW209" s="375"/>
      <c r="MX209" s="375"/>
      <c r="MY209" s="375"/>
      <c r="MZ209" s="375"/>
      <c r="NA209" s="375"/>
      <c r="NB209" s="375"/>
      <c r="NC209" s="375"/>
      <c r="ND209" s="375"/>
      <c r="NE209" s="378"/>
      <c r="NF209" s="378"/>
      <c r="NG209" s="378"/>
      <c r="NH209" s="378"/>
      <c r="NI209" s="378"/>
      <c r="NJ209" s="378"/>
      <c r="NK209" s="378"/>
      <c r="NL209" s="378"/>
      <c r="NM209" s="378"/>
      <c r="NN209" s="378"/>
      <c r="NO209" s="378"/>
      <c r="NP209" s="378"/>
      <c r="NQ209" s="378"/>
      <c r="NR209" s="378"/>
      <c r="NS209" s="378"/>
      <c r="NT209" s="378"/>
      <c r="NU209" s="378"/>
      <c r="NV209" s="378"/>
      <c r="NW209" s="378"/>
      <c r="NX209" s="378"/>
      <c r="NY209" s="378"/>
      <c r="NZ209" s="378"/>
      <c r="OA209" s="378"/>
      <c r="OB209" s="378"/>
      <c r="OC209" s="378"/>
      <c r="OD209" s="378"/>
      <c r="OE209" s="378"/>
      <c r="OF209" s="378"/>
      <c r="OG209" s="378"/>
      <c r="OH209" s="378"/>
      <c r="OI209" s="378"/>
      <c r="OJ209" s="378"/>
      <c r="OK209" s="378"/>
      <c r="OL209" s="378"/>
      <c r="OM209" s="378"/>
      <c r="ON209" s="378"/>
      <c r="OO209" s="378"/>
      <c r="OP209" s="378"/>
      <c r="OQ209" s="378"/>
      <c r="OR209" s="378"/>
      <c r="OS209" s="378"/>
      <c r="OT209" s="378"/>
      <c r="OU209" s="378"/>
      <c r="OV209" s="378"/>
      <c r="OW209" s="378"/>
      <c r="OX209" s="378"/>
      <c r="OY209" s="378"/>
      <c r="OZ209" s="378"/>
      <c r="PA209" s="378"/>
      <c r="PB209" s="378"/>
      <c r="PC209" s="378"/>
      <c r="PD209" s="378"/>
      <c r="PE209" s="378"/>
      <c r="PF209" s="378"/>
      <c r="PG209" s="378"/>
      <c r="PH209" s="378"/>
      <c r="PI209" s="378"/>
      <c r="PJ209" s="378"/>
      <c r="PK209" s="378"/>
      <c r="PL209" s="378"/>
      <c r="PM209" s="378"/>
      <c r="PN209" s="378"/>
      <c r="PO209" s="378"/>
      <c r="PP209" s="378"/>
      <c r="PQ209" s="378"/>
      <c r="PR209" s="378"/>
      <c r="PS209" s="378"/>
      <c r="PT209" s="378"/>
      <c r="PU209" s="378"/>
      <c r="PV209" s="378"/>
      <c r="PW209" s="378"/>
      <c r="PX209" s="378"/>
      <c r="PY209" s="378"/>
      <c r="PZ209" s="378"/>
      <c r="QA209" s="378"/>
      <c r="QB209" s="378"/>
      <c r="QC209" s="378"/>
      <c r="QD209" s="378"/>
      <c r="QE209" s="378"/>
      <c r="QF209" s="378"/>
      <c r="QG209" s="378"/>
      <c r="QH209" s="378"/>
      <c r="QI209" s="378"/>
      <c r="QJ209" s="378"/>
      <c r="QK209" s="378"/>
      <c r="QL209" s="378"/>
      <c r="QM209" s="378"/>
      <c r="QN209" s="378"/>
      <c r="QO209" s="378"/>
      <c r="QP209" s="378"/>
      <c r="QQ209" s="378"/>
      <c r="QR209" s="378"/>
      <c r="QS209" s="378"/>
      <c r="QT209" s="378"/>
      <c r="QU209" s="378"/>
      <c r="QV209" s="378"/>
      <c r="QW209" s="378"/>
      <c r="QX209" s="378"/>
      <c r="QY209" s="378"/>
      <c r="QZ209" s="378"/>
      <c r="RA209" s="378"/>
      <c r="RB209" s="378"/>
      <c r="RC209" s="378"/>
      <c r="RD209" s="378"/>
      <c r="RE209" s="378"/>
      <c r="RF209" s="378"/>
      <c r="RG209" s="378"/>
      <c r="RH209" s="378"/>
      <c r="RI209" s="378"/>
      <c r="RJ209" s="378"/>
      <c r="RK209" s="378"/>
      <c r="RL209" s="378"/>
      <c r="RM209" s="378"/>
      <c r="RN209" s="378"/>
      <c r="RO209" s="378"/>
      <c r="RP209" s="378"/>
      <c r="RQ209" s="378"/>
      <c r="RR209" s="378"/>
      <c r="RS209" s="378"/>
      <c r="RT209" s="378"/>
      <c r="RU209" s="378"/>
      <c r="RV209" s="378"/>
      <c r="RW209" s="378"/>
      <c r="RX209" s="378"/>
      <c r="RY209" s="378"/>
      <c r="RZ209" s="378"/>
      <c r="SA209" s="378"/>
      <c r="SB209" s="378"/>
      <c r="SC209" s="378"/>
      <c r="SD209" s="378"/>
      <c r="SE209" s="378"/>
      <c r="SF209" s="378"/>
      <c r="SG209" s="378"/>
      <c r="SH209" s="378"/>
      <c r="SI209" s="378"/>
    </row>
    <row r="210" spans="1:503" ht="14.1" customHeight="1" x14ac:dyDescent="0.2"/>
    <row r="211" spans="1:503" s="379" customFormat="1" ht="14.1" customHeight="1" x14ac:dyDescent="0.2">
      <c r="A211" s="413"/>
      <c r="Q211" s="380"/>
      <c r="R211" s="380"/>
      <c r="S211" s="380"/>
      <c r="T211" s="380"/>
      <c r="U211" s="380"/>
      <c r="V211" s="380"/>
      <c r="W211" s="380"/>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c r="AS211" s="383"/>
      <c r="AT211" s="383"/>
      <c r="AU211" s="383"/>
      <c r="AV211" s="383"/>
      <c r="AW211" s="383"/>
      <c r="AX211" s="383"/>
      <c r="AY211" s="383"/>
      <c r="AZ211" s="383"/>
      <c r="BA211" s="383"/>
      <c r="BB211" s="383"/>
      <c r="BC211" s="383"/>
      <c r="BD211" s="383"/>
      <c r="BE211" s="383"/>
      <c r="BF211" s="383"/>
      <c r="BG211" s="383"/>
      <c r="BH211" s="383"/>
      <c r="BI211" s="383"/>
      <c r="BJ211" s="383"/>
      <c r="BK211" s="383"/>
      <c r="BL211" s="383"/>
      <c r="BM211" s="383"/>
      <c r="BN211" s="383"/>
      <c r="BO211" s="383"/>
      <c r="BP211" s="383"/>
      <c r="BQ211" s="383"/>
      <c r="BR211" s="383"/>
      <c r="BS211" s="383"/>
      <c r="BT211" s="383"/>
      <c r="BU211" s="383"/>
      <c r="BV211" s="383"/>
      <c r="BW211" s="383"/>
      <c r="BX211" s="383"/>
      <c r="BY211" s="383"/>
      <c r="BZ211" s="383"/>
      <c r="CA211" s="383"/>
      <c r="CB211" s="383"/>
      <c r="CC211" s="383"/>
      <c r="CD211" s="383"/>
      <c r="CE211" s="383"/>
      <c r="CF211" s="383"/>
      <c r="CG211" s="383"/>
      <c r="CH211" s="383"/>
      <c r="CI211" s="383"/>
      <c r="CJ211" s="383"/>
      <c r="CK211" s="383"/>
      <c r="CL211" s="383"/>
      <c r="CM211" s="383"/>
      <c r="CN211" s="383"/>
      <c r="CO211" s="383"/>
      <c r="CP211" s="383"/>
      <c r="CQ211" s="383"/>
      <c r="CR211" s="383"/>
      <c r="CS211" s="383"/>
      <c r="CT211" s="383"/>
      <c r="CU211" s="383"/>
      <c r="CV211" s="383"/>
      <c r="CW211" s="383"/>
      <c r="CX211" s="383"/>
      <c r="CY211" s="383"/>
      <c r="CZ211" s="383"/>
      <c r="DA211" s="383"/>
      <c r="DB211" s="383"/>
      <c r="DC211" s="383"/>
      <c r="DD211" s="383"/>
      <c r="DE211" s="383"/>
      <c r="DF211" s="383"/>
      <c r="DG211" s="383"/>
      <c r="DH211" s="383"/>
      <c r="DI211" s="383"/>
      <c r="DJ211" s="383"/>
      <c r="DK211" s="383"/>
      <c r="DL211" s="383"/>
      <c r="DM211" s="383"/>
      <c r="DN211" s="383"/>
      <c r="DO211" s="383"/>
      <c r="DP211" s="383"/>
      <c r="DQ211" s="383"/>
      <c r="DR211" s="383"/>
      <c r="DS211" s="383"/>
      <c r="DT211" s="383"/>
      <c r="DU211" s="383"/>
      <c r="DV211" s="383"/>
      <c r="DW211" s="383"/>
      <c r="DX211" s="383"/>
      <c r="DY211" s="383"/>
      <c r="DZ211" s="383"/>
      <c r="EA211" s="383"/>
      <c r="EB211" s="383"/>
      <c r="EC211" s="383"/>
      <c r="ED211" s="383"/>
      <c r="EE211" s="383"/>
      <c r="EF211" s="383"/>
      <c r="EG211" s="383"/>
      <c r="EH211" s="383"/>
      <c r="EI211" s="383"/>
      <c r="EJ211" s="383"/>
      <c r="EK211" s="383"/>
      <c r="EL211" s="383"/>
      <c r="EM211" s="383"/>
      <c r="EN211" s="383"/>
      <c r="EO211" s="383"/>
      <c r="EP211" s="383"/>
      <c r="EQ211" s="383"/>
      <c r="ER211" s="383"/>
      <c r="ES211" s="383"/>
      <c r="ET211" s="383"/>
      <c r="EU211" s="383"/>
      <c r="EV211" s="383"/>
      <c r="EW211" s="383"/>
      <c r="EX211" s="383"/>
      <c r="EY211" s="383"/>
      <c r="EZ211" s="383"/>
      <c r="FA211" s="383"/>
      <c r="FB211" s="383"/>
      <c r="FC211" s="383"/>
      <c r="FD211" s="383"/>
      <c r="FE211" s="383"/>
      <c r="FF211" s="383"/>
      <c r="FG211" s="383"/>
      <c r="FH211" s="383"/>
      <c r="FI211" s="383"/>
      <c r="FJ211" s="383"/>
      <c r="FK211" s="383"/>
      <c r="FL211" s="383"/>
      <c r="FM211" s="383"/>
      <c r="FN211" s="383"/>
      <c r="FO211" s="383"/>
      <c r="FP211" s="383"/>
      <c r="FQ211" s="383"/>
      <c r="FR211" s="383"/>
      <c r="FS211" s="383"/>
      <c r="FT211" s="383"/>
      <c r="FU211" s="383"/>
      <c r="FV211" s="383"/>
      <c r="FW211" s="383"/>
      <c r="FX211" s="383"/>
      <c r="FY211" s="383"/>
      <c r="FZ211" s="383"/>
      <c r="GA211" s="383"/>
      <c r="GB211" s="383"/>
      <c r="GC211" s="383"/>
      <c r="GD211" s="383"/>
      <c r="GE211" s="383"/>
      <c r="GF211" s="383"/>
      <c r="GG211" s="383"/>
      <c r="GH211" s="383"/>
      <c r="GI211" s="383"/>
      <c r="GJ211" s="383"/>
      <c r="GK211" s="383"/>
      <c r="GL211" s="383"/>
      <c r="GM211" s="383"/>
      <c r="GN211" s="383"/>
      <c r="GO211" s="383"/>
      <c r="GP211" s="383"/>
      <c r="GQ211" s="383"/>
      <c r="GR211" s="383"/>
      <c r="GS211" s="383"/>
      <c r="GT211" s="383"/>
      <c r="GU211" s="383"/>
      <c r="GV211" s="383"/>
      <c r="GW211" s="383"/>
      <c r="GX211" s="383"/>
      <c r="GY211" s="383"/>
      <c r="GZ211" s="383"/>
      <c r="HA211" s="383"/>
      <c r="HB211" s="383"/>
      <c r="HC211" s="383"/>
      <c r="HD211" s="383"/>
      <c r="HE211" s="383"/>
      <c r="HF211" s="383"/>
      <c r="HG211" s="383"/>
      <c r="HH211" s="383"/>
      <c r="HI211" s="383"/>
      <c r="HJ211" s="383"/>
      <c r="HK211" s="383"/>
      <c r="HL211" s="383"/>
      <c r="HM211" s="383"/>
      <c r="HN211" s="383"/>
      <c r="HO211" s="383"/>
      <c r="HP211" s="383"/>
      <c r="HQ211" s="383"/>
      <c r="HR211" s="383"/>
      <c r="HS211" s="383"/>
      <c r="HT211" s="383"/>
      <c r="HU211" s="383"/>
      <c r="HV211" s="383"/>
      <c r="HW211" s="383"/>
      <c r="HX211" s="383"/>
      <c r="HY211" s="383"/>
      <c r="HZ211" s="383"/>
      <c r="IA211" s="383"/>
      <c r="IB211" s="383"/>
      <c r="IC211" s="383"/>
      <c r="ID211" s="383"/>
      <c r="IE211" s="383"/>
      <c r="IF211" s="383"/>
      <c r="IG211" s="383"/>
      <c r="IH211" s="383"/>
      <c r="II211" s="383"/>
      <c r="IJ211" s="383"/>
      <c r="IK211" s="383"/>
      <c r="IL211" s="383"/>
      <c r="IM211" s="383"/>
      <c r="IN211" s="383"/>
      <c r="IO211" s="383"/>
      <c r="IP211" s="383"/>
      <c r="IQ211" s="383"/>
      <c r="IR211" s="383"/>
      <c r="IS211" s="383"/>
      <c r="IT211" s="383"/>
      <c r="IU211" s="383"/>
      <c r="IV211" s="383"/>
      <c r="IW211" s="383"/>
      <c r="IX211" s="383"/>
      <c r="IY211" s="383"/>
      <c r="IZ211" s="383"/>
      <c r="JA211" s="383"/>
      <c r="JB211" s="383"/>
      <c r="JC211" s="383"/>
      <c r="JD211" s="383"/>
      <c r="JE211" s="383"/>
      <c r="JF211" s="383"/>
      <c r="JG211" s="383"/>
      <c r="JH211" s="383"/>
      <c r="JI211" s="383"/>
      <c r="JJ211" s="383"/>
      <c r="JK211" s="383"/>
      <c r="JL211" s="383"/>
      <c r="JM211" s="383"/>
      <c r="JN211" s="383"/>
      <c r="JO211" s="383"/>
      <c r="JP211" s="383"/>
      <c r="JQ211" s="383"/>
      <c r="JR211" s="383"/>
      <c r="JS211" s="383"/>
      <c r="JT211" s="383"/>
      <c r="JU211" s="383"/>
      <c r="JV211" s="383"/>
      <c r="JW211" s="405"/>
      <c r="JX211" s="383"/>
      <c r="JY211" s="383"/>
      <c r="JZ211" s="383"/>
      <c r="KA211" s="383"/>
      <c r="KB211" s="405"/>
      <c r="KC211" s="405"/>
      <c r="KD211" s="405"/>
      <c r="KE211" s="405"/>
      <c r="KF211" s="405"/>
      <c r="KG211" s="405"/>
      <c r="KH211" s="405"/>
      <c r="KI211" s="405"/>
      <c r="KJ211" s="405"/>
      <c r="KK211" s="405"/>
      <c r="KL211" s="405"/>
      <c r="KM211" s="405"/>
      <c r="KN211" s="405"/>
      <c r="KO211" s="405"/>
      <c r="KP211" s="405"/>
      <c r="KQ211" s="405"/>
      <c r="KR211" s="405"/>
      <c r="KS211" s="405"/>
      <c r="KT211" s="405"/>
      <c r="KU211" s="405"/>
      <c r="KV211" s="405"/>
      <c r="KW211" s="405"/>
      <c r="KX211" s="405"/>
      <c r="KY211" s="405"/>
      <c r="KZ211" s="405"/>
      <c r="LA211" s="405"/>
      <c r="LB211" s="405"/>
      <c r="LC211" s="405"/>
      <c r="LD211" s="405"/>
      <c r="LE211" s="405"/>
      <c r="LF211" s="405"/>
      <c r="LG211" s="405"/>
      <c r="LH211" s="405"/>
      <c r="LI211" s="405"/>
      <c r="LJ211" s="405"/>
      <c r="LK211" s="405"/>
      <c r="LL211" s="405"/>
      <c r="LM211" s="405"/>
      <c r="LN211" s="405"/>
      <c r="LO211" s="405"/>
      <c r="LP211" s="405"/>
      <c r="LQ211" s="405"/>
      <c r="LR211" s="383"/>
      <c r="LS211" s="383"/>
      <c r="LT211" s="383"/>
      <c r="LU211" s="383"/>
      <c r="LV211" s="383"/>
      <c r="LW211" s="383"/>
      <c r="LX211" s="444"/>
      <c r="LY211" s="383"/>
      <c r="LZ211" s="383"/>
      <c r="MA211" s="383"/>
      <c r="MB211" s="383"/>
      <c r="MC211" s="383"/>
      <c r="MD211" s="383"/>
      <c r="ME211" s="383"/>
      <c r="MF211" s="383"/>
      <c r="MG211" s="383"/>
      <c r="MH211" s="383"/>
      <c r="MI211" s="383"/>
      <c r="MJ211" s="383"/>
      <c r="MK211" s="383"/>
      <c r="ML211" s="383"/>
      <c r="MM211" s="383"/>
      <c r="MN211" s="444"/>
      <c r="MO211" s="444"/>
      <c r="MP211" s="383"/>
      <c r="MQ211" s="383"/>
      <c r="MR211" s="383"/>
      <c r="MS211" s="383"/>
      <c r="MT211" s="383"/>
      <c r="MU211" s="383"/>
      <c r="MV211" s="383"/>
      <c r="MW211" s="383"/>
      <c r="MX211" s="383"/>
      <c r="MY211" s="383"/>
      <c r="MZ211" s="383"/>
      <c r="NA211" s="383"/>
      <c r="NB211" s="383"/>
      <c r="NC211" s="383"/>
      <c r="ND211" s="383"/>
    </row>
    <row r="212" spans="1:503" s="379" customFormat="1" ht="14.1" customHeight="1" x14ac:dyDescent="0.2">
      <c r="Q212" s="380"/>
      <c r="R212" s="380"/>
      <c r="S212" s="380"/>
      <c r="T212" s="380"/>
      <c r="U212" s="380"/>
      <c r="V212" s="380"/>
      <c r="W212" s="380"/>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c r="AS212" s="383"/>
      <c r="AT212" s="383"/>
      <c r="AU212" s="383"/>
      <c r="AV212" s="383"/>
      <c r="AW212" s="383"/>
      <c r="AX212" s="383"/>
      <c r="AY212" s="383"/>
      <c r="AZ212" s="383"/>
      <c r="BA212" s="383"/>
      <c r="BB212" s="383"/>
      <c r="BC212" s="383"/>
      <c r="BD212" s="383"/>
      <c r="BE212" s="383"/>
      <c r="BF212" s="383"/>
      <c r="BG212" s="383"/>
      <c r="BH212" s="383"/>
      <c r="BI212" s="383"/>
      <c r="BJ212" s="383"/>
      <c r="BK212" s="383"/>
      <c r="BL212" s="383"/>
      <c r="BM212" s="383"/>
      <c r="BN212" s="383"/>
      <c r="BO212" s="383"/>
      <c r="BP212" s="383"/>
      <c r="BQ212" s="383"/>
      <c r="BR212" s="383"/>
      <c r="BS212" s="383"/>
      <c r="BT212" s="383"/>
      <c r="BU212" s="383"/>
      <c r="BV212" s="383"/>
      <c r="BW212" s="383"/>
      <c r="BX212" s="383"/>
      <c r="BY212" s="383"/>
      <c r="BZ212" s="383"/>
      <c r="CA212" s="383"/>
      <c r="CB212" s="383"/>
      <c r="CC212" s="383"/>
      <c r="CD212" s="383"/>
      <c r="CE212" s="383"/>
      <c r="CF212" s="383"/>
      <c r="CG212" s="383"/>
      <c r="CH212" s="383"/>
      <c r="CI212" s="383"/>
      <c r="CJ212" s="383"/>
      <c r="CK212" s="383"/>
      <c r="CL212" s="383"/>
      <c r="CM212" s="383"/>
      <c r="CN212" s="383"/>
      <c r="CO212" s="383"/>
      <c r="CP212" s="383"/>
      <c r="CQ212" s="383"/>
      <c r="CR212" s="383"/>
      <c r="CS212" s="383"/>
      <c r="CT212" s="383"/>
      <c r="CU212" s="383"/>
      <c r="CV212" s="383"/>
      <c r="CW212" s="383"/>
      <c r="CX212" s="383"/>
      <c r="CY212" s="383"/>
      <c r="CZ212" s="383"/>
      <c r="DA212" s="383"/>
      <c r="DB212" s="383"/>
      <c r="DC212" s="383"/>
      <c r="DD212" s="383"/>
      <c r="DE212" s="383"/>
      <c r="DF212" s="383"/>
      <c r="DG212" s="383"/>
      <c r="DH212" s="383"/>
      <c r="DI212" s="383"/>
      <c r="DJ212" s="383"/>
      <c r="DK212" s="383"/>
      <c r="DL212" s="383"/>
      <c r="DM212" s="383"/>
      <c r="DN212" s="383"/>
      <c r="DO212" s="383"/>
      <c r="DP212" s="383"/>
      <c r="DQ212" s="383"/>
      <c r="DR212" s="383"/>
      <c r="DS212" s="383"/>
      <c r="DT212" s="383"/>
      <c r="DU212" s="383"/>
      <c r="DV212" s="383"/>
      <c r="DW212" s="383"/>
      <c r="DX212" s="383"/>
      <c r="DY212" s="383"/>
      <c r="DZ212" s="383"/>
      <c r="EA212" s="383"/>
      <c r="EB212" s="383"/>
      <c r="EC212" s="383"/>
      <c r="ED212" s="383"/>
      <c r="EE212" s="383"/>
      <c r="EF212" s="383"/>
      <c r="EG212" s="383"/>
      <c r="EH212" s="383"/>
      <c r="EI212" s="383"/>
      <c r="EJ212" s="383"/>
      <c r="EK212" s="383"/>
      <c r="EL212" s="383"/>
      <c r="EM212" s="383"/>
      <c r="EN212" s="383"/>
      <c r="EO212" s="383"/>
      <c r="EP212" s="383"/>
      <c r="EQ212" s="383"/>
      <c r="ER212" s="383"/>
      <c r="ES212" s="383"/>
      <c r="ET212" s="383"/>
      <c r="EU212" s="383"/>
      <c r="EV212" s="383"/>
      <c r="EW212" s="383"/>
      <c r="EX212" s="383"/>
      <c r="EY212" s="383"/>
      <c r="EZ212" s="383"/>
      <c r="FA212" s="383"/>
      <c r="FB212" s="383"/>
      <c r="FC212" s="383"/>
      <c r="FD212" s="383"/>
      <c r="FE212" s="383"/>
      <c r="FF212" s="383"/>
      <c r="FG212" s="383"/>
      <c r="FH212" s="383"/>
      <c r="FI212" s="383"/>
      <c r="FJ212" s="383"/>
      <c r="FK212" s="383"/>
      <c r="FL212" s="383"/>
      <c r="FM212" s="383"/>
      <c r="FN212" s="383"/>
      <c r="FO212" s="383"/>
      <c r="FP212" s="383"/>
      <c r="FQ212" s="383"/>
      <c r="FR212" s="383"/>
      <c r="FS212" s="383"/>
      <c r="FT212" s="383"/>
      <c r="FU212" s="383"/>
      <c r="FV212" s="383"/>
      <c r="FW212" s="383"/>
      <c r="FX212" s="383"/>
      <c r="FY212" s="383"/>
      <c r="FZ212" s="383"/>
      <c r="GA212" s="383"/>
      <c r="GB212" s="383"/>
      <c r="GC212" s="383"/>
      <c r="GD212" s="383"/>
      <c r="GE212" s="383"/>
      <c r="GF212" s="383"/>
      <c r="GG212" s="383"/>
      <c r="GH212" s="383"/>
      <c r="GI212" s="383"/>
      <c r="GJ212" s="383"/>
      <c r="GK212" s="383"/>
      <c r="GL212" s="383"/>
      <c r="GM212" s="383"/>
      <c r="GN212" s="383"/>
      <c r="GO212" s="383"/>
      <c r="GP212" s="383"/>
      <c r="GQ212" s="383"/>
      <c r="GR212" s="383"/>
      <c r="GS212" s="383"/>
      <c r="GT212" s="383"/>
      <c r="GU212" s="383"/>
      <c r="GV212" s="383"/>
      <c r="GW212" s="383"/>
      <c r="GX212" s="383"/>
      <c r="GY212" s="383"/>
      <c r="GZ212" s="383"/>
      <c r="HA212" s="383"/>
      <c r="HB212" s="383"/>
      <c r="HC212" s="383"/>
      <c r="HD212" s="383"/>
      <c r="HE212" s="383"/>
      <c r="HF212" s="383"/>
      <c r="HG212" s="383"/>
      <c r="HH212" s="383"/>
      <c r="HI212" s="383"/>
      <c r="HJ212" s="383"/>
      <c r="HK212" s="383"/>
      <c r="HL212" s="383"/>
      <c r="HM212" s="383"/>
      <c r="HN212" s="383"/>
      <c r="HO212" s="383"/>
      <c r="HP212" s="383"/>
      <c r="HQ212" s="383"/>
      <c r="HR212" s="383"/>
      <c r="HS212" s="383"/>
      <c r="HT212" s="383"/>
      <c r="HU212" s="383"/>
      <c r="HV212" s="383"/>
      <c r="HW212" s="383"/>
      <c r="HX212" s="383"/>
      <c r="HY212" s="383"/>
      <c r="HZ212" s="383"/>
      <c r="IA212" s="383"/>
      <c r="IB212" s="383"/>
      <c r="IC212" s="383"/>
      <c r="ID212" s="383"/>
      <c r="IE212" s="383"/>
      <c r="IF212" s="383"/>
      <c r="IG212" s="383"/>
      <c r="IH212" s="383"/>
      <c r="II212" s="383"/>
      <c r="IJ212" s="383"/>
      <c r="IK212" s="383"/>
      <c r="IL212" s="383"/>
      <c r="IM212" s="383"/>
      <c r="IN212" s="383"/>
      <c r="IO212" s="383"/>
      <c r="IP212" s="383"/>
      <c r="IQ212" s="383"/>
      <c r="IR212" s="383"/>
      <c r="IS212" s="383"/>
      <c r="IT212" s="383"/>
      <c r="IU212" s="383"/>
      <c r="IV212" s="383"/>
      <c r="IW212" s="383"/>
      <c r="IX212" s="383"/>
      <c r="IY212" s="383"/>
      <c r="IZ212" s="383"/>
      <c r="JA212" s="383"/>
      <c r="JB212" s="383"/>
      <c r="JC212" s="383"/>
      <c r="JD212" s="383"/>
      <c r="JE212" s="383"/>
      <c r="JF212" s="383"/>
      <c r="JG212" s="383"/>
      <c r="JH212" s="383"/>
      <c r="JI212" s="383"/>
      <c r="JJ212" s="383"/>
      <c r="JK212" s="383"/>
      <c r="JL212" s="383"/>
      <c r="JM212" s="383"/>
      <c r="JN212" s="383"/>
      <c r="JO212" s="383"/>
      <c r="JP212" s="383"/>
      <c r="JQ212" s="383"/>
      <c r="JR212" s="383"/>
      <c r="JS212" s="383"/>
      <c r="JT212" s="383"/>
      <c r="JU212" s="383"/>
      <c r="JV212" s="383"/>
      <c r="JW212" s="405"/>
      <c r="JX212" s="383"/>
      <c r="JY212" s="383"/>
      <c r="JZ212" s="383"/>
      <c r="KA212" s="383"/>
      <c r="KB212" s="405"/>
      <c r="KC212" s="405"/>
      <c r="KD212" s="405"/>
      <c r="KE212" s="405"/>
      <c r="KF212" s="405"/>
      <c r="KG212" s="405"/>
      <c r="KH212" s="405"/>
      <c r="KI212" s="405"/>
      <c r="KJ212" s="405"/>
      <c r="KK212" s="405"/>
      <c r="KL212" s="405"/>
      <c r="KM212" s="405"/>
      <c r="KN212" s="405"/>
      <c r="KO212" s="405"/>
      <c r="KP212" s="405"/>
      <c r="KQ212" s="405"/>
      <c r="KR212" s="405"/>
      <c r="KS212" s="405"/>
      <c r="KT212" s="405"/>
      <c r="KU212" s="405"/>
      <c r="KV212" s="405"/>
      <c r="KW212" s="405"/>
      <c r="KX212" s="405"/>
      <c r="KY212" s="405"/>
      <c r="KZ212" s="405"/>
      <c r="LA212" s="405"/>
      <c r="LB212" s="405"/>
      <c r="LC212" s="405"/>
      <c r="LD212" s="405"/>
      <c r="LE212" s="405"/>
      <c r="LF212" s="405"/>
      <c r="LG212" s="405"/>
      <c r="LH212" s="405"/>
      <c r="LI212" s="405"/>
      <c r="LJ212" s="405"/>
      <c r="LK212" s="405"/>
      <c r="LL212" s="405"/>
      <c r="LM212" s="405"/>
      <c r="LN212" s="405"/>
      <c r="LO212" s="405"/>
      <c r="LP212" s="405"/>
      <c r="LQ212" s="405"/>
      <c r="LR212" s="383"/>
      <c r="LS212" s="383"/>
      <c r="LT212" s="383"/>
      <c r="LU212" s="383"/>
      <c r="LV212" s="383"/>
      <c r="LW212" s="383"/>
      <c r="LX212" s="444"/>
      <c r="LY212" s="383"/>
      <c r="LZ212" s="383"/>
      <c r="MA212" s="383"/>
      <c r="MB212" s="383"/>
      <c r="MC212" s="383"/>
      <c r="MD212" s="383"/>
      <c r="ME212" s="383"/>
      <c r="MF212" s="383"/>
      <c r="MG212" s="383"/>
      <c r="MH212" s="383"/>
      <c r="MI212" s="383"/>
      <c r="MJ212" s="383"/>
      <c r="MK212" s="383"/>
      <c r="ML212" s="383"/>
      <c r="MM212" s="383"/>
      <c r="MN212" s="444"/>
      <c r="MO212" s="444"/>
      <c r="MP212" s="383"/>
      <c r="MQ212" s="383"/>
      <c r="MR212" s="383"/>
      <c r="MS212" s="383"/>
      <c r="MT212" s="383"/>
      <c r="MU212" s="383"/>
      <c r="MV212" s="383"/>
      <c r="MW212" s="383"/>
      <c r="MX212" s="383"/>
      <c r="MY212" s="383"/>
      <c r="MZ212" s="383"/>
      <c r="NA212" s="383"/>
      <c r="NB212" s="383"/>
      <c r="NC212" s="383"/>
      <c r="ND212" s="383"/>
    </row>
    <row r="213" spans="1:503" s="379" customFormat="1" ht="14.1" customHeight="1" x14ac:dyDescent="0.2">
      <c r="Q213" s="380"/>
      <c r="R213" s="380"/>
      <c r="S213" s="380"/>
      <c r="T213" s="380"/>
      <c r="U213" s="380"/>
      <c r="V213" s="380"/>
      <c r="W213" s="380"/>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c r="AS213" s="383"/>
      <c r="AT213" s="383"/>
      <c r="AU213" s="383"/>
      <c r="AV213" s="383"/>
      <c r="AW213" s="383"/>
      <c r="AX213" s="383"/>
      <c r="AY213" s="383"/>
      <c r="AZ213" s="383"/>
      <c r="BA213" s="383"/>
      <c r="BB213" s="383"/>
      <c r="BC213" s="383"/>
      <c r="BD213" s="383"/>
      <c r="BE213" s="383"/>
      <c r="BF213" s="383"/>
      <c r="BG213" s="383"/>
      <c r="BH213" s="383"/>
      <c r="BI213" s="383"/>
      <c r="BJ213" s="383"/>
      <c r="BK213" s="383"/>
      <c r="BL213" s="383"/>
      <c r="BM213" s="383"/>
      <c r="BN213" s="383"/>
      <c r="BO213" s="383"/>
      <c r="BP213" s="383"/>
      <c r="BQ213" s="383"/>
      <c r="BR213" s="383"/>
      <c r="BS213" s="383"/>
      <c r="BT213" s="383"/>
      <c r="BU213" s="383"/>
      <c r="BV213" s="383"/>
      <c r="BW213" s="383"/>
      <c r="BX213" s="383"/>
      <c r="BY213" s="383"/>
      <c r="BZ213" s="383"/>
      <c r="CA213" s="383"/>
      <c r="CB213" s="383"/>
      <c r="CC213" s="383"/>
      <c r="CD213" s="383"/>
      <c r="CE213" s="383"/>
      <c r="CF213" s="383"/>
      <c r="CG213" s="383"/>
      <c r="CH213" s="383"/>
      <c r="CI213" s="383"/>
      <c r="CJ213" s="383"/>
      <c r="CK213" s="383"/>
      <c r="CL213" s="383"/>
      <c r="CM213" s="383"/>
      <c r="CN213" s="383"/>
      <c r="CO213" s="383"/>
      <c r="CP213" s="383"/>
      <c r="CQ213" s="383"/>
      <c r="CR213" s="383"/>
      <c r="CS213" s="383"/>
      <c r="CT213" s="383"/>
      <c r="CU213" s="383"/>
      <c r="CV213" s="383"/>
      <c r="CW213" s="383"/>
      <c r="CX213" s="383"/>
      <c r="CY213" s="383"/>
      <c r="CZ213" s="383"/>
      <c r="DA213" s="383"/>
      <c r="DB213" s="383"/>
      <c r="DC213" s="383"/>
      <c r="DD213" s="383"/>
      <c r="DE213" s="383"/>
      <c r="DF213" s="383"/>
      <c r="DG213" s="383"/>
      <c r="DH213" s="383"/>
      <c r="DI213" s="383"/>
      <c r="DJ213" s="383"/>
      <c r="DK213" s="383"/>
      <c r="DL213" s="383"/>
      <c r="DM213" s="383"/>
      <c r="DN213" s="383"/>
      <c r="DO213" s="383"/>
      <c r="DP213" s="383"/>
      <c r="DQ213" s="383"/>
      <c r="DR213" s="383"/>
      <c r="DS213" s="383"/>
      <c r="DT213" s="383"/>
      <c r="DU213" s="383"/>
      <c r="DV213" s="383"/>
      <c r="DW213" s="383"/>
      <c r="DX213" s="383"/>
      <c r="DY213" s="383"/>
      <c r="DZ213" s="383"/>
      <c r="EA213" s="383"/>
      <c r="EB213" s="383"/>
      <c r="EC213" s="383"/>
      <c r="ED213" s="383"/>
      <c r="EE213" s="383"/>
      <c r="EF213" s="383"/>
      <c r="EG213" s="383"/>
      <c r="EH213" s="383"/>
      <c r="EI213" s="383"/>
      <c r="EJ213" s="383"/>
      <c r="EK213" s="383"/>
      <c r="EL213" s="383"/>
      <c r="EM213" s="383"/>
      <c r="EN213" s="383"/>
      <c r="EO213" s="383"/>
      <c r="EP213" s="383"/>
      <c r="EQ213" s="383"/>
      <c r="ER213" s="383"/>
      <c r="ES213" s="383"/>
      <c r="ET213" s="383"/>
      <c r="EU213" s="383"/>
      <c r="EV213" s="383"/>
      <c r="EW213" s="383"/>
      <c r="EX213" s="383"/>
      <c r="EY213" s="383"/>
      <c r="EZ213" s="383"/>
      <c r="FA213" s="383"/>
      <c r="FB213" s="383"/>
      <c r="FC213" s="383"/>
      <c r="FD213" s="383"/>
      <c r="FE213" s="383"/>
      <c r="FF213" s="383"/>
      <c r="FG213" s="383"/>
      <c r="FH213" s="383"/>
      <c r="FI213" s="383"/>
      <c r="FJ213" s="383"/>
      <c r="FK213" s="383"/>
      <c r="FL213" s="383"/>
      <c r="FM213" s="383"/>
      <c r="FN213" s="383"/>
      <c r="FO213" s="383"/>
      <c r="FP213" s="383"/>
      <c r="FQ213" s="383"/>
      <c r="FR213" s="383"/>
      <c r="FS213" s="383"/>
      <c r="FT213" s="383"/>
      <c r="FU213" s="383"/>
      <c r="FV213" s="383"/>
      <c r="FW213" s="383"/>
      <c r="FX213" s="383"/>
      <c r="FY213" s="383"/>
      <c r="FZ213" s="383"/>
      <c r="GA213" s="383"/>
      <c r="GB213" s="383"/>
      <c r="GC213" s="383"/>
      <c r="GD213" s="383"/>
      <c r="GE213" s="383"/>
      <c r="GF213" s="383"/>
      <c r="GG213" s="383"/>
      <c r="GH213" s="383"/>
      <c r="GI213" s="383"/>
      <c r="GJ213" s="383"/>
      <c r="GK213" s="383"/>
      <c r="GL213" s="383"/>
      <c r="GM213" s="383"/>
      <c r="GN213" s="383"/>
      <c r="GO213" s="383"/>
      <c r="GP213" s="383"/>
      <c r="GQ213" s="383"/>
      <c r="GR213" s="383"/>
      <c r="GS213" s="383"/>
      <c r="GT213" s="383"/>
      <c r="GU213" s="383"/>
      <c r="GV213" s="383"/>
      <c r="GW213" s="383"/>
      <c r="GX213" s="383"/>
      <c r="GY213" s="383"/>
      <c r="GZ213" s="383"/>
      <c r="HA213" s="383"/>
      <c r="HB213" s="383"/>
      <c r="HC213" s="383"/>
      <c r="HD213" s="383"/>
      <c r="HE213" s="383"/>
      <c r="HF213" s="383"/>
      <c r="HG213" s="383"/>
      <c r="HH213" s="383"/>
      <c r="HI213" s="383"/>
      <c r="HJ213" s="383"/>
      <c r="HK213" s="383"/>
      <c r="HL213" s="383"/>
      <c r="HM213" s="383"/>
      <c r="HN213" s="383"/>
      <c r="HO213" s="383"/>
      <c r="HP213" s="383"/>
      <c r="HQ213" s="383"/>
      <c r="HR213" s="383"/>
      <c r="HS213" s="383"/>
      <c r="HT213" s="383"/>
      <c r="HU213" s="383"/>
      <c r="HV213" s="383"/>
      <c r="HW213" s="383"/>
      <c r="HX213" s="383"/>
      <c r="HY213" s="383"/>
      <c r="HZ213" s="383"/>
      <c r="IA213" s="383"/>
      <c r="IB213" s="383"/>
      <c r="IC213" s="383"/>
      <c r="ID213" s="383"/>
      <c r="IE213" s="383"/>
      <c r="IF213" s="383"/>
      <c r="IG213" s="383"/>
      <c r="IH213" s="383"/>
      <c r="II213" s="383"/>
      <c r="IJ213" s="383"/>
      <c r="IK213" s="383"/>
      <c r="IL213" s="383"/>
      <c r="IM213" s="383"/>
      <c r="IN213" s="383"/>
      <c r="IO213" s="383"/>
      <c r="IP213" s="383"/>
      <c r="IQ213" s="383"/>
      <c r="IR213" s="383"/>
      <c r="IS213" s="383"/>
      <c r="IT213" s="383"/>
      <c r="IU213" s="383"/>
      <c r="IV213" s="383"/>
      <c r="IW213" s="383"/>
      <c r="IX213" s="383"/>
      <c r="IY213" s="383"/>
      <c r="IZ213" s="383"/>
      <c r="JA213" s="383"/>
      <c r="JB213" s="383"/>
      <c r="JC213" s="383"/>
      <c r="JD213" s="383"/>
      <c r="JE213" s="383"/>
      <c r="JF213" s="383"/>
      <c r="JG213" s="383"/>
      <c r="JH213" s="383"/>
      <c r="JI213" s="383"/>
      <c r="JJ213" s="383"/>
      <c r="JK213" s="383"/>
      <c r="JL213" s="383"/>
      <c r="JM213" s="383"/>
      <c r="JN213" s="383"/>
      <c r="JO213" s="383"/>
      <c r="JP213" s="383"/>
      <c r="JQ213" s="383"/>
      <c r="JR213" s="383"/>
      <c r="JS213" s="383"/>
      <c r="JT213" s="383"/>
      <c r="JU213" s="383"/>
      <c r="JV213" s="383"/>
      <c r="JW213" s="405"/>
      <c r="JX213" s="383"/>
      <c r="JY213" s="383"/>
      <c r="JZ213" s="383"/>
      <c r="KA213" s="383"/>
      <c r="KB213" s="405"/>
      <c r="KC213" s="405"/>
      <c r="KD213" s="405"/>
      <c r="KE213" s="405"/>
      <c r="KF213" s="405"/>
      <c r="KG213" s="405"/>
      <c r="KH213" s="405"/>
      <c r="KI213" s="405"/>
      <c r="KJ213" s="405"/>
      <c r="KK213" s="405"/>
      <c r="KL213" s="405"/>
      <c r="KM213" s="405"/>
      <c r="KN213" s="405"/>
      <c r="KO213" s="405"/>
      <c r="KP213" s="405"/>
      <c r="KQ213" s="405"/>
      <c r="KR213" s="405"/>
      <c r="KS213" s="405"/>
      <c r="KT213" s="405"/>
      <c r="KU213" s="405"/>
      <c r="KV213" s="405"/>
      <c r="KW213" s="405"/>
      <c r="KX213" s="405"/>
      <c r="KY213" s="405"/>
      <c r="KZ213" s="405"/>
      <c r="LA213" s="405"/>
      <c r="LB213" s="405"/>
      <c r="LC213" s="405"/>
      <c r="LD213" s="405"/>
      <c r="LE213" s="405"/>
      <c r="LF213" s="405"/>
      <c r="LG213" s="405"/>
      <c r="LH213" s="405"/>
      <c r="LI213" s="405"/>
      <c r="LJ213" s="405"/>
      <c r="LK213" s="405"/>
      <c r="LL213" s="405"/>
      <c r="LM213" s="405"/>
      <c r="LN213" s="405"/>
      <c r="LO213" s="405"/>
      <c r="LP213" s="405"/>
      <c r="LQ213" s="405"/>
      <c r="LR213" s="383"/>
      <c r="LS213" s="383"/>
      <c r="LT213" s="383"/>
      <c r="LU213" s="383"/>
      <c r="LV213" s="383"/>
      <c r="LW213" s="383"/>
      <c r="LX213" s="444"/>
      <c r="LY213" s="383"/>
      <c r="LZ213" s="383"/>
      <c r="MA213" s="383"/>
      <c r="MB213" s="383"/>
      <c r="MC213" s="383"/>
      <c r="MD213" s="383"/>
      <c r="ME213" s="383"/>
      <c r="MF213" s="383"/>
      <c r="MG213" s="383"/>
      <c r="MH213" s="383"/>
      <c r="MI213" s="383"/>
      <c r="MJ213" s="383"/>
      <c r="MK213" s="383"/>
      <c r="ML213" s="383"/>
      <c r="MM213" s="383"/>
      <c r="MN213" s="444"/>
      <c r="MO213" s="444"/>
      <c r="MP213" s="383"/>
      <c r="MQ213" s="383"/>
      <c r="MR213" s="383"/>
      <c r="MS213" s="383"/>
      <c r="MT213" s="383"/>
      <c r="MU213" s="383"/>
      <c r="MV213" s="383"/>
      <c r="MW213" s="383"/>
      <c r="MX213" s="383"/>
      <c r="MY213" s="383"/>
      <c r="MZ213" s="383"/>
      <c r="NA213" s="383"/>
      <c r="NB213" s="383"/>
      <c r="NC213" s="383"/>
      <c r="ND213" s="383"/>
    </row>
    <row r="214" spans="1:503" s="379" customFormat="1" ht="14.1" customHeight="1" x14ac:dyDescent="0.2">
      <c r="Q214" s="380"/>
      <c r="R214" s="380"/>
      <c r="S214" s="380"/>
      <c r="T214" s="380"/>
      <c r="U214" s="380"/>
      <c r="V214" s="380"/>
      <c r="W214" s="380"/>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3"/>
      <c r="AY214" s="383"/>
      <c r="AZ214" s="383"/>
      <c r="BA214" s="383"/>
      <c r="BB214" s="383"/>
      <c r="BC214" s="383"/>
      <c r="BD214" s="383"/>
      <c r="BE214" s="383"/>
      <c r="BF214" s="383"/>
      <c r="BG214" s="383"/>
      <c r="BH214" s="383"/>
      <c r="BI214" s="383"/>
      <c r="BJ214" s="383"/>
      <c r="BK214" s="383"/>
      <c r="BL214" s="383"/>
      <c r="BM214" s="383"/>
      <c r="BN214" s="383"/>
      <c r="BO214" s="383"/>
      <c r="BP214" s="383"/>
      <c r="BQ214" s="383"/>
      <c r="BR214" s="383"/>
      <c r="BS214" s="383"/>
      <c r="BT214" s="383"/>
      <c r="BU214" s="383"/>
      <c r="BV214" s="383"/>
      <c r="BW214" s="383"/>
      <c r="BX214" s="383"/>
      <c r="BY214" s="383"/>
      <c r="BZ214" s="383"/>
      <c r="CA214" s="383"/>
      <c r="CB214" s="383"/>
      <c r="CC214" s="383"/>
      <c r="CD214" s="383"/>
      <c r="CE214" s="383"/>
      <c r="CF214" s="383"/>
      <c r="CG214" s="383"/>
      <c r="CH214" s="383"/>
      <c r="CI214" s="383"/>
      <c r="CJ214" s="383"/>
      <c r="CK214" s="383"/>
      <c r="CL214" s="383"/>
      <c r="CM214" s="383"/>
      <c r="CN214" s="383"/>
      <c r="CO214" s="383"/>
      <c r="CP214" s="383"/>
      <c r="CQ214" s="383"/>
      <c r="CR214" s="383"/>
      <c r="CS214" s="383"/>
      <c r="CT214" s="383"/>
      <c r="CU214" s="383"/>
      <c r="CV214" s="383"/>
      <c r="CW214" s="383"/>
      <c r="CX214" s="383"/>
      <c r="CY214" s="383"/>
      <c r="CZ214" s="383"/>
      <c r="DA214" s="383"/>
      <c r="DB214" s="383"/>
      <c r="DC214" s="383"/>
      <c r="DD214" s="383"/>
      <c r="DE214" s="383"/>
      <c r="DF214" s="383"/>
      <c r="DG214" s="383"/>
      <c r="DH214" s="383"/>
      <c r="DI214" s="383"/>
      <c r="DJ214" s="383"/>
      <c r="DK214" s="383"/>
      <c r="DL214" s="383"/>
      <c r="DM214" s="383"/>
      <c r="DN214" s="383"/>
      <c r="DO214" s="383"/>
      <c r="DP214" s="383"/>
      <c r="DQ214" s="383"/>
      <c r="DR214" s="383"/>
      <c r="DS214" s="383"/>
      <c r="DT214" s="383"/>
      <c r="DU214" s="383"/>
      <c r="DV214" s="383"/>
      <c r="DW214" s="383"/>
      <c r="DX214" s="383"/>
      <c r="DY214" s="383"/>
      <c r="DZ214" s="383"/>
      <c r="EA214" s="383"/>
      <c r="EB214" s="383"/>
      <c r="EC214" s="383"/>
      <c r="ED214" s="383"/>
      <c r="EE214" s="383"/>
      <c r="EF214" s="383"/>
      <c r="EG214" s="383"/>
      <c r="EH214" s="383"/>
      <c r="EI214" s="383"/>
      <c r="EJ214" s="383"/>
      <c r="EK214" s="383"/>
      <c r="EL214" s="383"/>
      <c r="EM214" s="383"/>
      <c r="EN214" s="383"/>
      <c r="EO214" s="383"/>
      <c r="EP214" s="383"/>
      <c r="EQ214" s="383"/>
      <c r="ER214" s="383"/>
      <c r="ES214" s="383"/>
      <c r="ET214" s="383"/>
      <c r="EU214" s="383"/>
      <c r="EV214" s="383"/>
      <c r="EW214" s="383"/>
      <c r="EX214" s="383"/>
      <c r="EY214" s="383"/>
      <c r="EZ214" s="383"/>
      <c r="FA214" s="383"/>
      <c r="FB214" s="383"/>
      <c r="FC214" s="383"/>
      <c r="FD214" s="383"/>
      <c r="FE214" s="383"/>
      <c r="FF214" s="383"/>
      <c r="FG214" s="383"/>
      <c r="FH214" s="383"/>
      <c r="FI214" s="383"/>
      <c r="FJ214" s="383"/>
      <c r="FK214" s="383"/>
      <c r="FL214" s="383"/>
      <c r="FM214" s="383"/>
      <c r="FN214" s="383"/>
      <c r="FO214" s="383"/>
      <c r="FP214" s="383"/>
      <c r="FQ214" s="383"/>
      <c r="FR214" s="383"/>
      <c r="FS214" s="383"/>
      <c r="FT214" s="383"/>
      <c r="FU214" s="383"/>
      <c r="FV214" s="383"/>
      <c r="FW214" s="383"/>
      <c r="FX214" s="383"/>
      <c r="FY214" s="383"/>
      <c r="FZ214" s="383"/>
      <c r="GA214" s="383"/>
      <c r="GB214" s="383"/>
      <c r="GC214" s="383"/>
      <c r="GD214" s="383"/>
      <c r="GE214" s="383"/>
      <c r="GF214" s="383"/>
      <c r="GG214" s="383"/>
      <c r="GH214" s="383"/>
      <c r="GI214" s="383"/>
      <c r="GJ214" s="383"/>
      <c r="GK214" s="383"/>
      <c r="GL214" s="383"/>
      <c r="GM214" s="383"/>
      <c r="GN214" s="383"/>
      <c r="GO214" s="383"/>
      <c r="GP214" s="383"/>
      <c r="GQ214" s="383"/>
      <c r="GR214" s="383"/>
      <c r="GS214" s="383"/>
      <c r="GT214" s="383"/>
      <c r="GU214" s="383"/>
      <c r="GV214" s="383"/>
      <c r="GW214" s="383"/>
      <c r="GX214" s="383"/>
      <c r="GY214" s="383"/>
      <c r="GZ214" s="383"/>
      <c r="HA214" s="383"/>
      <c r="HB214" s="383"/>
      <c r="HC214" s="383"/>
      <c r="HD214" s="383"/>
      <c r="HE214" s="383"/>
      <c r="HF214" s="383"/>
      <c r="HG214" s="383"/>
      <c r="HH214" s="383"/>
      <c r="HI214" s="383"/>
      <c r="HJ214" s="383"/>
      <c r="HK214" s="383"/>
      <c r="HL214" s="383"/>
      <c r="HM214" s="383"/>
      <c r="HN214" s="383"/>
      <c r="HO214" s="383"/>
      <c r="HP214" s="383"/>
      <c r="HQ214" s="383"/>
      <c r="HR214" s="383"/>
      <c r="HS214" s="383"/>
      <c r="HT214" s="383"/>
      <c r="HU214" s="383"/>
      <c r="HV214" s="383"/>
      <c r="HW214" s="383"/>
      <c r="HX214" s="383"/>
      <c r="HY214" s="383"/>
      <c r="HZ214" s="383"/>
      <c r="IA214" s="383"/>
      <c r="IB214" s="383"/>
      <c r="IC214" s="383"/>
      <c r="ID214" s="383"/>
      <c r="IE214" s="383"/>
      <c r="IF214" s="383"/>
      <c r="IG214" s="383"/>
      <c r="IH214" s="383"/>
      <c r="II214" s="383"/>
      <c r="IJ214" s="383"/>
      <c r="IK214" s="383"/>
      <c r="IL214" s="383"/>
      <c r="IM214" s="383"/>
      <c r="IN214" s="383"/>
      <c r="IO214" s="383"/>
      <c r="IP214" s="383"/>
      <c r="IQ214" s="383"/>
      <c r="IR214" s="383"/>
      <c r="IS214" s="383"/>
      <c r="IT214" s="383"/>
      <c r="IU214" s="383"/>
      <c r="IV214" s="383"/>
      <c r="IW214" s="383"/>
      <c r="IX214" s="383"/>
      <c r="IY214" s="383"/>
      <c r="IZ214" s="383"/>
      <c r="JA214" s="383"/>
      <c r="JB214" s="383"/>
      <c r="JC214" s="383"/>
      <c r="JD214" s="383"/>
      <c r="JE214" s="383"/>
      <c r="JF214" s="383"/>
      <c r="JG214" s="383"/>
      <c r="JH214" s="383"/>
      <c r="JI214" s="383"/>
      <c r="JJ214" s="383"/>
      <c r="JK214" s="383"/>
      <c r="JL214" s="383"/>
      <c r="JM214" s="383"/>
      <c r="JN214" s="383"/>
      <c r="JO214" s="383"/>
      <c r="JP214" s="383"/>
      <c r="JQ214" s="383"/>
      <c r="JR214" s="383"/>
      <c r="JS214" s="383"/>
      <c r="JT214" s="383"/>
      <c r="JU214" s="383"/>
      <c r="JV214" s="383"/>
      <c r="JW214" s="405"/>
      <c r="JX214" s="383"/>
      <c r="JY214" s="383"/>
      <c r="JZ214" s="383"/>
      <c r="KA214" s="383"/>
      <c r="KB214" s="405"/>
      <c r="KC214" s="405"/>
      <c r="KD214" s="405"/>
      <c r="KE214" s="405"/>
      <c r="KF214" s="405"/>
      <c r="KG214" s="405"/>
      <c r="KH214" s="405"/>
      <c r="KI214" s="405"/>
      <c r="KJ214" s="405"/>
      <c r="KK214" s="405"/>
      <c r="KL214" s="405"/>
      <c r="KM214" s="405"/>
      <c r="KN214" s="405"/>
      <c r="KO214" s="405"/>
      <c r="KP214" s="405"/>
      <c r="KQ214" s="405"/>
      <c r="KR214" s="405"/>
      <c r="KS214" s="405"/>
      <c r="KT214" s="405"/>
      <c r="KU214" s="405"/>
      <c r="KV214" s="405"/>
      <c r="KW214" s="405"/>
      <c r="KX214" s="405"/>
      <c r="KY214" s="405"/>
      <c r="KZ214" s="405"/>
      <c r="LA214" s="405"/>
      <c r="LB214" s="405"/>
      <c r="LC214" s="405"/>
      <c r="LD214" s="405"/>
      <c r="LE214" s="405"/>
      <c r="LF214" s="405"/>
      <c r="LG214" s="405"/>
      <c r="LH214" s="405"/>
      <c r="LI214" s="405"/>
      <c r="LJ214" s="405"/>
      <c r="LK214" s="405"/>
      <c r="LL214" s="405"/>
      <c r="LM214" s="405"/>
      <c r="LN214" s="405"/>
      <c r="LO214" s="405"/>
      <c r="LP214" s="405"/>
      <c r="LQ214" s="405"/>
      <c r="LR214" s="383"/>
      <c r="LS214" s="383"/>
      <c r="LT214" s="383"/>
      <c r="LU214" s="383"/>
      <c r="LV214" s="383"/>
      <c r="LW214" s="383"/>
      <c r="LX214" s="444"/>
      <c r="LY214" s="383"/>
      <c r="LZ214" s="383"/>
      <c r="MA214" s="383"/>
      <c r="MB214" s="383"/>
      <c r="MC214" s="383"/>
      <c r="MD214" s="383"/>
      <c r="ME214" s="383"/>
      <c r="MF214" s="383"/>
      <c r="MG214" s="383"/>
      <c r="MH214" s="383"/>
      <c r="MI214" s="383"/>
      <c r="MJ214" s="383"/>
      <c r="MK214" s="383"/>
      <c r="ML214" s="383"/>
      <c r="MM214" s="383"/>
      <c r="MN214" s="444"/>
      <c r="MO214" s="444"/>
      <c r="MP214" s="383"/>
      <c r="MQ214" s="383"/>
      <c r="MR214" s="383"/>
      <c r="MS214" s="383"/>
      <c r="MT214" s="383"/>
      <c r="MU214" s="383"/>
      <c r="MV214" s="383"/>
      <c r="MW214" s="383"/>
      <c r="MX214" s="383"/>
      <c r="MY214" s="383"/>
      <c r="MZ214" s="383"/>
      <c r="NA214" s="383"/>
      <c r="NB214" s="383"/>
      <c r="NC214" s="383"/>
      <c r="ND214" s="383"/>
    </row>
    <row r="215" spans="1:503" s="379" customFormat="1" ht="14.1" customHeight="1" x14ac:dyDescent="0.2">
      <c r="Q215" s="380"/>
      <c r="R215" s="380"/>
      <c r="S215" s="380"/>
      <c r="T215" s="380"/>
      <c r="U215" s="380"/>
      <c r="V215" s="380"/>
      <c r="W215" s="380"/>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c r="AS215" s="383"/>
      <c r="AT215" s="383"/>
      <c r="AU215" s="383"/>
      <c r="AV215" s="383"/>
      <c r="AW215" s="383"/>
      <c r="AX215" s="383"/>
      <c r="AY215" s="383"/>
      <c r="AZ215" s="383"/>
      <c r="BA215" s="383"/>
      <c r="BB215" s="383"/>
      <c r="BC215" s="383"/>
      <c r="BD215" s="383"/>
      <c r="BE215" s="383"/>
      <c r="BF215" s="383"/>
      <c r="BG215" s="383"/>
      <c r="BH215" s="383"/>
      <c r="BI215" s="383"/>
      <c r="BJ215" s="383"/>
      <c r="BK215" s="383"/>
      <c r="BL215" s="383"/>
      <c r="BM215" s="383"/>
      <c r="BN215" s="383"/>
      <c r="BO215" s="383"/>
      <c r="BP215" s="383"/>
      <c r="BQ215" s="383"/>
      <c r="BR215" s="383"/>
      <c r="BS215" s="383"/>
      <c r="BT215" s="383"/>
      <c r="BU215" s="383"/>
      <c r="BV215" s="383"/>
      <c r="BW215" s="383"/>
      <c r="BX215" s="383"/>
      <c r="BY215" s="383"/>
      <c r="BZ215" s="383"/>
      <c r="CA215" s="383"/>
      <c r="CB215" s="383"/>
      <c r="CC215" s="383"/>
      <c r="CD215" s="383"/>
      <c r="CE215" s="383"/>
      <c r="CF215" s="383"/>
      <c r="CG215" s="383"/>
      <c r="CH215" s="383"/>
      <c r="CI215" s="383"/>
      <c r="CJ215" s="383"/>
      <c r="CK215" s="383"/>
      <c r="CL215" s="383"/>
      <c r="CM215" s="383"/>
      <c r="CN215" s="383"/>
      <c r="CO215" s="383"/>
      <c r="CP215" s="383"/>
      <c r="CQ215" s="383"/>
      <c r="CR215" s="383"/>
      <c r="CS215" s="383"/>
      <c r="CT215" s="383"/>
      <c r="CU215" s="383"/>
      <c r="CV215" s="383"/>
      <c r="CW215" s="383"/>
      <c r="CX215" s="383"/>
      <c r="CY215" s="383"/>
      <c r="CZ215" s="383"/>
      <c r="DA215" s="383"/>
      <c r="DB215" s="383"/>
      <c r="DC215" s="383"/>
      <c r="DD215" s="383"/>
      <c r="DE215" s="383"/>
      <c r="DF215" s="383"/>
      <c r="DG215" s="383"/>
      <c r="DH215" s="383"/>
      <c r="DI215" s="383"/>
      <c r="DJ215" s="383"/>
      <c r="DK215" s="383"/>
      <c r="DL215" s="383"/>
      <c r="DM215" s="383"/>
      <c r="DN215" s="383"/>
      <c r="DO215" s="383"/>
      <c r="DP215" s="383"/>
      <c r="DQ215" s="383"/>
      <c r="DR215" s="383"/>
      <c r="DS215" s="383"/>
      <c r="DT215" s="383"/>
      <c r="DU215" s="383"/>
      <c r="DV215" s="383"/>
      <c r="DW215" s="383"/>
      <c r="DX215" s="383"/>
      <c r="DY215" s="383"/>
      <c r="DZ215" s="383"/>
      <c r="EA215" s="383"/>
      <c r="EB215" s="383"/>
      <c r="EC215" s="383"/>
      <c r="ED215" s="383"/>
      <c r="EE215" s="383"/>
      <c r="EF215" s="383"/>
      <c r="EG215" s="383"/>
      <c r="EH215" s="383"/>
      <c r="EI215" s="383"/>
      <c r="EJ215" s="383"/>
      <c r="EK215" s="383"/>
      <c r="EL215" s="383"/>
      <c r="EM215" s="383"/>
      <c r="EN215" s="383"/>
      <c r="EO215" s="383"/>
      <c r="EP215" s="383"/>
      <c r="EQ215" s="383"/>
      <c r="ER215" s="383"/>
      <c r="ES215" s="383"/>
      <c r="ET215" s="383"/>
      <c r="EU215" s="383"/>
      <c r="EV215" s="383"/>
      <c r="EW215" s="383"/>
      <c r="EX215" s="383"/>
      <c r="EY215" s="383"/>
      <c r="EZ215" s="383"/>
      <c r="FA215" s="383"/>
      <c r="FB215" s="383"/>
      <c r="FC215" s="383"/>
      <c r="FD215" s="383"/>
      <c r="FE215" s="383"/>
      <c r="FF215" s="383"/>
      <c r="FG215" s="383"/>
      <c r="FH215" s="383"/>
      <c r="FI215" s="383"/>
      <c r="FJ215" s="383"/>
      <c r="FK215" s="383"/>
      <c r="FL215" s="383"/>
      <c r="FM215" s="383"/>
      <c r="FN215" s="383"/>
      <c r="FO215" s="383"/>
      <c r="FP215" s="383"/>
      <c r="FQ215" s="383"/>
      <c r="FR215" s="383"/>
      <c r="FS215" s="383"/>
      <c r="FT215" s="383"/>
      <c r="FU215" s="383"/>
      <c r="FV215" s="383"/>
      <c r="FW215" s="383"/>
      <c r="FX215" s="383"/>
      <c r="FY215" s="383"/>
      <c r="FZ215" s="383"/>
      <c r="GA215" s="383"/>
      <c r="GB215" s="383"/>
      <c r="GC215" s="383"/>
      <c r="GD215" s="383"/>
      <c r="GE215" s="383"/>
      <c r="GF215" s="383"/>
      <c r="GG215" s="383"/>
      <c r="GH215" s="383"/>
      <c r="GI215" s="383"/>
      <c r="GJ215" s="383"/>
      <c r="GK215" s="383"/>
      <c r="GL215" s="383"/>
      <c r="GM215" s="383"/>
      <c r="GN215" s="383"/>
      <c r="GO215" s="383"/>
      <c r="GP215" s="383"/>
      <c r="GQ215" s="383"/>
      <c r="GR215" s="383"/>
      <c r="GS215" s="383"/>
      <c r="GT215" s="383"/>
      <c r="GU215" s="383"/>
      <c r="GV215" s="383"/>
      <c r="GW215" s="383"/>
      <c r="GX215" s="383"/>
      <c r="GY215" s="383"/>
      <c r="GZ215" s="383"/>
      <c r="HA215" s="383"/>
      <c r="HB215" s="383"/>
      <c r="HC215" s="383"/>
      <c r="HD215" s="383"/>
      <c r="HE215" s="383"/>
      <c r="HF215" s="383"/>
      <c r="HG215" s="383"/>
      <c r="HH215" s="383"/>
      <c r="HI215" s="383"/>
      <c r="HJ215" s="383"/>
      <c r="HK215" s="383"/>
      <c r="HL215" s="383"/>
      <c r="HM215" s="383"/>
      <c r="HN215" s="383"/>
      <c r="HO215" s="383"/>
      <c r="HP215" s="383"/>
      <c r="HQ215" s="383"/>
      <c r="HR215" s="383"/>
      <c r="HS215" s="383"/>
      <c r="HT215" s="383"/>
      <c r="HU215" s="383"/>
      <c r="HV215" s="383"/>
      <c r="HW215" s="383"/>
      <c r="HX215" s="383"/>
      <c r="HY215" s="383"/>
      <c r="HZ215" s="383"/>
      <c r="IA215" s="383"/>
      <c r="IB215" s="383"/>
      <c r="IC215" s="383"/>
      <c r="ID215" s="383"/>
      <c r="IE215" s="383"/>
      <c r="IF215" s="383"/>
      <c r="IG215" s="383"/>
      <c r="IH215" s="383"/>
      <c r="II215" s="383"/>
      <c r="IJ215" s="383"/>
      <c r="IK215" s="383"/>
      <c r="IL215" s="383"/>
      <c r="IM215" s="383"/>
      <c r="IN215" s="383"/>
      <c r="IO215" s="383"/>
      <c r="IP215" s="383"/>
      <c r="IQ215" s="383"/>
      <c r="IR215" s="383"/>
      <c r="IS215" s="383"/>
      <c r="IT215" s="383"/>
      <c r="IU215" s="383"/>
      <c r="IV215" s="383"/>
      <c r="IW215" s="383"/>
      <c r="IX215" s="383"/>
      <c r="IY215" s="383"/>
      <c r="IZ215" s="383"/>
      <c r="JA215" s="383"/>
      <c r="JB215" s="383"/>
      <c r="JC215" s="383"/>
      <c r="JD215" s="383"/>
      <c r="JE215" s="383"/>
      <c r="JF215" s="383"/>
      <c r="JG215" s="383"/>
      <c r="JH215" s="383"/>
      <c r="JI215" s="383"/>
      <c r="JJ215" s="383"/>
      <c r="JK215" s="383"/>
      <c r="JL215" s="383"/>
      <c r="JM215" s="383"/>
      <c r="JN215" s="383"/>
      <c r="JO215" s="383"/>
      <c r="JP215" s="383"/>
      <c r="JQ215" s="383"/>
      <c r="JR215" s="383"/>
      <c r="JS215" s="383"/>
      <c r="JT215" s="383"/>
      <c r="JU215" s="383"/>
      <c r="JV215" s="383"/>
      <c r="JW215" s="405"/>
      <c r="JX215" s="383"/>
      <c r="JY215" s="383"/>
      <c r="JZ215" s="383"/>
      <c r="KA215" s="383"/>
      <c r="KB215" s="405"/>
      <c r="KC215" s="405"/>
      <c r="KD215" s="405"/>
      <c r="KE215" s="405"/>
      <c r="KF215" s="405"/>
      <c r="KG215" s="405"/>
      <c r="KH215" s="405"/>
      <c r="KI215" s="405"/>
      <c r="KJ215" s="405"/>
      <c r="KK215" s="405"/>
      <c r="KL215" s="405"/>
      <c r="KM215" s="405"/>
      <c r="KN215" s="405"/>
      <c r="KO215" s="405"/>
      <c r="KP215" s="405"/>
      <c r="KQ215" s="405"/>
      <c r="KR215" s="405"/>
      <c r="KS215" s="405"/>
      <c r="KT215" s="405"/>
      <c r="KU215" s="405"/>
      <c r="KV215" s="405"/>
      <c r="KW215" s="405"/>
      <c r="KX215" s="405"/>
      <c r="KY215" s="405"/>
      <c r="KZ215" s="405"/>
      <c r="LA215" s="405"/>
      <c r="LB215" s="405"/>
      <c r="LC215" s="405"/>
      <c r="LD215" s="405"/>
      <c r="LE215" s="405"/>
      <c r="LF215" s="405"/>
      <c r="LG215" s="405"/>
      <c r="LH215" s="405"/>
      <c r="LI215" s="405"/>
      <c r="LJ215" s="405"/>
      <c r="LK215" s="405"/>
      <c r="LL215" s="405"/>
      <c r="LM215" s="405"/>
      <c r="LN215" s="405"/>
      <c r="LO215" s="405"/>
      <c r="LP215" s="405"/>
      <c r="LQ215" s="405"/>
      <c r="LR215" s="383"/>
      <c r="LS215" s="383"/>
      <c r="LT215" s="383"/>
      <c r="LU215" s="383"/>
      <c r="LV215" s="383"/>
      <c r="LW215" s="383"/>
      <c r="LX215" s="444"/>
      <c r="LY215" s="383"/>
      <c r="LZ215" s="383"/>
      <c r="MA215" s="383"/>
      <c r="MB215" s="383"/>
      <c r="MC215" s="383"/>
      <c r="MD215" s="383"/>
      <c r="ME215" s="383"/>
      <c r="MF215" s="383"/>
      <c r="MG215" s="383"/>
      <c r="MH215" s="383"/>
      <c r="MI215" s="383"/>
      <c r="MJ215" s="383"/>
      <c r="MK215" s="383"/>
      <c r="ML215" s="383"/>
      <c r="MM215" s="383"/>
      <c r="MN215" s="444"/>
      <c r="MO215" s="444"/>
      <c r="MP215" s="383"/>
      <c r="MQ215" s="383"/>
      <c r="MR215" s="383"/>
      <c r="MS215" s="383"/>
      <c r="MT215" s="383"/>
      <c r="MU215" s="383"/>
      <c r="MV215" s="383"/>
      <c r="MW215" s="383"/>
      <c r="MX215" s="383"/>
      <c r="MY215" s="383"/>
      <c r="MZ215" s="383"/>
      <c r="NA215" s="383"/>
      <c r="NB215" s="383"/>
      <c r="NC215" s="383"/>
      <c r="ND215" s="383"/>
    </row>
    <row r="216" spans="1:503" s="379" customFormat="1" ht="14.1" customHeight="1" x14ac:dyDescent="0.2">
      <c r="Q216" s="380"/>
      <c r="R216" s="380"/>
      <c r="S216" s="380"/>
      <c r="T216" s="380"/>
      <c r="U216" s="380"/>
      <c r="V216" s="380"/>
      <c r="W216" s="380"/>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c r="AS216" s="383"/>
      <c r="AT216" s="383"/>
      <c r="AU216" s="383"/>
      <c r="AV216" s="383"/>
      <c r="AW216" s="383"/>
      <c r="AX216" s="383"/>
      <c r="AY216" s="383"/>
      <c r="AZ216" s="383"/>
      <c r="BA216" s="383"/>
      <c r="BB216" s="383"/>
      <c r="BC216" s="383"/>
      <c r="BD216" s="383"/>
      <c r="BE216" s="383"/>
      <c r="BF216" s="383"/>
      <c r="BG216" s="383"/>
      <c r="BH216" s="383"/>
      <c r="BI216" s="383"/>
      <c r="BJ216" s="383"/>
      <c r="BK216" s="383"/>
      <c r="BL216" s="383"/>
      <c r="BM216" s="383"/>
      <c r="BN216" s="383"/>
      <c r="BO216" s="383"/>
      <c r="BP216" s="383"/>
      <c r="BQ216" s="383"/>
      <c r="BR216" s="383"/>
      <c r="BS216" s="383"/>
      <c r="BT216" s="383"/>
      <c r="BU216" s="383"/>
      <c r="BV216" s="383"/>
      <c r="BW216" s="383"/>
      <c r="BX216" s="383"/>
      <c r="BY216" s="383"/>
      <c r="BZ216" s="383"/>
      <c r="CA216" s="383"/>
      <c r="CB216" s="383"/>
      <c r="CC216" s="383"/>
      <c r="CD216" s="383"/>
      <c r="CE216" s="383"/>
      <c r="CF216" s="383"/>
      <c r="CG216" s="383"/>
      <c r="CH216" s="383"/>
      <c r="CI216" s="383"/>
      <c r="CJ216" s="383"/>
      <c r="CK216" s="383"/>
      <c r="CL216" s="383"/>
      <c r="CM216" s="383"/>
      <c r="CN216" s="383"/>
      <c r="CO216" s="383"/>
      <c r="CP216" s="383"/>
      <c r="CQ216" s="383"/>
      <c r="CR216" s="383"/>
      <c r="CS216" s="383"/>
      <c r="CT216" s="383"/>
      <c r="CU216" s="383"/>
      <c r="CV216" s="383"/>
      <c r="CW216" s="383"/>
      <c r="CX216" s="383"/>
      <c r="CY216" s="383"/>
      <c r="CZ216" s="383"/>
      <c r="DA216" s="383"/>
      <c r="DB216" s="383"/>
      <c r="DC216" s="383"/>
      <c r="DD216" s="383"/>
      <c r="DE216" s="383"/>
      <c r="DF216" s="383"/>
      <c r="DG216" s="383"/>
      <c r="DH216" s="383"/>
      <c r="DI216" s="383"/>
      <c r="DJ216" s="383"/>
      <c r="DK216" s="383"/>
      <c r="DL216" s="383"/>
      <c r="DM216" s="383"/>
      <c r="DN216" s="383"/>
      <c r="DO216" s="383"/>
      <c r="DP216" s="383"/>
      <c r="DQ216" s="383"/>
      <c r="DR216" s="383"/>
      <c r="DS216" s="383"/>
      <c r="DT216" s="383"/>
      <c r="DU216" s="383"/>
      <c r="DV216" s="383"/>
      <c r="DW216" s="383"/>
      <c r="DX216" s="383"/>
      <c r="DY216" s="383"/>
      <c r="DZ216" s="383"/>
      <c r="EA216" s="383"/>
      <c r="EB216" s="383"/>
      <c r="EC216" s="383"/>
      <c r="ED216" s="383"/>
      <c r="EE216" s="383"/>
      <c r="EF216" s="383"/>
      <c r="EG216" s="383"/>
      <c r="EH216" s="383"/>
      <c r="EI216" s="383"/>
      <c r="EJ216" s="383"/>
      <c r="EK216" s="383"/>
      <c r="EL216" s="383"/>
      <c r="EM216" s="383"/>
      <c r="EN216" s="383"/>
      <c r="EO216" s="383"/>
      <c r="EP216" s="383"/>
      <c r="EQ216" s="383"/>
      <c r="ER216" s="383"/>
      <c r="ES216" s="383"/>
      <c r="ET216" s="383"/>
      <c r="EU216" s="383"/>
      <c r="EV216" s="383"/>
      <c r="EW216" s="383"/>
      <c r="EX216" s="383"/>
      <c r="EY216" s="383"/>
      <c r="EZ216" s="383"/>
      <c r="FA216" s="383"/>
      <c r="FB216" s="383"/>
      <c r="FC216" s="383"/>
      <c r="FD216" s="383"/>
      <c r="FE216" s="383"/>
      <c r="FF216" s="383"/>
      <c r="FG216" s="383"/>
      <c r="FH216" s="383"/>
      <c r="FI216" s="383"/>
      <c r="FJ216" s="383"/>
      <c r="FK216" s="383"/>
      <c r="FL216" s="383"/>
      <c r="FM216" s="383"/>
      <c r="FN216" s="383"/>
      <c r="FO216" s="383"/>
      <c r="FP216" s="383"/>
      <c r="FQ216" s="383"/>
      <c r="FR216" s="383"/>
      <c r="FS216" s="383"/>
      <c r="FT216" s="383"/>
      <c r="FU216" s="383"/>
      <c r="FV216" s="383"/>
      <c r="FW216" s="383"/>
      <c r="FX216" s="383"/>
      <c r="FY216" s="383"/>
      <c r="FZ216" s="383"/>
      <c r="GA216" s="383"/>
      <c r="GB216" s="383"/>
      <c r="GC216" s="383"/>
      <c r="GD216" s="383"/>
      <c r="GE216" s="383"/>
      <c r="GF216" s="383"/>
      <c r="GG216" s="383"/>
      <c r="GH216" s="383"/>
      <c r="GI216" s="383"/>
      <c r="GJ216" s="383"/>
      <c r="GK216" s="383"/>
      <c r="GL216" s="383"/>
      <c r="GM216" s="383"/>
      <c r="GN216" s="383"/>
      <c r="GO216" s="383"/>
      <c r="GP216" s="383"/>
      <c r="GQ216" s="383"/>
      <c r="GR216" s="383"/>
      <c r="GS216" s="383"/>
      <c r="GT216" s="383"/>
      <c r="GU216" s="383"/>
      <c r="GV216" s="383"/>
      <c r="GW216" s="383"/>
      <c r="GX216" s="383"/>
      <c r="GY216" s="383"/>
      <c r="GZ216" s="383"/>
      <c r="HA216" s="383"/>
      <c r="HB216" s="383"/>
      <c r="HC216" s="383"/>
      <c r="HD216" s="383"/>
      <c r="HE216" s="383"/>
      <c r="HF216" s="383"/>
      <c r="HG216" s="383"/>
      <c r="HH216" s="383"/>
      <c r="HI216" s="383"/>
      <c r="HJ216" s="383"/>
      <c r="HK216" s="383"/>
      <c r="HL216" s="383"/>
      <c r="HM216" s="383"/>
      <c r="HN216" s="383"/>
      <c r="HO216" s="383"/>
      <c r="HP216" s="383"/>
      <c r="HQ216" s="383"/>
      <c r="HR216" s="383"/>
      <c r="HS216" s="383"/>
      <c r="HT216" s="383"/>
      <c r="HU216" s="383"/>
      <c r="HV216" s="383"/>
      <c r="HW216" s="383"/>
      <c r="HX216" s="383"/>
      <c r="HY216" s="383"/>
      <c r="HZ216" s="383"/>
      <c r="IA216" s="383"/>
      <c r="IB216" s="383"/>
      <c r="IC216" s="383"/>
      <c r="ID216" s="383"/>
      <c r="IE216" s="383"/>
      <c r="IF216" s="383"/>
      <c r="IG216" s="383"/>
      <c r="IH216" s="383"/>
      <c r="II216" s="383"/>
      <c r="IJ216" s="383"/>
      <c r="IK216" s="383"/>
      <c r="IL216" s="383"/>
      <c r="IM216" s="383"/>
      <c r="IN216" s="383"/>
      <c r="IO216" s="383"/>
      <c r="IP216" s="383"/>
      <c r="IQ216" s="383"/>
      <c r="IR216" s="383"/>
      <c r="IS216" s="383"/>
      <c r="IT216" s="383"/>
      <c r="IU216" s="383"/>
      <c r="IV216" s="383"/>
      <c r="IW216" s="383"/>
      <c r="IX216" s="383"/>
      <c r="IY216" s="383"/>
      <c r="IZ216" s="383"/>
      <c r="JA216" s="383"/>
      <c r="JB216" s="383"/>
      <c r="JC216" s="383"/>
      <c r="JD216" s="383"/>
      <c r="JE216" s="383"/>
      <c r="JF216" s="383"/>
      <c r="JG216" s="383"/>
      <c r="JH216" s="383"/>
      <c r="JI216" s="383"/>
      <c r="JJ216" s="383"/>
      <c r="JK216" s="383"/>
      <c r="JL216" s="383"/>
      <c r="JM216" s="383"/>
      <c r="JN216" s="383"/>
      <c r="JO216" s="383"/>
      <c r="JP216" s="383"/>
      <c r="JQ216" s="383"/>
      <c r="JR216" s="383"/>
      <c r="JS216" s="383"/>
      <c r="JT216" s="383"/>
      <c r="JU216" s="383"/>
      <c r="JV216" s="383"/>
      <c r="JW216" s="405"/>
      <c r="JX216" s="383"/>
      <c r="JY216" s="383"/>
      <c r="JZ216" s="383"/>
      <c r="KA216" s="383"/>
      <c r="KB216" s="405"/>
      <c r="KC216" s="405"/>
      <c r="KD216" s="405"/>
      <c r="KE216" s="405"/>
      <c r="KF216" s="405"/>
      <c r="KG216" s="405"/>
      <c r="KH216" s="405"/>
      <c r="KI216" s="405"/>
      <c r="KJ216" s="405"/>
      <c r="KK216" s="405"/>
      <c r="KL216" s="405"/>
      <c r="KM216" s="405"/>
      <c r="KN216" s="405"/>
      <c r="KO216" s="405"/>
      <c r="KP216" s="405"/>
      <c r="KQ216" s="405"/>
      <c r="KR216" s="405"/>
      <c r="KS216" s="405"/>
      <c r="KT216" s="405"/>
      <c r="KU216" s="405"/>
      <c r="KV216" s="405"/>
      <c r="KW216" s="405"/>
      <c r="KX216" s="405"/>
      <c r="KY216" s="405"/>
      <c r="KZ216" s="405"/>
      <c r="LA216" s="405"/>
      <c r="LB216" s="405"/>
      <c r="LC216" s="405"/>
      <c r="LD216" s="405"/>
      <c r="LE216" s="405"/>
      <c r="LF216" s="405"/>
      <c r="LG216" s="405"/>
      <c r="LH216" s="405"/>
      <c r="LI216" s="405"/>
      <c r="LJ216" s="405"/>
      <c r="LK216" s="405"/>
      <c r="LL216" s="405"/>
      <c r="LM216" s="405"/>
      <c r="LN216" s="405"/>
      <c r="LO216" s="405"/>
      <c r="LP216" s="405"/>
      <c r="LQ216" s="405"/>
      <c r="LR216" s="383"/>
      <c r="LS216" s="383"/>
      <c r="LT216" s="383"/>
      <c r="LU216" s="383"/>
      <c r="LV216" s="383"/>
      <c r="LW216" s="383"/>
      <c r="LX216" s="444"/>
      <c r="LY216" s="383"/>
      <c r="LZ216" s="383"/>
      <c r="MA216" s="383"/>
      <c r="MB216" s="383"/>
      <c r="MC216" s="383"/>
      <c r="MD216" s="383"/>
      <c r="ME216" s="383"/>
      <c r="MF216" s="383"/>
      <c r="MG216" s="383"/>
      <c r="MH216" s="383"/>
      <c r="MI216" s="383"/>
      <c r="MJ216" s="383"/>
      <c r="MK216" s="383"/>
      <c r="ML216" s="383"/>
      <c r="MM216" s="383"/>
      <c r="MN216" s="444"/>
      <c r="MO216" s="444"/>
      <c r="MP216" s="383"/>
      <c r="MQ216" s="383"/>
      <c r="MR216" s="383"/>
      <c r="MS216" s="383"/>
      <c r="MT216" s="383"/>
      <c r="MU216" s="383"/>
      <c r="MV216" s="383"/>
      <c r="MW216" s="383"/>
      <c r="MX216" s="383"/>
      <c r="MY216" s="383"/>
      <c r="MZ216" s="383"/>
      <c r="NA216" s="383"/>
      <c r="NB216" s="383"/>
      <c r="NC216" s="383"/>
      <c r="ND216" s="383"/>
    </row>
    <row r="217" spans="1:503" s="379" customFormat="1" ht="14.1" customHeight="1" x14ac:dyDescent="0.2">
      <c r="Q217" s="380"/>
      <c r="R217" s="380"/>
      <c r="S217" s="380"/>
      <c r="T217" s="380"/>
      <c r="U217" s="380"/>
      <c r="V217" s="380"/>
      <c r="W217" s="380"/>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3"/>
      <c r="AY217" s="383"/>
      <c r="AZ217" s="383"/>
      <c r="BA217" s="383"/>
      <c r="BB217" s="383"/>
      <c r="BC217" s="383"/>
      <c r="BD217" s="383"/>
      <c r="BE217" s="383"/>
      <c r="BF217" s="383"/>
      <c r="BG217" s="383"/>
      <c r="BH217" s="383"/>
      <c r="BI217" s="383"/>
      <c r="BJ217" s="383"/>
      <c r="BK217" s="383"/>
      <c r="BL217" s="383"/>
      <c r="BM217" s="383"/>
      <c r="BN217" s="383"/>
      <c r="BO217" s="383"/>
      <c r="BP217" s="383"/>
      <c r="BQ217" s="383"/>
      <c r="BR217" s="383"/>
      <c r="BS217" s="383"/>
      <c r="BT217" s="383"/>
      <c r="BU217" s="383"/>
      <c r="BV217" s="383"/>
      <c r="BW217" s="383"/>
      <c r="BX217" s="383"/>
      <c r="BY217" s="383"/>
      <c r="BZ217" s="383"/>
      <c r="CA217" s="383"/>
      <c r="CB217" s="383"/>
      <c r="CC217" s="383"/>
      <c r="CD217" s="383"/>
      <c r="CE217" s="383"/>
      <c r="CF217" s="383"/>
      <c r="CG217" s="383"/>
      <c r="CH217" s="383"/>
      <c r="CI217" s="383"/>
      <c r="CJ217" s="383"/>
      <c r="CK217" s="383"/>
      <c r="CL217" s="383"/>
      <c r="CM217" s="383"/>
      <c r="CN217" s="383"/>
      <c r="CO217" s="383"/>
      <c r="CP217" s="383"/>
      <c r="CQ217" s="383"/>
      <c r="CR217" s="383"/>
      <c r="CS217" s="383"/>
      <c r="CT217" s="383"/>
      <c r="CU217" s="383"/>
      <c r="CV217" s="383"/>
      <c r="CW217" s="383"/>
      <c r="CX217" s="383"/>
      <c r="CY217" s="383"/>
      <c r="CZ217" s="383"/>
      <c r="DA217" s="383"/>
      <c r="DB217" s="383"/>
      <c r="DC217" s="383"/>
      <c r="DD217" s="383"/>
      <c r="DE217" s="383"/>
      <c r="DF217" s="383"/>
      <c r="DG217" s="383"/>
      <c r="DH217" s="383"/>
      <c r="DI217" s="383"/>
      <c r="DJ217" s="383"/>
      <c r="DK217" s="383"/>
      <c r="DL217" s="383"/>
      <c r="DM217" s="383"/>
      <c r="DN217" s="383"/>
      <c r="DO217" s="383"/>
      <c r="DP217" s="383"/>
      <c r="DQ217" s="383"/>
      <c r="DR217" s="383"/>
      <c r="DS217" s="383"/>
      <c r="DT217" s="383"/>
      <c r="DU217" s="383"/>
      <c r="DV217" s="383"/>
      <c r="DW217" s="383"/>
      <c r="DX217" s="383"/>
      <c r="DY217" s="383"/>
      <c r="DZ217" s="383"/>
      <c r="EA217" s="383"/>
      <c r="EB217" s="383"/>
      <c r="EC217" s="383"/>
      <c r="ED217" s="383"/>
      <c r="EE217" s="383"/>
      <c r="EF217" s="383"/>
      <c r="EG217" s="383"/>
      <c r="EH217" s="383"/>
      <c r="EI217" s="383"/>
      <c r="EJ217" s="383"/>
      <c r="EK217" s="383"/>
      <c r="EL217" s="383"/>
      <c r="EM217" s="383"/>
      <c r="EN217" s="383"/>
      <c r="EO217" s="383"/>
      <c r="EP217" s="383"/>
      <c r="EQ217" s="383"/>
      <c r="ER217" s="383"/>
      <c r="ES217" s="383"/>
      <c r="ET217" s="383"/>
      <c r="EU217" s="383"/>
      <c r="EV217" s="383"/>
      <c r="EW217" s="383"/>
      <c r="EX217" s="383"/>
      <c r="EY217" s="383"/>
      <c r="EZ217" s="383"/>
      <c r="FA217" s="383"/>
      <c r="FB217" s="383"/>
      <c r="FC217" s="383"/>
      <c r="FD217" s="383"/>
      <c r="FE217" s="383"/>
      <c r="FF217" s="383"/>
      <c r="FG217" s="383"/>
      <c r="FH217" s="383"/>
      <c r="FI217" s="383"/>
      <c r="FJ217" s="383"/>
      <c r="FK217" s="383"/>
      <c r="FL217" s="383"/>
      <c r="FM217" s="383"/>
      <c r="FN217" s="383"/>
      <c r="FO217" s="383"/>
      <c r="FP217" s="383"/>
      <c r="FQ217" s="383"/>
      <c r="FR217" s="383"/>
      <c r="FS217" s="383"/>
      <c r="FT217" s="383"/>
      <c r="FU217" s="383"/>
      <c r="FV217" s="383"/>
      <c r="FW217" s="383"/>
      <c r="FX217" s="383"/>
      <c r="FY217" s="383"/>
      <c r="FZ217" s="383"/>
      <c r="GA217" s="383"/>
      <c r="GB217" s="383"/>
      <c r="GC217" s="383"/>
      <c r="GD217" s="383"/>
      <c r="GE217" s="383"/>
      <c r="GF217" s="383"/>
      <c r="GG217" s="383"/>
      <c r="GH217" s="383"/>
      <c r="GI217" s="383"/>
      <c r="GJ217" s="383"/>
      <c r="GK217" s="383"/>
      <c r="GL217" s="383"/>
      <c r="GM217" s="383"/>
      <c r="GN217" s="383"/>
      <c r="GO217" s="383"/>
      <c r="GP217" s="383"/>
      <c r="GQ217" s="383"/>
      <c r="GR217" s="383"/>
      <c r="GS217" s="383"/>
      <c r="GT217" s="383"/>
      <c r="GU217" s="383"/>
      <c r="GV217" s="383"/>
      <c r="GW217" s="383"/>
      <c r="GX217" s="383"/>
      <c r="GY217" s="383"/>
      <c r="GZ217" s="383"/>
      <c r="HA217" s="383"/>
      <c r="HB217" s="383"/>
      <c r="HC217" s="383"/>
      <c r="HD217" s="383"/>
      <c r="HE217" s="383"/>
      <c r="HF217" s="383"/>
      <c r="HG217" s="383"/>
      <c r="HH217" s="383"/>
      <c r="HI217" s="383"/>
      <c r="HJ217" s="383"/>
      <c r="HK217" s="383"/>
      <c r="HL217" s="383"/>
      <c r="HM217" s="383"/>
      <c r="HN217" s="383"/>
      <c r="HO217" s="383"/>
      <c r="HP217" s="383"/>
      <c r="HQ217" s="383"/>
      <c r="HR217" s="383"/>
      <c r="HS217" s="383"/>
      <c r="HT217" s="383"/>
      <c r="HU217" s="383"/>
      <c r="HV217" s="383"/>
      <c r="HW217" s="383"/>
      <c r="HX217" s="383"/>
      <c r="HY217" s="383"/>
      <c r="HZ217" s="383"/>
      <c r="IA217" s="383"/>
      <c r="IB217" s="383"/>
      <c r="IC217" s="383"/>
      <c r="ID217" s="383"/>
      <c r="IE217" s="383"/>
      <c r="IF217" s="383"/>
      <c r="IG217" s="383"/>
      <c r="IH217" s="383"/>
      <c r="II217" s="383"/>
      <c r="IJ217" s="383"/>
      <c r="IK217" s="383"/>
      <c r="IL217" s="383"/>
      <c r="IM217" s="383"/>
      <c r="IN217" s="383"/>
      <c r="IO217" s="383"/>
      <c r="IP217" s="383"/>
      <c r="IQ217" s="383"/>
      <c r="IR217" s="383"/>
      <c r="IS217" s="383"/>
      <c r="IT217" s="383"/>
      <c r="IU217" s="383"/>
      <c r="IV217" s="383"/>
      <c r="IW217" s="383"/>
      <c r="IX217" s="383"/>
      <c r="IY217" s="383"/>
      <c r="IZ217" s="383"/>
      <c r="JA217" s="383"/>
      <c r="JB217" s="383"/>
      <c r="JC217" s="383"/>
      <c r="JD217" s="383"/>
      <c r="JE217" s="383"/>
      <c r="JF217" s="383"/>
      <c r="JG217" s="383"/>
      <c r="JH217" s="383"/>
      <c r="JI217" s="383"/>
      <c r="JJ217" s="383"/>
      <c r="JK217" s="383"/>
      <c r="JL217" s="383"/>
      <c r="JM217" s="383"/>
      <c r="JN217" s="383"/>
      <c r="JO217" s="383"/>
      <c r="JP217" s="383"/>
      <c r="JQ217" s="383"/>
      <c r="JR217" s="383"/>
      <c r="JS217" s="383"/>
      <c r="JT217" s="383"/>
      <c r="JU217" s="383"/>
      <c r="JV217" s="383"/>
      <c r="JW217" s="405"/>
      <c r="JX217" s="383"/>
      <c r="JY217" s="383"/>
      <c r="JZ217" s="383"/>
      <c r="KA217" s="383"/>
      <c r="KB217" s="405"/>
      <c r="KC217" s="405"/>
      <c r="KD217" s="405"/>
      <c r="KE217" s="405"/>
      <c r="KF217" s="405"/>
      <c r="KG217" s="405"/>
      <c r="KH217" s="405"/>
      <c r="KI217" s="405"/>
      <c r="KJ217" s="405"/>
      <c r="KK217" s="405"/>
      <c r="KL217" s="405"/>
      <c r="KM217" s="405"/>
      <c r="KN217" s="405"/>
      <c r="KO217" s="405"/>
      <c r="KP217" s="405"/>
      <c r="KQ217" s="405"/>
      <c r="KR217" s="405"/>
      <c r="KS217" s="405"/>
      <c r="KT217" s="405"/>
      <c r="KU217" s="405"/>
      <c r="KV217" s="405"/>
      <c r="KW217" s="405"/>
      <c r="KX217" s="405"/>
      <c r="KY217" s="405"/>
      <c r="KZ217" s="405"/>
      <c r="LA217" s="405"/>
      <c r="LB217" s="405"/>
      <c r="LC217" s="405"/>
      <c r="LD217" s="405"/>
      <c r="LE217" s="405"/>
      <c r="LF217" s="405"/>
      <c r="LG217" s="405"/>
      <c r="LH217" s="405"/>
      <c r="LI217" s="405"/>
      <c r="LJ217" s="405"/>
      <c r="LK217" s="405"/>
      <c r="LL217" s="405"/>
      <c r="LM217" s="405"/>
      <c r="LN217" s="405"/>
      <c r="LO217" s="405"/>
      <c r="LP217" s="405"/>
      <c r="LQ217" s="405"/>
      <c r="LR217" s="383"/>
      <c r="LS217" s="383"/>
      <c r="LT217" s="383"/>
      <c r="LU217" s="383"/>
      <c r="LV217" s="383"/>
      <c r="LW217" s="383"/>
      <c r="LX217" s="444"/>
      <c r="LY217" s="383"/>
      <c r="LZ217" s="383"/>
      <c r="MA217" s="383"/>
      <c r="MB217" s="383"/>
      <c r="MC217" s="383"/>
      <c r="MD217" s="383"/>
      <c r="ME217" s="383"/>
      <c r="MF217" s="383"/>
      <c r="MG217" s="383"/>
      <c r="MH217" s="383"/>
      <c r="MI217" s="383"/>
      <c r="MJ217" s="383"/>
      <c r="MK217" s="383"/>
      <c r="ML217" s="383"/>
      <c r="MM217" s="383"/>
      <c r="MN217" s="444"/>
      <c r="MO217" s="444"/>
      <c r="MP217" s="383"/>
      <c r="MQ217" s="383"/>
      <c r="MR217" s="383"/>
      <c r="MS217" s="383"/>
      <c r="MT217" s="383"/>
      <c r="MU217" s="383"/>
      <c r="MV217" s="383"/>
      <c r="MW217" s="383"/>
      <c r="MX217" s="383"/>
      <c r="MY217" s="383"/>
      <c r="MZ217" s="383"/>
      <c r="NA217" s="383"/>
      <c r="NB217" s="383"/>
      <c r="NC217" s="383"/>
      <c r="ND217" s="383"/>
    </row>
    <row r="218" spans="1:503" s="379" customFormat="1" ht="14.1" customHeight="1" x14ac:dyDescent="0.2">
      <c r="Q218" s="380"/>
      <c r="R218" s="380"/>
      <c r="S218" s="380"/>
      <c r="T218" s="380"/>
      <c r="U218" s="380"/>
      <c r="V218" s="380"/>
      <c r="W218" s="380"/>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c r="AS218" s="383"/>
      <c r="AT218" s="383"/>
      <c r="AU218" s="383"/>
      <c r="AV218" s="383"/>
      <c r="AW218" s="383"/>
      <c r="AX218" s="383"/>
      <c r="AY218" s="383"/>
      <c r="AZ218" s="383"/>
      <c r="BA218" s="383"/>
      <c r="BB218" s="383"/>
      <c r="BC218" s="383"/>
      <c r="BD218" s="383"/>
      <c r="BE218" s="383"/>
      <c r="BF218" s="383"/>
      <c r="BG218" s="383"/>
      <c r="BH218" s="383"/>
      <c r="BI218" s="383"/>
      <c r="BJ218" s="383"/>
      <c r="BK218" s="383"/>
      <c r="BL218" s="383"/>
      <c r="BM218" s="383"/>
      <c r="BN218" s="383"/>
      <c r="BO218" s="383"/>
      <c r="BP218" s="383"/>
      <c r="BQ218" s="383"/>
      <c r="BR218" s="383"/>
      <c r="BS218" s="383"/>
      <c r="BT218" s="383"/>
      <c r="BU218" s="383"/>
      <c r="BV218" s="383"/>
      <c r="BW218" s="383"/>
      <c r="BX218" s="383"/>
      <c r="BY218" s="383"/>
      <c r="BZ218" s="383"/>
      <c r="CA218" s="383"/>
      <c r="CB218" s="383"/>
      <c r="CC218" s="383"/>
      <c r="CD218" s="383"/>
      <c r="CE218" s="383"/>
      <c r="CF218" s="383"/>
      <c r="CG218" s="383"/>
      <c r="CH218" s="383"/>
      <c r="CI218" s="383"/>
      <c r="CJ218" s="383"/>
      <c r="CK218" s="383"/>
      <c r="CL218" s="383"/>
      <c r="CM218" s="383"/>
      <c r="CN218" s="383"/>
      <c r="CO218" s="383"/>
      <c r="CP218" s="383"/>
      <c r="CQ218" s="383"/>
      <c r="CR218" s="383"/>
      <c r="CS218" s="383"/>
      <c r="CT218" s="383"/>
      <c r="CU218" s="383"/>
      <c r="CV218" s="383"/>
      <c r="CW218" s="383"/>
      <c r="CX218" s="383"/>
      <c r="CY218" s="383"/>
      <c r="CZ218" s="383"/>
      <c r="DA218" s="383"/>
      <c r="DB218" s="383"/>
      <c r="DC218" s="383"/>
      <c r="DD218" s="383"/>
      <c r="DE218" s="383"/>
      <c r="DF218" s="383"/>
      <c r="DG218" s="383"/>
      <c r="DH218" s="383"/>
      <c r="DI218" s="383"/>
      <c r="DJ218" s="383"/>
      <c r="DK218" s="383"/>
      <c r="DL218" s="383"/>
      <c r="DM218" s="383"/>
      <c r="DN218" s="383"/>
      <c r="DO218" s="383"/>
      <c r="DP218" s="383"/>
      <c r="DQ218" s="383"/>
      <c r="DR218" s="383"/>
      <c r="DS218" s="383"/>
      <c r="DT218" s="383"/>
      <c r="DU218" s="383"/>
      <c r="DV218" s="383"/>
      <c r="DW218" s="383"/>
      <c r="DX218" s="383"/>
      <c r="DY218" s="383"/>
      <c r="DZ218" s="383"/>
      <c r="EA218" s="383"/>
      <c r="EB218" s="383"/>
      <c r="EC218" s="383"/>
      <c r="ED218" s="383"/>
      <c r="EE218" s="383"/>
      <c r="EF218" s="383"/>
      <c r="EG218" s="383"/>
      <c r="EH218" s="383"/>
      <c r="EI218" s="383"/>
      <c r="EJ218" s="383"/>
      <c r="EK218" s="383"/>
      <c r="EL218" s="383"/>
      <c r="EM218" s="383"/>
      <c r="EN218" s="383"/>
      <c r="EO218" s="383"/>
      <c r="EP218" s="383"/>
      <c r="EQ218" s="383"/>
      <c r="ER218" s="383"/>
      <c r="ES218" s="383"/>
      <c r="ET218" s="383"/>
      <c r="EU218" s="383"/>
      <c r="EV218" s="383"/>
      <c r="EW218" s="383"/>
      <c r="EX218" s="383"/>
      <c r="EY218" s="383"/>
      <c r="EZ218" s="383"/>
      <c r="FA218" s="383"/>
      <c r="FB218" s="383"/>
      <c r="FC218" s="383"/>
      <c r="FD218" s="383"/>
      <c r="FE218" s="383"/>
      <c r="FF218" s="383"/>
      <c r="FG218" s="383"/>
      <c r="FH218" s="383"/>
      <c r="FI218" s="383"/>
      <c r="FJ218" s="383"/>
      <c r="FK218" s="383"/>
      <c r="FL218" s="383"/>
      <c r="FM218" s="383"/>
      <c r="FN218" s="383"/>
      <c r="FO218" s="383"/>
      <c r="FP218" s="383"/>
      <c r="FQ218" s="383"/>
      <c r="FR218" s="383"/>
      <c r="FS218" s="383"/>
      <c r="FT218" s="383"/>
      <c r="FU218" s="383"/>
      <c r="FV218" s="383"/>
      <c r="FW218" s="383"/>
      <c r="FX218" s="383"/>
      <c r="FY218" s="383"/>
      <c r="FZ218" s="383"/>
      <c r="GA218" s="383"/>
      <c r="GB218" s="383"/>
      <c r="GC218" s="383"/>
      <c r="GD218" s="383"/>
      <c r="GE218" s="383"/>
      <c r="GF218" s="383"/>
      <c r="GG218" s="383"/>
      <c r="GH218" s="383"/>
      <c r="GI218" s="383"/>
      <c r="GJ218" s="383"/>
      <c r="GK218" s="383"/>
      <c r="GL218" s="383"/>
      <c r="GM218" s="383"/>
      <c r="GN218" s="383"/>
      <c r="GO218" s="383"/>
      <c r="GP218" s="383"/>
      <c r="GQ218" s="383"/>
      <c r="GR218" s="383"/>
      <c r="GS218" s="383"/>
      <c r="GT218" s="383"/>
      <c r="GU218" s="383"/>
      <c r="GV218" s="383"/>
      <c r="GW218" s="383"/>
      <c r="GX218" s="383"/>
      <c r="GY218" s="383"/>
      <c r="GZ218" s="383"/>
      <c r="HA218" s="383"/>
      <c r="HB218" s="383"/>
      <c r="HC218" s="383"/>
      <c r="HD218" s="383"/>
      <c r="HE218" s="383"/>
      <c r="HF218" s="383"/>
      <c r="HG218" s="383"/>
      <c r="HH218" s="383"/>
      <c r="HI218" s="383"/>
      <c r="HJ218" s="383"/>
      <c r="HK218" s="383"/>
      <c r="HL218" s="383"/>
      <c r="HM218" s="383"/>
      <c r="HN218" s="383"/>
      <c r="HO218" s="383"/>
      <c r="HP218" s="383"/>
      <c r="HQ218" s="383"/>
      <c r="HR218" s="383"/>
      <c r="HS218" s="383"/>
      <c r="HT218" s="383"/>
      <c r="HU218" s="383"/>
      <c r="HV218" s="383"/>
      <c r="HW218" s="383"/>
      <c r="HX218" s="383"/>
      <c r="HY218" s="383"/>
      <c r="HZ218" s="383"/>
      <c r="IA218" s="383"/>
      <c r="IB218" s="383"/>
      <c r="IC218" s="383"/>
      <c r="ID218" s="383"/>
      <c r="IE218" s="383"/>
      <c r="IF218" s="383"/>
      <c r="IG218" s="383"/>
      <c r="IH218" s="383"/>
      <c r="II218" s="383"/>
      <c r="IJ218" s="383"/>
      <c r="IK218" s="383"/>
      <c r="IL218" s="383"/>
      <c r="IM218" s="383"/>
      <c r="IN218" s="383"/>
      <c r="IO218" s="383"/>
      <c r="IP218" s="383"/>
      <c r="IQ218" s="383"/>
      <c r="IR218" s="383"/>
      <c r="IS218" s="383"/>
      <c r="IT218" s="383"/>
      <c r="IU218" s="383"/>
      <c r="IV218" s="383"/>
      <c r="IW218" s="383"/>
      <c r="IX218" s="383"/>
      <c r="IY218" s="383"/>
      <c r="IZ218" s="383"/>
      <c r="JA218" s="383"/>
      <c r="JB218" s="383"/>
      <c r="JC218" s="383"/>
      <c r="JD218" s="383"/>
      <c r="JE218" s="383"/>
      <c r="JF218" s="383"/>
      <c r="JG218" s="383"/>
      <c r="JH218" s="383"/>
      <c r="JI218" s="383"/>
      <c r="JJ218" s="383"/>
      <c r="JK218" s="383"/>
      <c r="JL218" s="383"/>
      <c r="JM218" s="383"/>
      <c r="JN218" s="383"/>
      <c r="JO218" s="383"/>
      <c r="JP218" s="383"/>
      <c r="JQ218" s="383"/>
      <c r="JR218" s="383"/>
      <c r="JS218" s="383"/>
      <c r="JT218" s="383"/>
      <c r="JU218" s="383"/>
      <c r="JV218" s="383"/>
      <c r="JW218" s="405"/>
      <c r="JX218" s="383"/>
      <c r="JY218" s="383"/>
      <c r="JZ218" s="383"/>
      <c r="KA218" s="383"/>
      <c r="KB218" s="405"/>
      <c r="KC218" s="405"/>
      <c r="KD218" s="405"/>
      <c r="KE218" s="405"/>
      <c r="KF218" s="405"/>
      <c r="KG218" s="405"/>
      <c r="KH218" s="405"/>
      <c r="KI218" s="405"/>
      <c r="KJ218" s="405"/>
      <c r="KK218" s="405"/>
      <c r="KL218" s="405"/>
      <c r="KM218" s="405"/>
      <c r="KN218" s="405"/>
      <c r="KO218" s="405"/>
      <c r="KP218" s="405"/>
      <c r="KQ218" s="405"/>
      <c r="KR218" s="405"/>
      <c r="KS218" s="405"/>
      <c r="KT218" s="405"/>
      <c r="KU218" s="405"/>
      <c r="KV218" s="405"/>
      <c r="KW218" s="405"/>
      <c r="KX218" s="405"/>
      <c r="KY218" s="405"/>
      <c r="KZ218" s="405"/>
      <c r="LA218" s="405"/>
      <c r="LB218" s="405"/>
      <c r="LC218" s="405"/>
      <c r="LD218" s="405"/>
      <c r="LE218" s="405"/>
      <c r="LF218" s="405"/>
      <c r="LG218" s="405"/>
      <c r="LH218" s="405"/>
      <c r="LI218" s="405"/>
      <c r="LJ218" s="405"/>
      <c r="LK218" s="405"/>
      <c r="LL218" s="405"/>
      <c r="LM218" s="405"/>
      <c r="LN218" s="405"/>
      <c r="LO218" s="405"/>
      <c r="LP218" s="405"/>
      <c r="LQ218" s="405"/>
      <c r="LR218" s="383"/>
      <c r="LS218" s="383"/>
      <c r="LT218" s="383"/>
      <c r="LU218" s="383"/>
      <c r="LV218" s="383"/>
      <c r="LW218" s="383"/>
      <c r="LX218" s="444"/>
      <c r="LY218" s="383"/>
      <c r="LZ218" s="383"/>
      <c r="MA218" s="383"/>
      <c r="MB218" s="383"/>
      <c r="MC218" s="383"/>
      <c r="MD218" s="383"/>
      <c r="ME218" s="383"/>
      <c r="MF218" s="383"/>
      <c r="MG218" s="383"/>
      <c r="MH218" s="383"/>
      <c r="MI218" s="383"/>
      <c r="MJ218" s="383"/>
      <c r="MK218" s="383"/>
      <c r="ML218" s="383"/>
      <c r="MM218" s="383"/>
      <c r="MN218" s="444"/>
      <c r="MO218" s="444"/>
      <c r="MP218" s="383"/>
      <c r="MQ218" s="383"/>
      <c r="MR218" s="383"/>
      <c r="MS218" s="383"/>
      <c r="MT218" s="383"/>
      <c r="MU218" s="383"/>
      <c r="MV218" s="383"/>
      <c r="MW218" s="383"/>
      <c r="MX218" s="383"/>
      <c r="MY218" s="383"/>
      <c r="MZ218" s="383"/>
      <c r="NA218" s="383"/>
      <c r="NB218" s="383"/>
      <c r="NC218" s="383"/>
      <c r="ND218" s="383"/>
    </row>
    <row r="219" spans="1:503" s="379" customFormat="1" ht="14.1" customHeight="1" x14ac:dyDescent="0.2">
      <c r="Q219" s="380"/>
      <c r="R219" s="380"/>
      <c r="S219" s="380"/>
      <c r="T219" s="380"/>
      <c r="U219" s="380"/>
      <c r="V219" s="380"/>
      <c r="W219" s="380"/>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c r="AS219" s="383"/>
      <c r="AT219" s="383"/>
      <c r="AU219" s="383"/>
      <c r="AV219" s="383"/>
      <c r="AW219" s="383"/>
      <c r="AX219" s="383"/>
      <c r="AY219" s="383"/>
      <c r="AZ219" s="383"/>
      <c r="BA219" s="383"/>
      <c r="BB219" s="383"/>
      <c r="BC219" s="383"/>
      <c r="BD219" s="383"/>
      <c r="BE219" s="383"/>
      <c r="BF219" s="383"/>
      <c r="BG219" s="383"/>
      <c r="BH219" s="383"/>
      <c r="BI219" s="383"/>
      <c r="BJ219" s="383"/>
      <c r="BK219" s="383"/>
      <c r="BL219" s="383"/>
      <c r="BM219" s="383"/>
      <c r="BN219" s="383"/>
      <c r="BO219" s="383"/>
      <c r="BP219" s="383"/>
      <c r="BQ219" s="383"/>
      <c r="BR219" s="383"/>
      <c r="BS219" s="383"/>
      <c r="BT219" s="383"/>
      <c r="BU219" s="383"/>
      <c r="BV219" s="383"/>
      <c r="BW219" s="383"/>
      <c r="BX219" s="383"/>
      <c r="BY219" s="383"/>
      <c r="BZ219" s="383"/>
      <c r="CA219" s="383"/>
      <c r="CB219" s="383"/>
      <c r="CC219" s="383"/>
      <c r="CD219" s="383"/>
      <c r="CE219" s="383"/>
      <c r="CF219" s="383"/>
      <c r="CG219" s="383"/>
      <c r="CH219" s="383"/>
      <c r="CI219" s="383"/>
      <c r="CJ219" s="383"/>
      <c r="CK219" s="383"/>
      <c r="CL219" s="383"/>
      <c r="CM219" s="383"/>
      <c r="CN219" s="383"/>
      <c r="CO219" s="383"/>
      <c r="CP219" s="383"/>
      <c r="CQ219" s="383"/>
      <c r="CR219" s="383"/>
      <c r="CS219" s="383"/>
      <c r="CT219" s="383"/>
      <c r="CU219" s="383"/>
      <c r="CV219" s="383"/>
      <c r="CW219" s="383"/>
      <c r="CX219" s="383"/>
      <c r="CY219" s="383"/>
      <c r="CZ219" s="383"/>
      <c r="DA219" s="383"/>
      <c r="DB219" s="383"/>
      <c r="DC219" s="383"/>
      <c r="DD219" s="383"/>
      <c r="DE219" s="383"/>
      <c r="DF219" s="383"/>
      <c r="DG219" s="383"/>
      <c r="DH219" s="383"/>
      <c r="DI219" s="383"/>
      <c r="DJ219" s="383"/>
      <c r="DK219" s="383"/>
      <c r="DL219" s="383"/>
      <c r="DM219" s="383"/>
      <c r="DN219" s="383"/>
      <c r="DO219" s="383"/>
      <c r="DP219" s="383"/>
      <c r="DQ219" s="383"/>
      <c r="DR219" s="383"/>
      <c r="DS219" s="383"/>
      <c r="DT219" s="383"/>
      <c r="DU219" s="383"/>
      <c r="DV219" s="383"/>
      <c r="DW219" s="383"/>
      <c r="DX219" s="383"/>
      <c r="DY219" s="383"/>
      <c r="DZ219" s="383"/>
      <c r="EA219" s="383"/>
      <c r="EB219" s="383"/>
      <c r="EC219" s="383"/>
      <c r="ED219" s="383"/>
      <c r="EE219" s="383"/>
      <c r="EF219" s="383"/>
      <c r="EG219" s="383"/>
      <c r="EH219" s="383"/>
      <c r="EI219" s="383"/>
      <c r="EJ219" s="383"/>
      <c r="EK219" s="383"/>
      <c r="EL219" s="383"/>
      <c r="EM219" s="383"/>
      <c r="EN219" s="383"/>
      <c r="EO219" s="383"/>
      <c r="EP219" s="383"/>
      <c r="EQ219" s="383"/>
      <c r="ER219" s="383"/>
      <c r="ES219" s="383"/>
      <c r="ET219" s="383"/>
      <c r="EU219" s="383"/>
      <c r="EV219" s="383"/>
      <c r="EW219" s="383"/>
      <c r="EX219" s="383"/>
      <c r="EY219" s="383"/>
      <c r="EZ219" s="383"/>
      <c r="FA219" s="383"/>
      <c r="FB219" s="383"/>
      <c r="FC219" s="383"/>
      <c r="FD219" s="383"/>
      <c r="FE219" s="383"/>
      <c r="FF219" s="383"/>
      <c r="FG219" s="383"/>
      <c r="FH219" s="383"/>
      <c r="FI219" s="383"/>
      <c r="FJ219" s="383"/>
      <c r="FK219" s="383"/>
      <c r="FL219" s="383"/>
      <c r="FM219" s="383"/>
      <c r="FN219" s="383"/>
      <c r="FO219" s="383"/>
      <c r="FP219" s="383"/>
      <c r="FQ219" s="383"/>
      <c r="FR219" s="383"/>
      <c r="FS219" s="383"/>
      <c r="FT219" s="383"/>
      <c r="FU219" s="383"/>
      <c r="FV219" s="383"/>
      <c r="FW219" s="383"/>
      <c r="FX219" s="383"/>
      <c r="FY219" s="383"/>
      <c r="FZ219" s="383"/>
      <c r="GA219" s="383"/>
      <c r="GB219" s="383"/>
      <c r="GC219" s="383"/>
      <c r="GD219" s="383"/>
      <c r="GE219" s="383"/>
      <c r="GF219" s="383"/>
      <c r="GG219" s="383"/>
      <c r="GH219" s="383"/>
      <c r="GI219" s="383"/>
      <c r="GJ219" s="383"/>
      <c r="GK219" s="383"/>
      <c r="GL219" s="383"/>
      <c r="GM219" s="383"/>
      <c r="GN219" s="383"/>
      <c r="GO219" s="383"/>
      <c r="GP219" s="383"/>
      <c r="GQ219" s="383"/>
      <c r="GR219" s="383"/>
      <c r="GS219" s="383"/>
      <c r="GT219" s="383"/>
      <c r="GU219" s="383"/>
      <c r="GV219" s="383"/>
      <c r="GW219" s="383"/>
      <c r="GX219" s="383"/>
      <c r="GY219" s="383"/>
      <c r="GZ219" s="383"/>
      <c r="HA219" s="383"/>
      <c r="HB219" s="383"/>
      <c r="HC219" s="383"/>
      <c r="HD219" s="383"/>
      <c r="HE219" s="383"/>
      <c r="HF219" s="383"/>
      <c r="HG219" s="383"/>
      <c r="HH219" s="383"/>
      <c r="HI219" s="383"/>
      <c r="HJ219" s="383"/>
      <c r="HK219" s="383"/>
      <c r="HL219" s="383"/>
      <c r="HM219" s="383"/>
      <c r="HN219" s="383"/>
      <c r="HO219" s="383"/>
      <c r="HP219" s="383"/>
      <c r="HQ219" s="383"/>
      <c r="HR219" s="383"/>
      <c r="HS219" s="383"/>
      <c r="HT219" s="383"/>
      <c r="HU219" s="383"/>
      <c r="HV219" s="383"/>
      <c r="HW219" s="383"/>
      <c r="HX219" s="383"/>
      <c r="HY219" s="383"/>
      <c r="HZ219" s="383"/>
      <c r="IA219" s="383"/>
      <c r="IB219" s="383"/>
      <c r="IC219" s="383"/>
      <c r="ID219" s="383"/>
      <c r="IE219" s="383"/>
      <c r="IF219" s="383"/>
      <c r="IG219" s="383"/>
      <c r="IH219" s="383"/>
      <c r="II219" s="383"/>
      <c r="IJ219" s="383"/>
      <c r="IK219" s="383"/>
      <c r="IL219" s="383"/>
      <c r="IM219" s="383"/>
      <c r="IN219" s="383"/>
      <c r="IO219" s="383"/>
      <c r="IP219" s="383"/>
      <c r="IQ219" s="383"/>
      <c r="IR219" s="383"/>
      <c r="IS219" s="383"/>
      <c r="IT219" s="383"/>
      <c r="IU219" s="383"/>
      <c r="IV219" s="383"/>
      <c r="IW219" s="383"/>
      <c r="IX219" s="383"/>
      <c r="IY219" s="383"/>
      <c r="IZ219" s="383"/>
      <c r="JA219" s="383"/>
      <c r="JB219" s="383"/>
      <c r="JC219" s="383"/>
      <c r="JD219" s="383"/>
      <c r="JE219" s="383"/>
      <c r="JF219" s="383"/>
      <c r="JG219" s="383"/>
      <c r="JH219" s="383"/>
      <c r="JI219" s="383"/>
      <c r="JJ219" s="383"/>
      <c r="JK219" s="383"/>
      <c r="JL219" s="383"/>
      <c r="JM219" s="383"/>
      <c r="JN219" s="383"/>
      <c r="JO219" s="383"/>
      <c r="JP219" s="383"/>
      <c r="JQ219" s="383"/>
      <c r="JR219" s="383"/>
      <c r="JS219" s="383"/>
      <c r="JT219" s="383"/>
      <c r="JU219" s="383"/>
      <c r="JV219" s="383"/>
      <c r="JW219" s="405"/>
      <c r="JX219" s="383"/>
      <c r="JY219" s="383"/>
      <c r="JZ219" s="383"/>
      <c r="KA219" s="383"/>
      <c r="KB219" s="405"/>
      <c r="KC219" s="405"/>
      <c r="KD219" s="405"/>
      <c r="KE219" s="405"/>
      <c r="KF219" s="405"/>
      <c r="KG219" s="405"/>
      <c r="KH219" s="405"/>
      <c r="KI219" s="405"/>
      <c r="KJ219" s="405"/>
      <c r="KK219" s="405"/>
      <c r="KL219" s="405"/>
      <c r="KM219" s="405"/>
      <c r="KN219" s="405"/>
      <c r="KO219" s="405"/>
      <c r="KP219" s="405"/>
      <c r="KQ219" s="405"/>
      <c r="KR219" s="405"/>
      <c r="KS219" s="405"/>
      <c r="KT219" s="405"/>
      <c r="KU219" s="405"/>
      <c r="KV219" s="405"/>
      <c r="KW219" s="405"/>
      <c r="KX219" s="405"/>
      <c r="KY219" s="405"/>
      <c r="KZ219" s="405"/>
      <c r="LA219" s="405"/>
      <c r="LB219" s="405"/>
      <c r="LC219" s="405"/>
      <c r="LD219" s="405"/>
      <c r="LE219" s="405"/>
      <c r="LF219" s="405"/>
      <c r="LG219" s="405"/>
      <c r="LH219" s="405"/>
      <c r="LI219" s="405"/>
      <c r="LJ219" s="405"/>
      <c r="LK219" s="405"/>
      <c r="LL219" s="405"/>
      <c r="LM219" s="405"/>
      <c r="LN219" s="405"/>
      <c r="LO219" s="405"/>
      <c r="LP219" s="405"/>
      <c r="LQ219" s="405"/>
      <c r="LR219" s="383"/>
      <c r="LS219" s="383"/>
      <c r="LT219" s="383"/>
      <c r="LU219" s="383"/>
      <c r="LV219" s="383"/>
      <c r="LW219" s="383"/>
      <c r="LX219" s="444"/>
      <c r="LY219" s="383"/>
      <c r="LZ219" s="383"/>
      <c r="MA219" s="383"/>
      <c r="MB219" s="383"/>
      <c r="MC219" s="383"/>
      <c r="MD219" s="383"/>
      <c r="ME219" s="383"/>
      <c r="MF219" s="383"/>
      <c r="MG219" s="383"/>
      <c r="MH219" s="383"/>
      <c r="MI219" s="383"/>
      <c r="MJ219" s="383"/>
      <c r="MK219" s="383"/>
      <c r="ML219" s="383"/>
      <c r="MM219" s="383"/>
      <c r="MN219" s="444"/>
      <c r="MO219" s="444"/>
      <c r="MP219" s="383"/>
      <c r="MQ219" s="383"/>
      <c r="MR219" s="383"/>
      <c r="MS219" s="383"/>
      <c r="MT219" s="383"/>
      <c r="MU219" s="383"/>
      <c r="MV219" s="383"/>
      <c r="MW219" s="383"/>
      <c r="MX219" s="383"/>
      <c r="MY219" s="383"/>
      <c r="MZ219" s="383"/>
      <c r="NA219" s="383"/>
      <c r="NB219" s="383"/>
      <c r="NC219" s="383"/>
      <c r="ND219" s="383"/>
    </row>
    <row r="220" spans="1:503" s="379" customFormat="1" ht="14.1" customHeight="1" x14ac:dyDescent="0.2">
      <c r="Q220" s="380"/>
      <c r="R220" s="380"/>
      <c r="S220" s="380"/>
      <c r="T220" s="380"/>
      <c r="U220" s="380"/>
      <c r="V220" s="380"/>
      <c r="W220" s="380"/>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c r="AS220" s="383"/>
      <c r="AT220" s="383"/>
      <c r="AU220" s="383"/>
      <c r="AV220" s="383"/>
      <c r="AW220" s="383"/>
      <c r="AX220" s="383"/>
      <c r="AY220" s="383"/>
      <c r="AZ220" s="383"/>
      <c r="BA220" s="383"/>
      <c r="BB220" s="383"/>
      <c r="BC220" s="383"/>
      <c r="BD220" s="383"/>
      <c r="BE220" s="383"/>
      <c r="BF220" s="383"/>
      <c r="BG220" s="383"/>
      <c r="BH220" s="383"/>
      <c r="BI220" s="383"/>
      <c r="BJ220" s="383"/>
      <c r="BK220" s="383"/>
      <c r="BL220" s="383"/>
      <c r="BM220" s="383"/>
      <c r="BN220" s="383"/>
      <c r="BO220" s="383"/>
      <c r="BP220" s="383"/>
      <c r="BQ220" s="383"/>
      <c r="BR220" s="383"/>
      <c r="BS220" s="383"/>
      <c r="BT220" s="383"/>
      <c r="BU220" s="383"/>
      <c r="BV220" s="383"/>
      <c r="BW220" s="383"/>
      <c r="BX220" s="383"/>
      <c r="BY220" s="383"/>
      <c r="BZ220" s="383"/>
      <c r="CA220" s="383"/>
      <c r="CB220" s="383"/>
      <c r="CC220" s="383"/>
      <c r="CD220" s="383"/>
      <c r="CE220" s="383"/>
      <c r="CF220" s="383"/>
      <c r="CG220" s="383"/>
      <c r="CH220" s="383"/>
      <c r="CI220" s="383"/>
      <c r="CJ220" s="383"/>
      <c r="CK220" s="383"/>
      <c r="CL220" s="383"/>
      <c r="CM220" s="383"/>
      <c r="CN220" s="383"/>
      <c r="CO220" s="383"/>
      <c r="CP220" s="383"/>
      <c r="CQ220" s="383"/>
      <c r="CR220" s="383"/>
      <c r="CS220" s="383"/>
      <c r="CT220" s="383"/>
      <c r="CU220" s="383"/>
      <c r="CV220" s="383"/>
      <c r="CW220" s="383"/>
      <c r="CX220" s="383"/>
      <c r="CY220" s="383"/>
      <c r="CZ220" s="383"/>
      <c r="DA220" s="383"/>
      <c r="DB220" s="383"/>
      <c r="DC220" s="383"/>
      <c r="DD220" s="383"/>
      <c r="DE220" s="383"/>
      <c r="DF220" s="383"/>
      <c r="DG220" s="383"/>
      <c r="DH220" s="383"/>
      <c r="DI220" s="383"/>
      <c r="DJ220" s="383"/>
      <c r="DK220" s="383"/>
      <c r="DL220" s="383"/>
      <c r="DM220" s="383"/>
      <c r="DN220" s="383"/>
      <c r="DO220" s="383"/>
      <c r="DP220" s="383"/>
      <c r="DQ220" s="383"/>
      <c r="DR220" s="383"/>
      <c r="DS220" s="383"/>
      <c r="DT220" s="383"/>
      <c r="DU220" s="383"/>
      <c r="DV220" s="383"/>
      <c r="DW220" s="383"/>
      <c r="DX220" s="383"/>
      <c r="DY220" s="383"/>
      <c r="DZ220" s="383"/>
      <c r="EA220" s="383"/>
      <c r="EB220" s="383"/>
      <c r="EC220" s="383"/>
      <c r="ED220" s="383"/>
      <c r="EE220" s="383"/>
      <c r="EF220" s="383"/>
      <c r="EG220" s="383"/>
      <c r="EH220" s="383"/>
      <c r="EI220" s="383"/>
      <c r="EJ220" s="383"/>
      <c r="EK220" s="383"/>
      <c r="EL220" s="383"/>
      <c r="EM220" s="383"/>
      <c r="EN220" s="383"/>
      <c r="EO220" s="383"/>
      <c r="EP220" s="383"/>
      <c r="EQ220" s="383"/>
      <c r="ER220" s="383"/>
      <c r="ES220" s="383"/>
      <c r="ET220" s="383"/>
      <c r="EU220" s="383"/>
      <c r="EV220" s="383"/>
      <c r="EW220" s="383"/>
      <c r="EX220" s="383"/>
      <c r="EY220" s="383"/>
      <c r="EZ220" s="383"/>
      <c r="FA220" s="383"/>
      <c r="FB220" s="383"/>
      <c r="FC220" s="383"/>
      <c r="FD220" s="383"/>
      <c r="FE220" s="383"/>
      <c r="FF220" s="383"/>
      <c r="FG220" s="383"/>
      <c r="FH220" s="383"/>
      <c r="FI220" s="383"/>
      <c r="FJ220" s="383"/>
      <c r="FK220" s="383"/>
      <c r="FL220" s="383"/>
      <c r="FM220" s="383"/>
      <c r="FN220" s="383"/>
      <c r="FO220" s="383"/>
      <c r="FP220" s="383"/>
      <c r="FQ220" s="383"/>
      <c r="FR220" s="383"/>
      <c r="FS220" s="383"/>
      <c r="FT220" s="383"/>
      <c r="FU220" s="383"/>
      <c r="FV220" s="383"/>
      <c r="FW220" s="383"/>
      <c r="FX220" s="383"/>
      <c r="FY220" s="383"/>
      <c r="FZ220" s="383"/>
      <c r="GA220" s="383"/>
      <c r="GB220" s="383"/>
      <c r="GC220" s="383"/>
      <c r="GD220" s="383"/>
      <c r="GE220" s="383"/>
      <c r="GF220" s="383"/>
      <c r="GG220" s="383"/>
      <c r="GH220" s="383"/>
      <c r="GI220" s="383"/>
      <c r="GJ220" s="383"/>
      <c r="GK220" s="383"/>
      <c r="GL220" s="383"/>
      <c r="GM220" s="383"/>
      <c r="GN220" s="383"/>
      <c r="GO220" s="383"/>
      <c r="GP220" s="383"/>
      <c r="GQ220" s="383"/>
      <c r="GR220" s="383"/>
      <c r="GS220" s="383"/>
      <c r="GT220" s="383"/>
      <c r="GU220" s="383"/>
      <c r="GV220" s="383"/>
      <c r="GW220" s="383"/>
      <c r="GX220" s="383"/>
      <c r="GY220" s="383"/>
      <c r="GZ220" s="383"/>
      <c r="HA220" s="383"/>
      <c r="HB220" s="383"/>
      <c r="HC220" s="383"/>
      <c r="HD220" s="383"/>
      <c r="HE220" s="383"/>
      <c r="HF220" s="383"/>
      <c r="HG220" s="383"/>
      <c r="HH220" s="383"/>
      <c r="HI220" s="383"/>
      <c r="HJ220" s="383"/>
      <c r="HK220" s="383"/>
      <c r="HL220" s="383"/>
      <c r="HM220" s="383"/>
      <c r="HN220" s="383"/>
      <c r="HO220" s="383"/>
      <c r="HP220" s="383"/>
      <c r="HQ220" s="383"/>
      <c r="HR220" s="383"/>
      <c r="HS220" s="383"/>
      <c r="HT220" s="383"/>
      <c r="HU220" s="383"/>
      <c r="HV220" s="383"/>
      <c r="HW220" s="383"/>
      <c r="HX220" s="383"/>
      <c r="HY220" s="383"/>
      <c r="HZ220" s="383"/>
      <c r="IA220" s="383"/>
      <c r="IB220" s="383"/>
      <c r="IC220" s="383"/>
      <c r="ID220" s="383"/>
      <c r="IE220" s="383"/>
      <c r="IF220" s="383"/>
      <c r="IG220" s="383"/>
      <c r="IH220" s="383"/>
      <c r="II220" s="383"/>
      <c r="IJ220" s="383"/>
      <c r="IK220" s="383"/>
      <c r="IL220" s="383"/>
      <c r="IM220" s="383"/>
      <c r="IN220" s="383"/>
      <c r="IO220" s="383"/>
      <c r="IP220" s="383"/>
      <c r="IQ220" s="383"/>
      <c r="IR220" s="383"/>
      <c r="IS220" s="383"/>
      <c r="IT220" s="383"/>
      <c r="IU220" s="383"/>
      <c r="IV220" s="383"/>
      <c r="IW220" s="383"/>
      <c r="IX220" s="383"/>
      <c r="IY220" s="383"/>
      <c r="IZ220" s="383"/>
      <c r="JA220" s="383"/>
      <c r="JB220" s="383"/>
      <c r="JC220" s="383"/>
      <c r="JD220" s="383"/>
      <c r="JE220" s="383"/>
      <c r="JF220" s="383"/>
      <c r="JG220" s="383"/>
      <c r="JH220" s="383"/>
      <c r="JI220" s="383"/>
      <c r="JJ220" s="383"/>
      <c r="JK220" s="383"/>
      <c r="JL220" s="383"/>
      <c r="JM220" s="383"/>
      <c r="JN220" s="383"/>
      <c r="JO220" s="383"/>
      <c r="JP220" s="383"/>
      <c r="JQ220" s="383"/>
      <c r="JR220" s="383"/>
      <c r="JS220" s="383"/>
      <c r="JT220" s="383"/>
      <c r="JU220" s="383"/>
      <c r="JV220" s="383"/>
      <c r="JW220" s="405"/>
      <c r="JX220" s="383"/>
      <c r="JY220" s="383"/>
      <c r="JZ220" s="383"/>
      <c r="KA220" s="383"/>
      <c r="KB220" s="405"/>
      <c r="KC220" s="405"/>
      <c r="KD220" s="405"/>
      <c r="KE220" s="405"/>
      <c r="KF220" s="405"/>
      <c r="KG220" s="405"/>
      <c r="KH220" s="405"/>
      <c r="KI220" s="405"/>
      <c r="KJ220" s="405"/>
      <c r="KK220" s="405"/>
      <c r="KL220" s="405"/>
      <c r="KM220" s="405"/>
      <c r="KN220" s="405"/>
      <c r="KO220" s="405"/>
      <c r="KP220" s="405"/>
      <c r="KQ220" s="405"/>
      <c r="KR220" s="405"/>
      <c r="KS220" s="405"/>
      <c r="KT220" s="405"/>
      <c r="KU220" s="405"/>
      <c r="KV220" s="405"/>
      <c r="KW220" s="405"/>
      <c r="KX220" s="405"/>
      <c r="KY220" s="405"/>
      <c r="KZ220" s="405"/>
      <c r="LA220" s="405"/>
      <c r="LB220" s="405"/>
      <c r="LC220" s="405"/>
      <c r="LD220" s="405"/>
      <c r="LE220" s="405"/>
      <c r="LF220" s="405"/>
      <c r="LG220" s="405"/>
      <c r="LH220" s="405"/>
      <c r="LI220" s="405"/>
      <c r="LJ220" s="405"/>
      <c r="LK220" s="405"/>
      <c r="LL220" s="405"/>
      <c r="LM220" s="405"/>
      <c r="LN220" s="405"/>
      <c r="LO220" s="405"/>
      <c r="LP220" s="405"/>
      <c r="LQ220" s="405"/>
      <c r="LR220" s="383"/>
      <c r="LS220" s="383"/>
      <c r="LT220" s="383"/>
      <c r="LU220" s="383"/>
      <c r="LV220" s="383"/>
      <c r="LW220" s="383"/>
      <c r="LX220" s="444"/>
      <c r="LY220" s="383"/>
      <c r="LZ220" s="383"/>
      <c r="MA220" s="383"/>
      <c r="MB220" s="383"/>
      <c r="MC220" s="383"/>
      <c r="MD220" s="383"/>
      <c r="ME220" s="383"/>
      <c r="MF220" s="383"/>
      <c r="MG220" s="383"/>
      <c r="MH220" s="383"/>
      <c r="MI220" s="383"/>
      <c r="MJ220" s="383"/>
      <c r="MK220" s="383"/>
      <c r="ML220" s="383"/>
      <c r="MM220" s="383"/>
      <c r="MN220" s="444"/>
      <c r="MO220" s="444"/>
      <c r="MP220" s="383"/>
      <c r="MQ220" s="383"/>
      <c r="MR220" s="383"/>
      <c r="MS220" s="383"/>
      <c r="MT220" s="383"/>
      <c r="MU220" s="383"/>
      <c r="MV220" s="383"/>
      <c r="MW220" s="383"/>
      <c r="MX220" s="383"/>
      <c r="MY220" s="383"/>
      <c r="MZ220" s="383"/>
      <c r="NA220" s="383"/>
      <c r="NB220" s="383"/>
      <c r="NC220" s="383"/>
      <c r="ND220" s="383"/>
    </row>
  </sheetData>
  <sheetProtection algorithmName="SHA-512" hashValue="6z1BQEhVFKMBHXE4PA7kcoq75/INa6G/0MDNAXiJ9IVmi2MFDp0PqzN2SaLxugZGQeUfJqw1lFryPazCQfOZ/A==" saltValue="dSTUh4GxYBy12vhW6oZP7w==" spinCount="100000" sheet="1" formatCells="0" formatRows="0"/>
  <mergeCells count="493">
    <mergeCell ref="O7:P7"/>
    <mergeCell ref="A1:Q1"/>
    <mergeCell ref="H5:J5"/>
    <mergeCell ref="A177:M177"/>
    <mergeCell ref="N177:Q177"/>
    <mergeCell ref="R177:U177"/>
    <mergeCell ref="S168:W168"/>
    <mergeCell ref="S169:W169"/>
    <mergeCell ref="S170:W170"/>
    <mergeCell ref="S162:W162"/>
    <mergeCell ref="S163:W163"/>
    <mergeCell ref="S164:W164"/>
    <mergeCell ref="S165:W165"/>
    <mergeCell ref="S166:W166"/>
    <mergeCell ref="S167:W167"/>
    <mergeCell ref="Q156:Q158"/>
    <mergeCell ref="S156:W156"/>
    <mergeCell ref="S158:U158"/>
    <mergeCell ref="S159:W159"/>
    <mergeCell ref="S160:W160"/>
    <mergeCell ref="S161:W161"/>
    <mergeCell ref="L147:O147"/>
    <mergeCell ref="S147:V147"/>
    <mergeCell ref="C149:D155"/>
    <mergeCell ref="S149:W149"/>
    <mergeCell ref="S150:W150"/>
    <mergeCell ref="S151:W151"/>
    <mergeCell ref="S152:W152"/>
    <mergeCell ref="S153:W153"/>
    <mergeCell ref="S154:W154"/>
    <mergeCell ref="S155:W155"/>
    <mergeCell ref="S140:W140"/>
    <mergeCell ref="S141:W141"/>
    <mergeCell ref="S142:W142"/>
    <mergeCell ref="S143:W143"/>
    <mergeCell ref="S144:W144"/>
    <mergeCell ref="S145:W145"/>
    <mergeCell ref="S134:W134"/>
    <mergeCell ref="S135:W135"/>
    <mergeCell ref="S136:W136"/>
    <mergeCell ref="S137:W137"/>
    <mergeCell ref="S138:W138"/>
    <mergeCell ref="S139:W139"/>
    <mergeCell ref="S124:W124"/>
    <mergeCell ref="S125:W125"/>
    <mergeCell ref="C127:D135"/>
    <mergeCell ref="S127:W127"/>
    <mergeCell ref="S128:W128"/>
    <mergeCell ref="S129:W129"/>
    <mergeCell ref="S130:W130"/>
    <mergeCell ref="S131:W131"/>
    <mergeCell ref="S132:W132"/>
    <mergeCell ref="S133:W133"/>
    <mergeCell ref="E119:F120"/>
    <mergeCell ref="S119:W119"/>
    <mergeCell ref="S120:W120"/>
    <mergeCell ref="S121:W121"/>
    <mergeCell ref="S122:W122"/>
    <mergeCell ref="A123:D123"/>
    <mergeCell ref="S123:W123"/>
    <mergeCell ref="C113:D118"/>
    <mergeCell ref="S113:W113"/>
    <mergeCell ref="S114:W114"/>
    <mergeCell ref="S115:W115"/>
    <mergeCell ref="S116:W116"/>
    <mergeCell ref="S117:W117"/>
    <mergeCell ref="S118:W118"/>
    <mergeCell ref="D73:F78"/>
    <mergeCell ref="S106:W106"/>
    <mergeCell ref="S107:W107"/>
    <mergeCell ref="S108:W108"/>
    <mergeCell ref="S109:W109"/>
    <mergeCell ref="S110:W110"/>
    <mergeCell ref="S111:W111"/>
    <mergeCell ref="S98:W98"/>
    <mergeCell ref="S99:W99"/>
    <mergeCell ref="S100:W100"/>
    <mergeCell ref="S72:W72"/>
    <mergeCell ref="S73:W73"/>
    <mergeCell ref="S74:W74"/>
    <mergeCell ref="S75:W75"/>
    <mergeCell ref="S76:W76"/>
    <mergeCell ref="L102:O102"/>
    <mergeCell ref="S104:W104"/>
    <mergeCell ref="S105:W105"/>
    <mergeCell ref="S77:W77"/>
    <mergeCell ref="S93:W93"/>
    <mergeCell ref="S94:W94"/>
    <mergeCell ref="S95:W95"/>
    <mergeCell ref="S96:W96"/>
    <mergeCell ref="S97:W97"/>
    <mergeCell ref="S61:W61"/>
    <mergeCell ref="S62:W62"/>
    <mergeCell ref="S63:W63"/>
    <mergeCell ref="S64:W64"/>
    <mergeCell ref="S65:W65"/>
    <mergeCell ref="S66:W66"/>
    <mergeCell ref="A51:Q52"/>
    <mergeCell ref="L53:O53"/>
    <mergeCell ref="S53:V53"/>
    <mergeCell ref="A56:B71"/>
    <mergeCell ref="Q56:Q63"/>
    <mergeCell ref="S56:W56"/>
    <mergeCell ref="S57:W57"/>
    <mergeCell ref="S58:W58"/>
    <mergeCell ref="S59:W59"/>
    <mergeCell ref="S60:W60"/>
    <mergeCell ref="S67:W67"/>
    <mergeCell ref="C69:F70"/>
    <mergeCell ref="S70:W70"/>
    <mergeCell ref="S71:W71"/>
    <mergeCell ref="T45:W45"/>
    <mergeCell ref="T46:W46"/>
    <mergeCell ref="T47:W47"/>
    <mergeCell ref="B48:C48"/>
    <mergeCell ref="H48:H49"/>
    <mergeCell ref="B49:C49"/>
    <mergeCell ref="T39:W39"/>
    <mergeCell ref="T40:W40"/>
    <mergeCell ref="T41:W41"/>
    <mergeCell ref="T42:W42"/>
    <mergeCell ref="T43:W43"/>
    <mergeCell ref="T44:W44"/>
    <mergeCell ref="T33:W33"/>
    <mergeCell ref="T34:W34"/>
    <mergeCell ref="T35:W35"/>
    <mergeCell ref="T36:W36"/>
    <mergeCell ref="T37:W37"/>
    <mergeCell ref="T38:W38"/>
    <mergeCell ref="T27:W27"/>
    <mergeCell ref="T28:W28"/>
    <mergeCell ref="T29:W29"/>
    <mergeCell ref="T30:W30"/>
    <mergeCell ref="T31:W31"/>
    <mergeCell ref="T32:W32"/>
    <mergeCell ref="T21:W21"/>
    <mergeCell ref="T22:W22"/>
    <mergeCell ref="T23:W23"/>
    <mergeCell ref="T24:W24"/>
    <mergeCell ref="T25:W25"/>
    <mergeCell ref="T26:W26"/>
    <mergeCell ref="T15:W15"/>
    <mergeCell ref="T16:W16"/>
    <mergeCell ref="T17:W17"/>
    <mergeCell ref="T18:W18"/>
    <mergeCell ref="T19:W19"/>
    <mergeCell ref="T20:W20"/>
    <mergeCell ref="LP8:LP9"/>
    <mergeCell ref="T10:W10"/>
    <mergeCell ref="T11:W11"/>
    <mergeCell ref="T12:W12"/>
    <mergeCell ref="T13:W13"/>
    <mergeCell ref="T14:W14"/>
    <mergeCell ref="LJ8:LJ9"/>
    <mergeCell ref="LK8:LK9"/>
    <mergeCell ref="LL8:LL9"/>
    <mergeCell ref="LM8:LM9"/>
    <mergeCell ref="LN8:LN9"/>
    <mergeCell ref="LO8:LO9"/>
    <mergeCell ref="LD8:LD9"/>
    <mergeCell ref="LE8:LE9"/>
    <mergeCell ref="LF8:LF9"/>
    <mergeCell ref="LG8:LG9"/>
    <mergeCell ref="LH8:LH9"/>
    <mergeCell ref="LI8:LI9"/>
    <mergeCell ref="KX8:KX9"/>
    <mergeCell ref="KY8:KY9"/>
    <mergeCell ref="KZ8:KZ9"/>
    <mergeCell ref="LA8:LA9"/>
    <mergeCell ref="LB8:LB9"/>
    <mergeCell ref="LC8:LC9"/>
    <mergeCell ref="KR8:KR9"/>
    <mergeCell ref="KS8:KS9"/>
    <mergeCell ref="KT8:KT9"/>
    <mergeCell ref="KU8:KU9"/>
    <mergeCell ref="KV8:KV9"/>
    <mergeCell ref="KW8:KW9"/>
    <mergeCell ref="KL8:KL9"/>
    <mergeCell ref="KM8:KM9"/>
    <mergeCell ref="KN8:KN9"/>
    <mergeCell ref="KO8:KO9"/>
    <mergeCell ref="KP8:KP9"/>
    <mergeCell ref="KQ8:KQ9"/>
    <mergeCell ref="KF8:KF9"/>
    <mergeCell ref="KG8:KG9"/>
    <mergeCell ref="KH8:KH9"/>
    <mergeCell ref="KI8:KI9"/>
    <mergeCell ref="KJ8:KJ9"/>
    <mergeCell ref="KK8:KK9"/>
    <mergeCell ref="JZ8:JZ9"/>
    <mergeCell ref="KA8:KA9"/>
    <mergeCell ref="KB8:KB9"/>
    <mergeCell ref="KC8:KC9"/>
    <mergeCell ref="KD8:KD9"/>
    <mergeCell ref="KE8:KE9"/>
    <mergeCell ref="JT8:JT9"/>
    <mergeCell ref="JU8:JU9"/>
    <mergeCell ref="JV8:JV9"/>
    <mergeCell ref="JW8:JW9"/>
    <mergeCell ref="JX8:JX9"/>
    <mergeCell ref="JY8:JY9"/>
    <mergeCell ref="JN8:JN9"/>
    <mergeCell ref="JO8:JO9"/>
    <mergeCell ref="JP8:JP9"/>
    <mergeCell ref="JQ8:JQ9"/>
    <mergeCell ref="JR8:JR9"/>
    <mergeCell ref="JS8:JS9"/>
    <mergeCell ref="IL8:IL9"/>
    <mergeCell ref="IM8:IM9"/>
    <mergeCell ref="IN8:IN9"/>
    <mergeCell ref="IY8:IY9"/>
    <mergeCell ref="IZ8:IZ9"/>
    <mergeCell ref="JA8:JA9"/>
    <mergeCell ref="NA5:NA9"/>
    <mergeCell ref="NB5:NB9"/>
    <mergeCell ref="NC5:NC9"/>
    <mergeCell ref="MR3:MR9"/>
    <mergeCell ref="MS3:MS9"/>
    <mergeCell ref="MT3:MT9"/>
    <mergeCell ref="JH8:JH9"/>
    <mergeCell ref="JI8:JI9"/>
    <mergeCell ref="JJ8:JJ9"/>
    <mergeCell ref="JK8:JK9"/>
    <mergeCell ref="JL8:JL9"/>
    <mergeCell ref="JM8:JM9"/>
    <mergeCell ref="JB8:JB9"/>
    <mergeCell ref="JC8:JC9"/>
    <mergeCell ref="JD8:JD9"/>
    <mergeCell ref="JE8:JE9"/>
    <mergeCell ref="JF8:JF9"/>
    <mergeCell ref="JG8:JG9"/>
    <mergeCell ref="ND5:ND9"/>
    <mergeCell ref="I6:I9"/>
    <mergeCell ref="R6:S6"/>
    <mergeCell ref="J8:J9"/>
    <mergeCell ref="L8:M8"/>
    <mergeCell ref="P8:P9"/>
    <mergeCell ref="HZ8:HZ9"/>
    <mergeCell ref="MU5:MU9"/>
    <mergeCell ref="MV5:MV9"/>
    <mergeCell ref="MW5:MW9"/>
    <mergeCell ref="MX5:MX9"/>
    <mergeCell ref="MY5:MY9"/>
    <mergeCell ref="MZ5:MZ9"/>
    <mergeCell ref="ML4:ML9"/>
    <mergeCell ref="MM4:MM9"/>
    <mergeCell ref="MN4:MN9"/>
    <mergeCell ref="MO4:MO9"/>
    <mergeCell ref="MI4:MI9"/>
    <mergeCell ref="MJ4:MJ9"/>
    <mergeCell ref="MK4:MK9"/>
    <mergeCell ref="LQ4:LQ9"/>
    <mergeCell ref="LR4:LR9"/>
    <mergeCell ref="LS4:LS9"/>
    <mergeCell ref="IH8:IH9"/>
    <mergeCell ref="A5:A9"/>
    <mergeCell ref="L5:M6"/>
    <mergeCell ref="G8:G9"/>
    <mergeCell ref="IE8:IE9"/>
    <mergeCell ref="IF8:IF9"/>
    <mergeCell ref="IG8:IG9"/>
    <mergeCell ref="MF4:MF9"/>
    <mergeCell ref="MG4:MG9"/>
    <mergeCell ref="MH4:MH9"/>
    <mergeCell ref="LZ4:LZ9"/>
    <mergeCell ref="MA4:MA9"/>
    <mergeCell ref="MB4:MB9"/>
    <mergeCell ref="MC4:MC9"/>
    <mergeCell ref="MD4:MD9"/>
    <mergeCell ref="ME4:ME9"/>
    <mergeCell ref="LT4:LT9"/>
    <mergeCell ref="LU4:LU9"/>
    <mergeCell ref="LV4:LV9"/>
    <mergeCell ref="LW4:LW9"/>
    <mergeCell ref="LX4:LX9"/>
    <mergeCell ref="LY4:LY9"/>
    <mergeCell ref="HW4:HW9"/>
    <mergeCell ref="HX4:HX9"/>
    <mergeCell ref="HY4:HY9"/>
    <mergeCell ref="II8:II9"/>
    <mergeCell ref="IJ8:IJ9"/>
    <mergeCell ref="IK8:IK9"/>
    <mergeCell ref="HQ4:HQ9"/>
    <mergeCell ref="HR4:HR9"/>
    <mergeCell ref="HS4:HS9"/>
    <mergeCell ref="HT4:HT9"/>
    <mergeCell ref="HU4:HU9"/>
    <mergeCell ref="HV4:HV9"/>
    <mergeCell ref="HK4:HK9"/>
    <mergeCell ref="HL4:HL9"/>
    <mergeCell ref="HM4:HM9"/>
    <mergeCell ref="HN4:HN9"/>
    <mergeCell ref="HO4:HO9"/>
    <mergeCell ref="HP4:HP9"/>
    <mergeCell ref="HE4:HE9"/>
    <mergeCell ref="HF4:HF9"/>
    <mergeCell ref="HG4:HG9"/>
    <mergeCell ref="HH4:HH9"/>
    <mergeCell ref="HI4:HI9"/>
    <mergeCell ref="HJ4:HJ9"/>
    <mergeCell ref="GY4:GY9"/>
    <mergeCell ref="GZ4:GZ9"/>
    <mergeCell ref="HA4:HA9"/>
    <mergeCell ref="HB4:HB9"/>
    <mergeCell ref="HC4:HC9"/>
    <mergeCell ref="HD4:HD9"/>
    <mergeCell ref="GS4:GS9"/>
    <mergeCell ref="GT4:GT9"/>
    <mergeCell ref="GU4:GU9"/>
    <mergeCell ref="GV4:GV9"/>
    <mergeCell ref="GW4:GW9"/>
    <mergeCell ref="GX4:GX9"/>
    <mergeCell ref="GM4:GM9"/>
    <mergeCell ref="GN4:GN9"/>
    <mergeCell ref="GO4:GO9"/>
    <mergeCell ref="GP4:GP9"/>
    <mergeCell ref="GQ4:GQ9"/>
    <mergeCell ref="GR4:GR9"/>
    <mergeCell ref="GG4:GG9"/>
    <mergeCell ref="GH4:GH9"/>
    <mergeCell ref="GI4:GI9"/>
    <mergeCell ref="GJ4:GJ9"/>
    <mergeCell ref="GK4:GK9"/>
    <mergeCell ref="GL4:GL9"/>
    <mergeCell ref="GA4:GA9"/>
    <mergeCell ref="GB4:GB9"/>
    <mergeCell ref="GC4:GC9"/>
    <mergeCell ref="GD4:GD9"/>
    <mergeCell ref="GE4:GE9"/>
    <mergeCell ref="GF4:GF9"/>
    <mergeCell ref="FU4:FU9"/>
    <mergeCell ref="FV4:FV9"/>
    <mergeCell ref="FW4:FW9"/>
    <mergeCell ref="FX4:FX9"/>
    <mergeCell ref="FY4:FY9"/>
    <mergeCell ref="FZ4:FZ9"/>
    <mergeCell ref="FO4:FO9"/>
    <mergeCell ref="FP4:FP9"/>
    <mergeCell ref="FQ4:FQ9"/>
    <mergeCell ref="FR4:FR9"/>
    <mergeCell ref="FS4:FS9"/>
    <mergeCell ref="FT4:FT9"/>
    <mergeCell ref="FI4:FI9"/>
    <mergeCell ref="FJ4:FJ9"/>
    <mergeCell ref="FK4:FK9"/>
    <mergeCell ref="FL4:FL9"/>
    <mergeCell ref="FM4:FM9"/>
    <mergeCell ref="FN4:FN9"/>
    <mergeCell ref="FC4:FC9"/>
    <mergeCell ref="FD4:FD9"/>
    <mergeCell ref="FE4:FE9"/>
    <mergeCell ref="FF4:FF9"/>
    <mergeCell ref="FG4:FG9"/>
    <mergeCell ref="FH4:FH9"/>
    <mergeCell ref="EW4:EW9"/>
    <mergeCell ref="EX4:EX9"/>
    <mergeCell ref="EY4:EY9"/>
    <mergeCell ref="EZ4:EZ9"/>
    <mergeCell ref="FA4:FA9"/>
    <mergeCell ref="FB4:FB9"/>
    <mergeCell ref="EQ4:EQ9"/>
    <mergeCell ref="ER4:ER9"/>
    <mergeCell ref="ES4:ES9"/>
    <mergeCell ref="ET4:ET9"/>
    <mergeCell ref="EU4:EU9"/>
    <mergeCell ref="EV4:EV9"/>
    <mergeCell ref="EK4:EK9"/>
    <mergeCell ref="EL4:EL9"/>
    <mergeCell ref="EM4:EM9"/>
    <mergeCell ref="EN4:EN9"/>
    <mergeCell ref="EO4:EO9"/>
    <mergeCell ref="EP4:EP9"/>
    <mergeCell ref="EE4:EE9"/>
    <mergeCell ref="EF4:EF9"/>
    <mergeCell ref="EG4:EG9"/>
    <mergeCell ref="EH4:EH9"/>
    <mergeCell ref="EI4:EI9"/>
    <mergeCell ref="EJ4:EJ9"/>
    <mergeCell ref="DY4:DY9"/>
    <mergeCell ref="DZ4:DZ9"/>
    <mergeCell ref="EA4:EA9"/>
    <mergeCell ref="EB4:EB9"/>
    <mergeCell ref="EC4:EC9"/>
    <mergeCell ref="ED4:ED9"/>
    <mergeCell ref="DS4:DS9"/>
    <mergeCell ref="DT4:DT9"/>
    <mergeCell ref="DU4:DU9"/>
    <mergeCell ref="DV4:DV9"/>
    <mergeCell ref="DW4:DW9"/>
    <mergeCell ref="DX4:DX9"/>
    <mergeCell ref="DM4:DM9"/>
    <mergeCell ref="DN4:DN9"/>
    <mergeCell ref="DO4:DO9"/>
    <mergeCell ref="DP4:DP9"/>
    <mergeCell ref="DQ4:DQ9"/>
    <mergeCell ref="DR4:DR9"/>
    <mergeCell ref="DG4:DG9"/>
    <mergeCell ref="DH4:DH9"/>
    <mergeCell ref="DI4:DI9"/>
    <mergeCell ref="DJ4:DJ9"/>
    <mergeCell ref="DK4:DK9"/>
    <mergeCell ref="DL4:DL9"/>
    <mergeCell ref="DA4:DA9"/>
    <mergeCell ref="DB4:DB9"/>
    <mergeCell ref="DC4:DC9"/>
    <mergeCell ref="DD4:DD9"/>
    <mergeCell ref="DE4:DE9"/>
    <mergeCell ref="DF4:DF9"/>
    <mergeCell ref="CU4:CU9"/>
    <mergeCell ref="CV4:CV9"/>
    <mergeCell ref="CW4:CW9"/>
    <mergeCell ref="CX4:CX9"/>
    <mergeCell ref="CY4:CY9"/>
    <mergeCell ref="CZ4:CZ9"/>
    <mergeCell ref="CO4:CO9"/>
    <mergeCell ref="CP4:CP9"/>
    <mergeCell ref="CQ4:CQ9"/>
    <mergeCell ref="CR4:CR9"/>
    <mergeCell ref="CS4:CS9"/>
    <mergeCell ref="CT4:CT9"/>
    <mergeCell ref="CI4:CI9"/>
    <mergeCell ref="CJ4:CJ9"/>
    <mergeCell ref="CK4:CK9"/>
    <mergeCell ref="CL4:CL9"/>
    <mergeCell ref="CM4:CM9"/>
    <mergeCell ref="CN4:CN9"/>
    <mergeCell ref="CC4:CC9"/>
    <mergeCell ref="CD4:CD9"/>
    <mergeCell ref="CE4:CE9"/>
    <mergeCell ref="CF4:CF9"/>
    <mergeCell ref="CG4:CG9"/>
    <mergeCell ref="CH4:CH9"/>
    <mergeCell ref="BW4:BW9"/>
    <mergeCell ref="BX4:BX9"/>
    <mergeCell ref="BY4:BY9"/>
    <mergeCell ref="BZ4:BZ9"/>
    <mergeCell ref="CA4:CA9"/>
    <mergeCell ref="CB4:CB9"/>
    <mergeCell ref="BQ4:BQ9"/>
    <mergeCell ref="BR4:BR9"/>
    <mergeCell ref="BS4:BS9"/>
    <mergeCell ref="BT4:BT9"/>
    <mergeCell ref="BU4:BU9"/>
    <mergeCell ref="BV4:BV9"/>
    <mergeCell ref="BK4:BK9"/>
    <mergeCell ref="BL4:BL9"/>
    <mergeCell ref="BM4:BM9"/>
    <mergeCell ref="BN4:BN9"/>
    <mergeCell ref="BO4:BO9"/>
    <mergeCell ref="BP4:BP9"/>
    <mergeCell ref="BE4:BE9"/>
    <mergeCell ref="BF4:BF9"/>
    <mergeCell ref="BG4:BG9"/>
    <mergeCell ref="BH4:BH9"/>
    <mergeCell ref="BI4:BI9"/>
    <mergeCell ref="BJ4:BJ9"/>
    <mergeCell ref="AL4:AL9"/>
    <mergeCell ref="AY4:AY9"/>
    <mergeCell ref="AZ4:AZ9"/>
    <mergeCell ref="BA4:BA9"/>
    <mergeCell ref="BB4:BB9"/>
    <mergeCell ref="BC4:BC9"/>
    <mergeCell ref="BD4:BD9"/>
    <mergeCell ref="AS4:AS9"/>
    <mergeCell ref="AT4:AT9"/>
    <mergeCell ref="AU4:AU9"/>
    <mergeCell ref="AV4:AV9"/>
    <mergeCell ref="AW4:AW9"/>
    <mergeCell ref="AX4:AX9"/>
    <mergeCell ref="AA4:AA9"/>
    <mergeCell ref="AB4:AB9"/>
    <mergeCell ref="AC4:AC9"/>
    <mergeCell ref="AD4:AD9"/>
    <mergeCell ref="AE4:AE9"/>
    <mergeCell ref="AF4:AF9"/>
    <mergeCell ref="P3:Q3"/>
    <mergeCell ref="MP3:MP9"/>
    <mergeCell ref="MQ3:MQ9"/>
    <mergeCell ref="Q4:Q9"/>
    <mergeCell ref="X4:X9"/>
    <mergeCell ref="Y4:Y9"/>
    <mergeCell ref="Z4:Z9"/>
    <mergeCell ref="AM4:AM9"/>
    <mergeCell ref="AN4:AN9"/>
    <mergeCell ref="AO4:AO9"/>
    <mergeCell ref="AP4:AP9"/>
    <mergeCell ref="AQ4:AQ9"/>
    <mergeCell ref="AR4:AR9"/>
    <mergeCell ref="AG4:AG9"/>
    <mergeCell ref="AH4:AH9"/>
    <mergeCell ref="AI4:AI9"/>
    <mergeCell ref="AJ4:AJ9"/>
    <mergeCell ref="AK4:AK9"/>
  </mergeCells>
  <conditionalFormatting sqref="H10:I10">
    <cfRule type="expression" priority="16" stopIfTrue="1">
      <formula>AND($B10="PHA", $H10&gt;0)</formula>
    </cfRule>
  </conditionalFormatting>
  <conditionalFormatting sqref="U126 U101:U103 U112 U91:U92">
    <cfRule type="cellIs" dxfId="32" priority="17" stopIfTrue="1" operator="greaterThan">
      <formula>0</formula>
    </cfRule>
  </conditionalFormatting>
  <conditionalFormatting sqref="A10:A47">
    <cfRule type="cellIs" dxfId="31" priority="18" stopIfTrue="1" operator="equal">
      <formula>1</formula>
    </cfRule>
  </conditionalFormatting>
  <conditionalFormatting sqref="J10:J47">
    <cfRule type="expression" priority="15" stopIfTrue="1">
      <formula>AND($B10="PHA", $H10&gt;0)</formula>
    </cfRule>
  </conditionalFormatting>
  <conditionalFormatting sqref="Q10:Q47">
    <cfRule type="expression" dxfId="30" priority="13">
      <formula>AND($P$10="New Construction",$Q$10="Yes")</formula>
    </cfRule>
  </conditionalFormatting>
  <conditionalFormatting sqref="K56:P67 K158:P170 K138:P156 K93:P135">
    <cfRule type="cellIs" dxfId="29" priority="12" operator="equal">
      <formula>0</formula>
    </cfRule>
  </conditionalFormatting>
  <conditionalFormatting sqref="B49:C49">
    <cfRule type="cellIs" dxfId="28" priority="11" operator="greaterThan">
      <formula>60.0000001</formula>
    </cfRule>
  </conditionalFormatting>
  <conditionalFormatting sqref="L53:O53">
    <cfRule type="containsText" dxfId="27" priority="10" operator="containsText" text="&lt;&lt; Select LIHTC Election &gt;&gt;">
      <formula>NOT(ISERROR(SEARCH("&lt;&lt; Select LIHTC Election &gt;&gt;",L53)))</formula>
    </cfRule>
  </conditionalFormatting>
  <conditionalFormatting sqref="U157">
    <cfRule type="cellIs" dxfId="26" priority="9" stopIfTrue="1" operator="greaterThan">
      <formula>0</formula>
    </cfRule>
  </conditionalFormatting>
  <conditionalFormatting sqref="K157:P157">
    <cfRule type="cellIs" dxfId="25" priority="8" operator="equal">
      <formula>0</formula>
    </cfRule>
  </conditionalFormatting>
  <conditionalFormatting sqref="L102:O102">
    <cfRule type="cellIs" dxfId="24" priority="5" operator="equal">
      <formula>"&lt;&lt; Select LIHTC Election &gt;&gt;"</formula>
    </cfRule>
    <cfRule type="containsText" dxfId="23" priority="7" operator="containsText" text="&lt;&lt; Select Election or Income Averaging &gt;&gt;">
      <formula>NOT(ISERROR(SEARCH("&lt;&lt; Select Election or Income Averaging &gt;&gt;",L102)))</formula>
    </cfRule>
  </conditionalFormatting>
  <conditionalFormatting sqref="L147:O147">
    <cfRule type="cellIs" dxfId="22" priority="4" operator="equal">
      <formula>"&lt;&lt; Select LIHTC Election &gt;&gt;"</formula>
    </cfRule>
    <cfRule type="containsText" dxfId="21" priority="6" operator="containsText" text="&lt;&lt; Select Election or Income Averaging &gt;&gt;">
      <formula>NOT(ISERROR(SEARCH("&lt;&lt; Select Election or Income Averaging &gt;&gt;",L147)))</formula>
    </cfRule>
  </conditionalFormatting>
  <conditionalFormatting sqref="K136:P137">
    <cfRule type="cellIs" dxfId="20" priority="3" operator="equal">
      <formula>0</formula>
    </cfRule>
  </conditionalFormatting>
  <conditionalFormatting sqref="A5:A9">
    <cfRule type="cellIs" dxfId="19" priority="2" operator="equal">
      <formula>"Finish Row!"</formula>
    </cfRule>
  </conditionalFormatting>
  <conditionalFormatting sqref="U69">
    <cfRule type="cellIs" dxfId="18" priority="1" stopIfTrue="1" operator="greaterThan">
      <formula>0</formula>
    </cfRule>
  </conditionalFormatting>
  <dataValidations count="11">
    <dataValidation type="list" allowBlank="1" showInputMessage="1" showErrorMessage="1" sqref="B17:B47" xr:uid="{E1F138B1-FE09-4A72-8A09-EFA35DC31C82}">
      <formula1>"20, 30, 40, 50, 60, 70, 80"</formula1>
    </dataValidation>
    <dataValidation type="list" allowBlank="1" showInputMessage="1" showErrorMessage="1" sqref="B10:B16" xr:uid="{28818809-5A72-4EE3-99E3-3A055844EE0F}">
      <formula1>"Select Mkt/CS, Unrestricted, N/A-CS"</formula1>
    </dataValidation>
    <dataValidation type="list" allowBlank="1" showInputMessage="1" showErrorMessage="1" sqref="G6" xr:uid="{405B934A-C893-4087-B1E0-421ACECFF04C}">
      <formula1>"&lt;Select&gt;,Yes, No"</formula1>
    </dataValidation>
    <dataValidation type="list" allowBlank="1" showInputMessage="1" showErrorMessage="1" errorTitle="Invalid Entry" error="Please select from the choices provided." promptTitle="Historic Designation" prompt="Indicate &quot;Yes&quot; if the unit(s) on this row will be included in that part of the project for which scoring points will be requested under Historic Preservation.  However, the Type of Activity selected on this row must not be &quot;New Construction&quot;." sqref="Q10:Q47" xr:uid="{057257B9-9EF6-48EA-AF30-EBF700476820}">
      <formula1>"Yes, No"</formula1>
    </dataValidation>
    <dataValidation type="list" allowBlank="1" showInputMessage="1" showErrorMessage="1" errorTitle="Invalid Entry" error="Please select from the choices provided." sqref="P10:P47" xr:uid="{CA77E55E-3298-4BA3-A3BE-F830A275279B}">
      <formula1>"New Construction, Rehabilitation, Acquisition/Rehab"</formula1>
    </dataValidation>
    <dataValidation type="list" allowBlank="1" showInputMessage="1" showErrorMessage="1" sqref="D10:D47" xr:uid="{76440D9B-1790-4281-9D69-561EB4AB8993}">
      <formula1>"0, 1.0, 1.5, 2.0, 2.5, 3.0, 3.5, 4.0"</formula1>
    </dataValidation>
    <dataValidation type="list" allowBlank="1" showInputMessage="1" showErrorMessage="1" sqref="C10:C47" xr:uid="{5E2C8AAC-109A-4333-8135-F2C7B00302C1}">
      <formula1>"Efficiency, 1, 2, 3, 4"</formula1>
    </dataValidation>
    <dataValidation type="list" allowBlank="1" showInputMessage="1" showErrorMessage="1" sqref="O10:O47" xr:uid="{2E9CF661-7290-43AE-9053-C2FA64ED813C}">
      <formula1>"SF Detached, Mfd Home, Duplex, Townhome, 1-Story, 2-Story, 2-Story Walkup, 3+ Story, 3+ Story Elevator"</formula1>
    </dataValidation>
    <dataValidation type="list" allowBlank="1" showErrorMessage="1" sqref="N10:N47" xr:uid="{C08D4A4A-8D28-4F07-BB43-05326A85D208}">
      <formula1>"No, Common Space, Residential"</formula1>
    </dataValidation>
    <dataValidation type="list" allowBlank="1" showInputMessage="1" showErrorMessage="1" sqref="K10:K47" xr:uid="{F31E2015-3AA1-4E97-88C6-A40998F1363B}">
      <formula1>"HUD, PHA PBRA, USDA, Other Govt,RAD,  PHA Oper Sub"</formula1>
    </dataValidation>
    <dataValidation type="list" allowBlank="1" showInputMessage="1" showErrorMessage="1" sqref="G5" xr:uid="{109C88B9-1235-4F65-90C0-BA0E635DD9F2}">
      <formula1>"&lt;Select&gt;,Fixed, Floating"</formula1>
    </dataValidation>
  </dataValidations>
  <printOptions horizontalCentered="1"/>
  <pageMargins left="0.25" right="0.25" top="0.5" bottom="0.5" header="0.25" footer="0.25"/>
  <pageSetup scale="84" fitToHeight="0" orientation="landscape" horizontalDpi="1200" verticalDpi="1200" r:id="rId1"/>
  <headerFooter alignWithMargins="0">
    <oddHeader>&amp;LGeorgia Department of Community Affairs&amp;RHousing Finance and Development Division</oddHeader>
    <oddFooter>&amp;L&amp;G &amp;9&amp;F&amp;C&amp;9&amp;A&amp;R&amp;9&amp;P of &amp;N</oddFooter>
  </headerFooter>
  <rowBreaks count="4" manualBreakCount="4">
    <brk id="52" max="16383" man="1"/>
    <brk id="100" max="16383" man="1"/>
    <brk id="145" max="16383" man="1"/>
    <brk id="175"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F99"/>
  <sheetViews>
    <sheetView showGridLines="0" zoomScale="110" zoomScaleNormal="110" zoomScaleSheetLayoutView="100" workbookViewId="0">
      <selection activeCell="O24" sqref="O24"/>
    </sheetView>
  </sheetViews>
  <sheetFormatPr defaultColWidth="9" defaultRowHeight="12.75" x14ac:dyDescent="0.2"/>
  <cols>
    <col min="1" max="1" width="0.75" style="22" customWidth="1"/>
    <col min="2" max="2" width="3.25" style="22" customWidth="1"/>
    <col min="3" max="3" width="2" style="22" customWidth="1"/>
    <col min="4" max="4" width="3.875" style="22" customWidth="1"/>
    <col min="5" max="7" width="3.25" style="22" customWidth="1"/>
    <col min="8" max="13" width="4.875" style="22" customWidth="1"/>
    <col min="14" max="14" width="1.625" style="22" customWidth="1"/>
    <col min="15" max="15" width="4.875" style="22" customWidth="1"/>
    <col min="16" max="16" width="7.875" style="22" customWidth="1"/>
    <col min="17" max="20" width="5.25" style="22" customWidth="1"/>
    <col min="21" max="21" width="6.375" style="22" customWidth="1"/>
    <col min="22" max="22" width="4.5" style="22" customWidth="1"/>
    <col min="23" max="23" width="7.875" style="22" customWidth="1"/>
    <col min="24" max="16384" width="9" style="22"/>
  </cols>
  <sheetData>
    <row r="1" spans="1:32" ht="18" customHeight="1" x14ac:dyDescent="0.2">
      <c r="A1" s="1184" t="s">
        <v>665</v>
      </c>
      <c r="B1" s="1184"/>
      <c r="C1" s="1184"/>
      <c r="D1" s="1184"/>
      <c r="E1" s="1184"/>
      <c r="F1" s="1184"/>
      <c r="G1" s="1184"/>
      <c r="H1" s="1184"/>
      <c r="I1" s="1184"/>
      <c r="J1" s="1184"/>
      <c r="K1" s="1184"/>
      <c r="L1" s="1184"/>
      <c r="M1" s="1184"/>
      <c r="N1" s="1184"/>
      <c r="O1" s="1184"/>
      <c r="P1" s="1184"/>
      <c r="Q1" s="1184"/>
      <c r="R1" s="1184"/>
      <c r="S1" s="1184"/>
      <c r="T1" s="1184"/>
      <c r="U1" s="1184"/>
      <c r="V1" s="1184"/>
      <c r="W1" s="1184"/>
    </row>
    <row r="2" spans="1:32" ht="8.25" customHeight="1" x14ac:dyDescent="0.2">
      <c r="A2" s="23"/>
      <c r="C2" s="23"/>
      <c r="D2" s="23"/>
      <c r="E2" s="23"/>
      <c r="F2" s="23"/>
      <c r="G2" s="23"/>
      <c r="H2" s="23"/>
      <c r="I2" s="23"/>
      <c r="J2" s="23"/>
      <c r="K2" s="23"/>
      <c r="L2" s="23"/>
      <c r="M2" s="23"/>
      <c r="N2" s="23"/>
      <c r="O2" s="23"/>
      <c r="P2" s="23"/>
      <c r="Q2" s="23"/>
      <c r="R2" s="23"/>
      <c r="S2" s="23"/>
      <c r="T2" s="23"/>
      <c r="U2" s="23"/>
      <c r="V2" s="23"/>
      <c r="W2" s="23"/>
    </row>
    <row r="3" spans="1:32" ht="54" customHeight="1" x14ac:dyDescent="0.2">
      <c r="A3" s="1203" t="s">
        <v>666</v>
      </c>
      <c r="B3" s="1203"/>
      <c r="C3" s="1203"/>
      <c r="D3" s="1203"/>
      <c r="E3" s="1203"/>
      <c r="F3" s="1203"/>
      <c r="G3" s="1203"/>
      <c r="H3" s="1203"/>
      <c r="I3" s="1203"/>
      <c r="J3" s="1203"/>
      <c r="K3" s="1203"/>
      <c r="L3" s="1203"/>
      <c r="M3" s="1203"/>
      <c r="N3" s="1203"/>
      <c r="O3" s="1203"/>
      <c r="P3" s="1203"/>
      <c r="Q3" s="1203"/>
      <c r="R3" s="1203"/>
      <c r="S3" s="1203"/>
      <c r="T3" s="1203"/>
      <c r="U3" s="1203"/>
      <c r="V3" s="1203"/>
      <c r="W3" s="1203"/>
    </row>
    <row r="4" spans="1:32" ht="4.5" customHeight="1" x14ac:dyDescent="0.2">
      <c r="B4" s="23"/>
      <c r="C4" s="23"/>
      <c r="D4" s="23"/>
      <c r="E4" s="23"/>
      <c r="F4" s="23"/>
      <c r="G4" s="23"/>
      <c r="H4" s="23"/>
      <c r="I4" s="23"/>
      <c r="J4" s="23"/>
      <c r="K4" s="23"/>
      <c r="L4" s="23"/>
      <c r="M4" s="23"/>
      <c r="N4" s="23"/>
      <c r="O4" s="23"/>
      <c r="P4" s="23"/>
      <c r="Q4" s="23"/>
      <c r="R4" s="23"/>
      <c r="S4" s="23"/>
      <c r="T4" s="23"/>
      <c r="U4" s="23"/>
      <c r="V4" s="23"/>
      <c r="W4" s="23"/>
    </row>
    <row r="5" spans="1:32" ht="16.5" x14ac:dyDescent="0.3">
      <c r="B5" s="1190" t="s">
        <v>513</v>
      </c>
      <c r="C5" s="1190"/>
      <c r="D5" s="1190"/>
      <c r="E5" s="1190"/>
      <c r="F5" s="1190"/>
      <c r="G5" s="1190"/>
      <c r="H5" s="1190"/>
      <c r="I5" s="1190"/>
      <c r="J5" s="1190"/>
      <c r="K5" s="1190"/>
      <c r="L5" s="1190"/>
      <c r="M5" s="1190"/>
      <c r="N5" s="1190"/>
      <c r="O5" s="1190"/>
      <c r="P5" s="1190"/>
      <c r="Q5" s="1190"/>
      <c r="R5" s="1190"/>
      <c r="S5" s="1190"/>
      <c r="T5" s="1190"/>
      <c r="U5" s="1190"/>
      <c r="V5" s="1190"/>
      <c r="W5" s="1190"/>
    </row>
    <row r="6" spans="1:32" s="7" customFormat="1" ht="13.5" customHeight="1" x14ac:dyDescent="0.2">
      <c r="A6" s="844" t="s">
        <v>514</v>
      </c>
      <c r="C6" s="844"/>
      <c r="D6" s="844"/>
      <c r="E6" s="844"/>
      <c r="F6" s="844"/>
      <c r="L6" s="1208"/>
      <c r="M6" s="1208"/>
      <c r="N6" s="532"/>
      <c r="O6" s="532"/>
      <c r="P6" s="532"/>
      <c r="Q6" s="532"/>
      <c r="U6" s="522" t="s">
        <v>54</v>
      </c>
      <c r="V6" s="1207" t="str">
        <f>'Submission Summary'!$P$2</f>
        <v>2022PA-0##</v>
      </c>
      <c r="W6" s="1207"/>
    </row>
    <row r="7" spans="1:32" s="8" customFormat="1" ht="13.5" customHeight="1" x14ac:dyDescent="0.2">
      <c r="A7" s="64" t="s">
        <v>59</v>
      </c>
      <c r="B7" s="64"/>
      <c r="C7" s="64"/>
      <c r="D7" s="64"/>
      <c r="E7" s="64"/>
      <c r="F7" s="64"/>
      <c r="G7" s="1194">
        <f>'Submission Summary'!$D$6</f>
        <v>0</v>
      </c>
      <c r="H7" s="1194"/>
      <c r="I7" s="1194"/>
      <c r="J7" s="1194"/>
      <c r="K7" s="1194"/>
      <c r="L7" s="1194"/>
      <c r="M7" s="1194"/>
      <c r="N7" s="17"/>
      <c r="O7" s="329" t="s">
        <v>60</v>
      </c>
      <c r="P7" s="329"/>
      <c r="Q7" s="1194">
        <f>'Submission Summary'!$K$6</f>
        <v>0</v>
      </c>
      <c r="R7" s="1194"/>
      <c r="S7" s="1194"/>
      <c r="T7" s="1194"/>
      <c r="U7" s="1194"/>
      <c r="V7" s="1194"/>
      <c r="W7" s="1194"/>
    </row>
    <row r="8" spans="1:32" s="8" customFormat="1" ht="13.5" customHeight="1" x14ac:dyDescent="0.2">
      <c r="A8" s="306" t="s">
        <v>61</v>
      </c>
      <c r="B8" s="306"/>
      <c r="C8" s="306"/>
      <c r="D8" s="306"/>
      <c r="E8" s="306"/>
      <c r="F8" s="306"/>
      <c r="G8" s="1209">
        <f>'Submission Summary'!$C$7</f>
        <v>0</v>
      </c>
      <c r="H8" s="1209"/>
      <c r="I8" s="1209"/>
      <c r="J8" s="1209"/>
      <c r="K8" s="1209"/>
      <c r="L8" s="1209"/>
      <c r="M8" s="1209"/>
      <c r="N8" s="15"/>
      <c r="O8" s="328" t="s">
        <v>62</v>
      </c>
      <c r="P8" s="328"/>
      <c r="Q8" s="1204">
        <f>'Submission Summary'!$K$7</f>
        <v>0</v>
      </c>
      <c r="R8" s="1204"/>
      <c r="S8" s="1204"/>
      <c r="T8" s="555" t="s">
        <v>63</v>
      </c>
      <c r="U8" s="1205">
        <f>'Submission Summary'!$O$7</f>
        <v>0</v>
      </c>
      <c r="V8" s="1205"/>
      <c r="W8" s="1205"/>
    </row>
    <row r="9" spans="1:32" s="5" customFormat="1" ht="2.25" customHeight="1" x14ac:dyDescent="0.25">
      <c r="A9" s="557"/>
      <c r="B9" s="557"/>
      <c r="C9" s="557"/>
      <c r="D9" s="557"/>
      <c r="E9" s="557"/>
      <c r="F9" s="559"/>
      <c r="G9" s="559"/>
      <c r="H9" s="559"/>
      <c r="I9" s="559"/>
      <c r="J9" s="559"/>
      <c r="K9" s="559"/>
      <c r="L9" s="559"/>
      <c r="M9" s="559"/>
      <c r="N9" s="804"/>
      <c r="O9" s="559"/>
      <c r="P9" s="559"/>
      <c r="Q9" s="559"/>
      <c r="R9" s="560"/>
      <c r="S9" s="558"/>
      <c r="T9" s="557"/>
      <c r="U9" s="557"/>
      <c r="V9" s="559"/>
      <c r="W9" s="559"/>
      <c r="X9" s="306"/>
    </row>
    <row r="10" spans="1:32" s="5" customFormat="1" ht="3.75" customHeight="1" x14ac:dyDescent="0.25">
      <c r="A10" s="321"/>
      <c r="B10" s="556"/>
      <c r="C10" s="521"/>
      <c r="D10" s="521"/>
      <c r="E10" s="521"/>
      <c r="F10" s="521"/>
      <c r="G10" s="335"/>
      <c r="H10" s="335"/>
      <c r="I10" s="335"/>
      <c r="J10" s="335"/>
      <c r="K10" s="335"/>
      <c r="L10" s="335"/>
      <c r="M10" s="60"/>
      <c r="N10" s="60"/>
      <c r="O10" s="335"/>
      <c r="P10" s="335"/>
      <c r="Q10" s="335"/>
      <c r="R10" s="335"/>
      <c r="S10" s="335"/>
      <c r="T10" s="552"/>
      <c r="U10" s="551"/>
      <c r="V10" s="551"/>
      <c r="W10" s="551"/>
    </row>
    <row r="11" spans="1:32" s="8" customFormat="1" ht="13.5" customHeight="1" x14ac:dyDescent="0.2">
      <c r="A11" s="64" t="s">
        <v>64</v>
      </c>
      <c r="B11" s="64"/>
      <c r="C11" s="64"/>
      <c r="D11" s="64"/>
      <c r="E11" s="64"/>
      <c r="F11" s="64"/>
      <c r="G11" s="1194">
        <f>'Submission Summary'!$C$9</f>
        <v>0</v>
      </c>
      <c r="H11" s="1194"/>
      <c r="I11" s="1194"/>
      <c r="J11" s="1194"/>
      <c r="K11" s="1194"/>
      <c r="L11" s="1194"/>
      <c r="M11" s="1194"/>
      <c r="N11" s="17"/>
      <c r="Q11" s="1210" t="s">
        <v>82</v>
      </c>
      <c r="R11" s="1210"/>
      <c r="S11" s="1210"/>
      <c r="T11" s="1210"/>
      <c r="U11" s="1210"/>
      <c r="V11" s="1210"/>
      <c r="W11" s="1210"/>
    </row>
    <row r="12" spans="1:32" s="8" customFormat="1" ht="13.5" customHeight="1" thickBot="1" x14ac:dyDescent="0.25">
      <c r="A12" s="64" t="s">
        <v>68</v>
      </c>
      <c r="B12" s="64"/>
      <c r="C12" s="64"/>
      <c r="D12" s="64"/>
      <c r="E12" s="64"/>
      <c r="F12" s="64"/>
      <c r="G12" s="1194">
        <f>'Submission Summary'!$C$10</f>
        <v>0</v>
      </c>
      <c r="H12" s="1194"/>
      <c r="I12" s="1194"/>
      <c r="J12" s="1194"/>
      <c r="K12" s="1194"/>
      <c r="L12" s="1194"/>
      <c r="M12" s="1194"/>
      <c r="N12" s="17"/>
      <c r="O12" s="9" t="s">
        <v>84</v>
      </c>
      <c r="P12" s="64"/>
      <c r="Q12" s="523" t="s">
        <v>85</v>
      </c>
      <c r="R12" s="63" t="s">
        <v>86</v>
      </c>
      <c r="S12" s="523" t="s">
        <v>87</v>
      </c>
      <c r="T12" s="347" t="s">
        <v>88</v>
      </c>
      <c r="U12" s="529" t="s">
        <v>89</v>
      </c>
      <c r="V12" s="1211" t="s">
        <v>90</v>
      </c>
      <c r="W12" s="1211"/>
    </row>
    <row r="13" spans="1:32" s="5" customFormat="1" ht="13.5" customHeight="1" x14ac:dyDescent="0.25">
      <c r="A13" s="328" t="s">
        <v>69</v>
      </c>
      <c r="B13" s="329"/>
      <c r="C13" s="8"/>
      <c r="D13" s="8"/>
      <c r="E13" s="8"/>
      <c r="F13" s="8"/>
      <c r="G13" s="1206">
        <f>'Submission Summary'!$K$10</f>
        <v>0</v>
      </c>
      <c r="H13" s="1206"/>
      <c r="I13" s="1206"/>
      <c r="J13" s="544" t="s">
        <v>70</v>
      </c>
      <c r="K13" s="542"/>
      <c r="L13" s="805"/>
      <c r="M13" s="805"/>
      <c r="N13" s="305"/>
      <c r="O13" s="524" t="s">
        <v>518</v>
      </c>
      <c r="P13" s="64"/>
      <c r="Q13" s="359">
        <f>'Rent Schedule &amp; Summary'!$P$113</f>
        <v>0</v>
      </c>
      <c r="R13" s="360">
        <f>'Rent Schedule &amp; Summary'!$P$116</f>
        <v>0</v>
      </c>
      <c r="S13" s="361">
        <f>'Rent Schedule &amp; Summary'!$P$119</f>
        <v>0</v>
      </c>
      <c r="T13" s="10">
        <f>SUM(Q13:S13)</f>
        <v>0</v>
      </c>
      <c r="U13" s="855">
        <f>'Relocation Summary'!$N$5</f>
        <v>0</v>
      </c>
      <c r="V13" s="1195">
        <f>'Relocation Summary'!$O$5</f>
        <v>0</v>
      </c>
      <c r="W13" s="1196"/>
      <c r="X13" s="521"/>
      <c r="Y13" s="521"/>
      <c r="Z13" s="521"/>
      <c r="AA13" s="521"/>
      <c r="AB13" s="521"/>
      <c r="AC13" s="521"/>
      <c r="AD13" s="521"/>
      <c r="AE13" s="521"/>
      <c r="AF13" s="521"/>
    </row>
    <row r="14" spans="1:32" s="8" customFormat="1" ht="13.5" customHeight="1" x14ac:dyDescent="0.2">
      <c r="A14" s="732">
        <f>B15</f>
        <v>0</v>
      </c>
      <c r="N14" s="64"/>
      <c r="O14" s="11" t="s">
        <v>94</v>
      </c>
      <c r="P14" s="64"/>
      <c r="Q14" s="362">
        <f>'Rent Schedule &amp; Summary'!$P$114</f>
        <v>0</v>
      </c>
      <c r="R14" s="363">
        <f>'Rent Schedule &amp; Summary'!$P$117</f>
        <v>0</v>
      </c>
      <c r="S14" s="364">
        <f>'Rent Schedule &amp; Summary'!$P$120</f>
        <v>0</v>
      </c>
      <c r="T14" s="12">
        <f>SUM(Q14:S14)</f>
        <v>0</v>
      </c>
      <c r="U14" s="855">
        <f>'Relocation Summary'!$N$6</f>
        <v>0</v>
      </c>
      <c r="V14" s="1195">
        <f>'Relocation Summary'!$O$6</f>
        <v>0</v>
      </c>
      <c r="W14" s="1196"/>
      <c r="X14" s="64"/>
    </row>
    <row r="15" spans="1:32" s="8" customFormat="1" ht="13.5" customHeight="1" thickBot="1" x14ac:dyDescent="0.25">
      <c r="A15" s="348" t="s">
        <v>517</v>
      </c>
      <c r="L15" s="1197" t="s">
        <v>351</v>
      </c>
      <c r="M15" s="1198"/>
      <c r="N15" s="64"/>
      <c r="O15" s="13" t="s">
        <v>96</v>
      </c>
      <c r="P15" s="64"/>
      <c r="Q15" s="365">
        <f>Q16-Q14-Q13</f>
        <v>0</v>
      </c>
      <c r="R15" s="366">
        <f>R16-R14-R13</f>
        <v>0</v>
      </c>
      <c r="S15" s="367">
        <f>S16-S14-S13</f>
        <v>0</v>
      </c>
      <c r="T15" s="14">
        <f>SUM(Q15:S15)</f>
        <v>0</v>
      </c>
      <c r="U15" s="855">
        <f>'Relocation Summary'!$N$7</f>
        <v>0</v>
      </c>
      <c r="V15" s="1195">
        <f>'Relocation Summary'!$O$7</f>
        <v>0</v>
      </c>
      <c r="W15" s="1196"/>
      <c r="X15" s="64"/>
    </row>
    <row r="16" spans="1:32" s="8" customFormat="1" ht="13.5" customHeight="1" thickBot="1" x14ac:dyDescent="0.25">
      <c r="N16" s="64"/>
      <c r="O16" s="15" t="s">
        <v>88</v>
      </c>
      <c r="P16" s="368"/>
      <c r="Q16" s="369">
        <f>'Rent Schedule &amp; Summary'!$P$115</f>
        <v>0</v>
      </c>
      <c r="R16" s="370">
        <f>'Rent Schedule &amp; Summary'!$P$118</f>
        <v>0</v>
      </c>
      <c r="S16" s="370">
        <f>'Rent Schedule &amp; Summary'!$P$121</f>
        <v>0</v>
      </c>
      <c r="T16" s="16">
        <f>SUM(T13:T15)</f>
        <v>0</v>
      </c>
      <c r="U16" s="371">
        <f>SUM(U13:U15)</f>
        <v>0</v>
      </c>
      <c r="V16" s="1199">
        <f>SUM(V13:W15)</f>
        <v>0</v>
      </c>
      <c r="W16" s="1200"/>
      <c r="X16" s="64"/>
    </row>
    <row r="17" spans="1:32" s="8" customFormat="1" ht="13.5" customHeight="1" thickBot="1" x14ac:dyDescent="0.25">
      <c r="N17" s="64"/>
      <c r="O17" s="1201" t="s">
        <v>99</v>
      </c>
      <c r="P17" s="1201"/>
      <c r="Q17" s="18">
        <v>0</v>
      </c>
      <c r="R17" s="18">
        <v>1</v>
      </c>
      <c r="S17" s="18">
        <v>2</v>
      </c>
      <c r="T17" s="18">
        <v>3</v>
      </c>
      <c r="U17" s="18">
        <v>4</v>
      </c>
      <c r="V17" s="1217" t="s">
        <v>88</v>
      </c>
      <c r="W17" s="1217"/>
      <c r="X17" s="64"/>
    </row>
    <row r="18" spans="1:32" s="17" customFormat="1" ht="13.5" customHeight="1" thickBot="1" x14ac:dyDescent="0.25">
      <c r="A18" s="358" t="s">
        <v>83</v>
      </c>
      <c r="B18" s="306"/>
      <c r="C18" s="64"/>
      <c r="D18" s="64"/>
      <c r="E18" s="64"/>
      <c r="F18" s="64"/>
      <c r="G18" s="1229">
        <f>'Submission Summary'!$D$11</f>
        <v>0</v>
      </c>
      <c r="H18" s="1229"/>
      <c r="I18" s="1229"/>
      <c r="J18" s="1229"/>
      <c r="K18" s="1229"/>
      <c r="L18" s="1229"/>
      <c r="M18" s="1229"/>
      <c r="O18" s="1202"/>
      <c r="P18" s="1202"/>
      <c r="Q18" s="372">
        <f>'Rent Schedule &amp; Summary'!$K$67</f>
        <v>0</v>
      </c>
      <c r="R18" s="372">
        <f>'Rent Schedule &amp; Summary'!$L$67</f>
        <v>0</v>
      </c>
      <c r="S18" s="372">
        <f>'Rent Schedule &amp; Summary'!$M$67</f>
        <v>0</v>
      </c>
      <c r="T18" s="372">
        <f>'Rent Schedule &amp; Summary'!$N$67</f>
        <v>0</v>
      </c>
      <c r="U18" s="372">
        <f>'Rent Schedule &amp; Summary'!$O$67</f>
        <v>0</v>
      </c>
      <c r="V18" s="1218">
        <f>SUM(Q18:U18)</f>
        <v>0</v>
      </c>
      <c r="W18" s="1219"/>
    </row>
    <row r="19" spans="1:32" s="5" customFormat="1" ht="12" customHeight="1" x14ac:dyDescent="0.25">
      <c r="A19" s="531"/>
      <c r="B19" s="531"/>
      <c r="C19" s="531"/>
      <c r="D19" s="531"/>
      <c r="E19" s="531"/>
      <c r="F19" s="531"/>
      <c r="G19" s="531"/>
      <c r="H19" s="531"/>
      <c r="I19" s="531"/>
      <c r="J19" s="531"/>
      <c r="K19" s="531"/>
      <c r="L19" s="531"/>
      <c r="M19" s="531"/>
      <c r="N19" s="6"/>
      <c r="O19" s="6"/>
      <c r="P19" s="6"/>
      <c r="Q19" s="6"/>
      <c r="R19" s="324"/>
      <c r="S19" s="521"/>
      <c r="T19" s="521"/>
      <c r="U19" s="521"/>
      <c r="V19" s="521"/>
      <c r="W19" s="521"/>
      <c r="X19" s="521"/>
      <c r="Y19" s="521"/>
      <c r="Z19" s="521"/>
      <c r="AA19" s="521"/>
      <c r="AB19" s="521"/>
      <c r="AC19" s="521"/>
      <c r="AD19" s="521"/>
      <c r="AE19" s="521"/>
      <c r="AF19" s="521"/>
    </row>
    <row r="20" spans="1:32" ht="16.5" x14ac:dyDescent="0.3">
      <c r="B20" s="1190" t="s">
        <v>519</v>
      </c>
      <c r="C20" s="1190"/>
      <c r="D20" s="1190"/>
      <c r="E20" s="1190"/>
      <c r="F20" s="1190"/>
      <c r="G20" s="1190"/>
      <c r="H20" s="1190"/>
      <c r="I20" s="1190"/>
      <c r="J20" s="1190"/>
      <c r="K20" s="1190"/>
      <c r="L20" s="1190"/>
      <c r="M20" s="1190"/>
      <c r="N20" s="1190"/>
      <c r="O20" s="1190"/>
      <c r="P20" s="1190"/>
      <c r="Q20" s="1190"/>
      <c r="R20" s="1190"/>
      <c r="S20" s="1190"/>
      <c r="T20" s="1190"/>
      <c r="U20" s="1190"/>
      <c r="V20" s="1190"/>
      <c r="W20" s="1190"/>
      <c r="AF20" s="64"/>
    </row>
    <row r="21" spans="1:32" ht="7.5" customHeight="1" x14ac:dyDescent="0.2">
      <c r="B21" s="24"/>
      <c r="C21" s="24"/>
      <c r="D21" s="24"/>
      <c r="E21" s="24"/>
      <c r="F21" s="24"/>
      <c r="G21" s="24"/>
      <c r="H21" s="25"/>
      <c r="I21" s="25"/>
      <c r="J21" s="25"/>
      <c r="K21" s="25"/>
      <c r="L21" s="25"/>
      <c r="M21" s="25"/>
      <c r="N21" s="25"/>
      <c r="O21" s="25"/>
      <c r="P21" s="25"/>
      <c r="Q21" s="25"/>
      <c r="R21" s="25"/>
      <c r="S21" s="25"/>
      <c r="T21" s="25"/>
      <c r="U21" s="25"/>
      <c r="V21" s="25"/>
      <c r="W21" s="23"/>
      <c r="AF21" s="64"/>
    </row>
    <row r="22" spans="1:32" ht="39.75" customHeight="1" x14ac:dyDescent="0.2">
      <c r="B22" s="1191" t="s">
        <v>520</v>
      </c>
      <c r="C22" s="1192"/>
      <c r="D22" s="1192"/>
      <c r="E22" s="1192"/>
      <c r="F22" s="1192"/>
      <c r="G22" s="1192"/>
      <c r="H22" s="1192"/>
      <c r="I22" s="1192"/>
      <c r="J22" s="1192"/>
      <c r="K22" s="1192"/>
      <c r="L22" s="1192"/>
      <c r="M22" s="1192"/>
      <c r="N22" s="1192"/>
      <c r="O22" s="1192"/>
      <c r="P22" s="1192"/>
      <c r="Q22" s="1192"/>
      <c r="R22" s="1192"/>
      <c r="S22" s="1192"/>
      <c r="T22" s="1192"/>
      <c r="U22" s="1192"/>
      <c r="V22" s="1192"/>
      <c r="W22" s="1193"/>
    </row>
    <row r="23" spans="1:32" ht="9" customHeight="1" thickBot="1" x14ac:dyDescent="0.25">
      <c r="B23" s="23"/>
      <c r="C23" s="23"/>
      <c r="D23" s="23"/>
      <c r="E23" s="23"/>
      <c r="F23" s="23"/>
      <c r="G23" s="23"/>
      <c r="H23" s="23"/>
      <c r="I23" s="23"/>
      <c r="J23" s="23"/>
      <c r="K23" s="23"/>
      <c r="L23" s="23"/>
      <c r="M23" s="23"/>
      <c r="N23" s="23"/>
      <c r="O23" s="23"/>
      <c r="P23" s="23"/>
      <c r="Q23" s="23"/>
      <c r="R23" s="23"/>
      <c r="S23" s="23"/>
      <c r="T23" s="23"/>
      <c r="U23" s="23"/>
      <c r="V23" s="23"/>
      <c r="W23" s="23"/>
    </row>
    <row r="24" spans="1:32" ht="18" x14ac:dyDescent="0.25">
      <c r="B24" s="23"/>
      <c r="C24" s="23"/>
      <c r="D24" s="23"/>
      <c r="E24" s="23"/>
      <c r="H24" s="26" t="s">
        <v>521</v>
      </c>
      <c r="L24" s="23"/>
      <c r="M24" s="23"/>
      <c r="N24" s="23"/>
      <c r="P24" s="27" t="s">
        <v>522</v>
      </c>
      <c r="Q24" s="1185"/>
      <c r="R24" s="1186"/>
      <c r="S24" s="1187"/>
      <c r="W24" s="23"/>
    </row>
    <row r="25" spans="1:32" ht="9" customHeight="1" x14ac:dyDescent="0.2">
      <c r="B25" s="23"/>
      <c r="C25" s="23"/>
      <c r="D25" s="23"/>
      <c r="E25" s="23"/>
      <c r="F25" s="23"/>
      <c r="G25" s="23"/>
      <c r="H25" s="23"/>
      <c r="I25" s="23"/>
      <c r="J25" s="23"/>
      <c r="K25" s="23"/>
      <c r="L25" s="23"/>
      <c r="M25" s="23"/>
      <c r="N25" s="23"/>
      <c r="O25" s="23"/>
      <c r="P25" s="23"/>
      <c r="Q25" s="23"/>
      <c r="R25" s="23"/>
      <c r="S25" s="23"/>
      <c r="T25" s="23"/>
      <c r="U25" s="23"/>
      <c r="V25" s="23"/>
      <c r="W25" s="23"/>
    </row>
    <row r="26" spans="1:32" ht="15.75" customHeight="1" x14ac:dyDescent="0.25">
      <c r="B26" s="2"/>
      <c r="C26" s="28" t="s">
        <v>25</v>
      </c>
      <c r="D26" s="1189" t="s">
        <v>523</v>
      </c>
      <c r="E26" s="1189"/>
      <c r="F26" s="1189"/>
      <c r="G26" s="1189"/>
      <c r="H26" s="1189"/>
      <c r="I26" s="1189"/>
      <c r="J26" s="1189"/>
      <c r="K26" s="1189"/>
      <c r="L26" s="1189"/>
      <c r="M26" s="1189"/>
      <c r="N26" s="1189"/>
      <c r="O26" s="1189"/>
      <c r="P26" s="1189"/>
      <c r="Q26" s="1189"/>
      <c r="R26" s="1189"/>
      <c r="S26" s="1189"/>
      <c r="T26" s="1189"/>
      <c r="U26" s="1189"/>
      <c r="V26" s="1189"/>
      <c r="W26" s="1189"/>
      <c r="Y26" s="29"/>
    </row>
    <row r="27" spans="1:32" x14ac:dyDescent="0.2">
      <c r="B27" s="23"/>
      <c r="C27" s="23"/>
      <c r="D27" s="1189"/>
      <c r="E27" s="1189"/>
      <c r="F27" s="1189"/>
      <c r="G27" s="1189"/>
      <c r="H27" s="1189"/>
      <c r="I27" s="1189"/>
      <c r="J27" s="1189"/>
      <c r="K27" s="1189"/>
      <c r="L27" s="1189"/>
      <c r="M27" s="1189"/>
      <c r="N27" s="1189"/>
      <c r="O27" s="1189"/>
      <c r="P27" s="1189"/>
      <c r="Q27" s="1189"/>
      <c r="R27" s="1189"/>
      <c r="S27" s="1189"/>
      <c r="T27" s="1189"/>
      <c r="U27" s="1189"/>
      <c r="V27" s="1189"/>
      <c r="W27" s="1189"/>
    </row>
    <row r="28" spans="1:32" ht="12.75" customHeight="1" x14ac:dyDescent="0.2">
      <c r="B28" s="23"/>
      <c r="C28" s="23"/>
      <c r="D28" s="57" t="s">
        <v>524</v>
      </c>
      <c r="F28" s="31"/>
      <c r="G28" s="31"/>
      <c r="H28" s="30"/>
      <c r="I28" s="30"/>
      <c r="J28" s="30"/>
      <c r="K28" s="30"/>
      <c r="L28" s="30"/>
      <c r="M28" s="30"/>
      <c r="N28" s="30"/>
      <c r="O28" s="30"/>
      <c r="Q28" s="339"/>
    </row>
    <row r="29" spans="1:32" ht="9" customHeight="1" x14ac:dyDescent="0.2">
      <c r="B29" s="23"/>
      <c r="C29" s="23"/>
      <c r="D29" s="32"/>
      <c r="F29" s="33"/>
      <c r="G29" s="34"/>
      <c r="H29" s="34"/>
      <c r="I29" s="34"/>
      <c r="J29" s="34"/>
      <c r="K29" s="34"/>
      <c r="L29" s="34"/>
      <c r="M29" s="34"/>
      <c r="N29" s="34"/>
      <c r="O29" s="34"/>
      <c r="P29" s="34"/>
      <c r="W29" s="23"/>
    </row>
    <row r="30" spans="1:32" ht="12.75" customHeight="1" x14ac:dyDescent="0.2">
      <c r="B30" s="23"/>
      <c r="C30" s="23"/>
      <c r="D30" s="35" t="s">
        <v>525</v>
      </c>
      <c r="F30" s="33"/>
      <c r="G30" s="36"/>
      <c r="H30" s="36"/>
      <c r="I30" s="36"/>
      <c r="J30" s="36"/>
      <c r="K30" s="36"/>
      <c r="L30" s="36"/>
      <c r="M30" s="36"/>
      <c r="N30" s="36"/>
      <c r="O30" s="36"/>
      <c r="P30" s="36"/>
      <c r="Q30" s="36"/>
      <c r="R30" s="36"/>
      <c r="S30" s="36"/>
      <c r="T30" s="23"/>
      <c r="U30" s="23"/>
      <c r="V30" s="23"/>
      <c r="W30" s="23"/>
    </row>
    <row r="31" spans="1:32" ht="12.75" customHeight="1" x14ac:dyDescent="0.2">
      <c r="B31" s="23"/>
      <c r="C31" s="23"/>
      <c r="D31" s="23"/>
      <c r="E31" s="35" t="s">
        <v>526</v>
      </c>
      <c r="G31" s="37"/>
      <c r="H31" s="37"/>
      <c r="I31" s="37"/>
      <c r="J31" s="37"/>
      <c r="K31" s="37"/>
      <c r="L31" s="37"/>
      <c r="M31" s="37"/>
      <c r="N31" s="37"/>
      <c r="O31" s="37"/>
      <c r="P31" s="37"/>
      <c r="Q31" s="37"/>
      <c r="R31" s="37"/>
      <c r="S31" s="37"/>
      <c r="T31" s="23"/>
      <c r="U31" s="23"/>
      <c r="V31" s="23"/>
      <c r="W31" s="23"/>
    </row>
    <row r="32" spans="1:32" x14ac:dyDescent="0.2">
      <c r="B32" s="23"/>
      <c r="C32" s="23"/>
      <c r="D32" s="37"/>
      <c r="E32" s="35" t="s">
        <v>667</v>
      </c>
      <c r="F32" s="37"/>
      <c r="G32" s="37"/>
      <c r="H32" s="37"/>
      <c r="I32" s="37"/>
      <c r="J32" s="37"/>
      <c r="K32" s="37"/>
      <c r="L32" s="37"/>
      <c r="M32" s="37"/>
      <c r="N32" s="37"/>
      <c r="O32" s="37"/>
      <c r="P32" s="37"/>
      <c r="Q32" s="37"/>
      <c r="R32" s="37"/>
      <c r="S32" s="37"/>
      <c r="T32" s="23"/>
      <c r="U32" s="23"/>
      <c r="V32" s="23"/>
      <c r="W32" s="23"/>
    </row>
    <row r="33" spans="2:23" x14ac:dyDescent="0.2">
      <c r="B33" s="23"/>
      <c r="C33" s="23"/>
      <c r="D33" s="37"/>
      <c r="E33" s="35" t="s">
        <v>527</v>
      </c>
      <c r="F33" s="37"/>
      <c r="G33" s="37"/>
      <c r="H33" s="37"/>
      <c r="I33" s="37"/>
      <c r="J33" s="37"/>
      <c r="K33" s="37"/>
      <c r="L33" s="37"/>
      <c r="M33" s="37"/>
      <c r="N33" s="37"/>
      <c r="O33" s="37"/>
      <c r="P33" s="37"/>
      <c r="Q33" s="37"/>
      <c r="R33" s="37"/>
      <c r="S33" s="37"/>
      <c r="T33" s="23"/>
      <c r="U33" s="23"/>
      <c r="V33" s="23"/>
      <c r="W33" s="23"/>
    </row>
    <row r="34" spans="2:23" x14ac:dyDescent="0.2">
      <c r="B34" s="23"/>
      <c r="C34" s="23"/>
      <c r="D34" s="37"/>
      <c r="E34" s="35" t="s">
        <v>528</v>
      </c>
      <c r="F34" s="37"/>
      <c r="G34" s="37"/>
      <c r="H34" s="37"/>
      <c r="I34" s="37"/>
      <c r="J34" s="37"/>
      <c r="K34" s="37"/>
      <c r="L34" s="37"/>
      <c r="M34" s="37"/>
      <c r="N34" s="37"/>
      <c r="O34" s="37"/>
      <c r="P34" s="37"/>
      <c r="Q34" s="37"/>
      <c r="R34" s="37"/>
      <c r="S34" s="37"/>
      <c r="T34" s="23"/>
      <c r="U34" s="23"/>
      <c r="V34" s="23"/>
      <c r="W34" s="23"/>
    </row>
    <row r="35" spans="2:23" ht="3" customHeight="1" x14ac:dyDescent="0.2">
      <c r="B35" s="23"/>
      <c r="C35" s="23"/>
      <c r="D35" s="23"/>
      <c r="F35" s="23"/>
      <c r="G35" s="23"/>
      <c r="H35" s="23"/>
      <c r="I35" s="23"/>
      <c r="J35" s="23"/>
      <c r="K35" s="23"/>
      <c r="L35" s="23"/>
      <c r="M35" s="23"/>
      <c r="N35" s="23"/>
      <c r="O35" s="23"/>
      <c r="P35" s="23"/>
      <c r="Q35" s="23"/>
      <c r="R35" s="23"/>
      <c r="S35" s="23"/>
      <c r="T35" s="23"/>
      <c r="U35" s="23"/>
      <c r="V35" s="23"/>
      <c r="W35" s="23"/>
    </row>
    <row r="36" spans="2:23" ht="12.75" customHeight="1" x14ac:dyDescent="0.2">
      <c r="B36" s="2"/>
      <c r="C36" s="28" t="s">
        <v>26</v>
      </c>
      <c r="D36" s="1189" t="s">
        <v>529</v>
      </c>
      <c r="E36" s="1189"/>
      <c r="F36" s="1189"/>
      <c r="G36" s="1189"/>
      <c r="H36" s="1189"/>
      <c r="I36" s="1189"/>
      <c r="J36" s="1189"/>
      <c r="K36" s="1189"/>
      <c r="L36" s="1189"/>
      <c r="M36" s="1189"/>
      <c r="N36" s="1189"/>
      <c r="O36" s="1189"/>
      <c r="P36" s="1189"/>
      <c r="Q36" s="1189"/>
      <c r="R36" s="1189"/>
      <c r="S36" s="1189"/>
      <c r="T36" s="1189"/>
      <c r="U36" s="1189"/>
      <c r="V36" s="1189"/>
      <c r="W36" s="1189"/>
    </row>
    <row r="37" spans="2:23" x14ac:dyDescent="0.2">
      <c r="B37" s="23"/>
      <c r="C37" s="23"/>
      <c r="D37" s="1189"/>
      <c r="E37" s="1189"/>
      <c r="F37" s="1189"/>
      <c r="G37" s="1189"/>
      <c r="H37" s="1189"/>
      <c r="I37" s="1189"/>
      <c r="J37" s="1189"/>
      <c r="K37" s="1189"/>
      <c r="L37" s="1189"/>
      <c r="M37" s="1189"/>
      <c r="N37" s="1189"/>
      <c r="O37" s="1189"/>
      <c r="P37" s="1189"/>
      <c r="Q37" s="1189"/>
      <c r="R37" s="1189"/>
      <c r="S37" s="1189"/>
      <c r="T37" s="1189"/>
      <c r="U37" s="1189"/>
      <c r="V37" s="1189"/>
      <c r="W37" s="1189"/>
    </row>
    <row r="38" spans="2:23" ht="3" customHeight="1" x14ac:dyDescent="0.2">
      <c r="B38" s="23"/>
      <c r="C38" s="23"/>
      <c r="D38" s="23"/>
      <c r="F38" s="23"/>
      <c r="G38" s="23"/>
      <c r="H38" s="23"/>
      <c r="I38" s="23"/>
      <c r="J38" s="23"/>
      <c r="K38" s="23"/>
      <c r="L38" s="23"/>
      <c r="M38" s="23"/>
      <c r="N38" s="23"/>
      <c r="O38" s="23"/>
      <c r="P38" s="23"/>
      <c r="Q38" s="23"/>
      <c r="R38" s="23"/>
      <c r="S38" s="23"/>
      <c r="T38" s="23"/>
      <c r="U38" s="23"/>
      <c r="V38" s="23"/>
      <c r="W38" s="23"/>
    </row>
    <row r="39" spans="2:23" ht="12.75" hidden="1" customHeight="1" x14ac:dyDescent="0.2">
      <c r="B39" s="2"/>
      <c r="C39" s="28" t="s">
        <v>27</v>
      </c>
      <c r="D39" s="1228" t="s">
        <v>530</v>
      </c>
      <c r="E39" s="1228"/>
      <c r="F39" s="1228"/>
      <c r="G39" s="1228"/>
      <c r="H39" s="1228"/>
      <c r="I39" s="1228"/>
      <c r="J39" s="1228"/>
      <c r="K39" s="1228"/>
      <c r="L39" s="1228"/>
      <c r="M39" s="1228"/>
      <c r="N39" s="1228"/>
      <c r="O39" s="1228"/>
      <c r="P39" s="1228"/>
      <c r="Q39" s="1228"/>
      <c r="R39" s="1228"/>
      <c r="S39" s="1228"/>
      <c r="T39" s="1228"/>
      <c r="U39" s="1228"/>
      <c r="V39" s="1228"/>
      <c r="W39" s="1228"/>
    </row>
    <row r="40" spans="2:23" hidden="1" x14ac:dyDescent="0.2">
      <c r="B40" s="23"/>
      <c r="C40" s="23"/>
      <c r="D40" s="1228"/>
      <c r="E40" s="1228"/>
      <c r="F40" s="1228"/>
      <c r="G40" s="1228"/>
      <c r="H40" s="1228"/>
      <c r="I40" s="1228"/>
      <c r="J40" s="1228"/>
      <c r="K40" s="1228"/>
      <c r="L40" s="1228"/>
      <c r="M40" s="1228"/>
      <c r="N40" s="1228"/>
      <c r="O40" s="1228"/>
      <c r="P40" s="1228"/>
      <c r="Q40" s="1228"/>
      <c r="R40" s="1228"/>
      <c r="S40" s="1228"/>
      <c r="T40" s="1228"/>
      <c r="U40" s="1228"/>
      <c r="V40" s="1228"/>
      <c r="W40" s="1228"/>
    </row>
    <row r="41" spans="2:23" hidden="1" x14ac:dyDescent="0.2">
      <c r="B41" s="23"/>
      <c r="C41" s="23"/>
      <c r="D41" s="340" t="s">
        <v>531</v>
      </c>
      <c r="E41" s="341"/>
      <c r="F41" s="49"/>
      <c r="G41" s="341"/>
      <c r="H41" s="341"/>
      <c r="I41" s="341"/>
      <c r="J41" s="49"/>
      <c r="K41" s="49"/>
      <c r="L41" s="49"/>
      <c r="M41" s="49"/>
      <c r="Q41" s="1188"/>
      <c r="R41" s="1188"/>
      <c r="S41" s="1188"/>
      <c r="T41" s="1188"/>
      <c r="U41" s="1188"/>
      <c r="V41" s="1188"/>
      <c r="W41" s="1188"/>
    </row>
    <row r="42" spans="2:23" ht="3" customHeight="1" x14ac:dyDescent="0.2">
      <c r="B42" s="23"/>
      <c r="C42" s="23"/>
      <c r="D42" s="49"/>
      <c r="E42" s="56"/>
      <c r="F42" s="56"/>
      <c r="G42" s="56"/>
      <c r="H42" s="56"/>
      <c r="I42" s="56"/>
      <c r="J42" s="56"/>
      <c r="K42" s="56"/>
      <c r="L42" s="56"/>
      <c r="M42" s="56"/>
      <c r="N42" s="23"/>
      <c r="T42" s="23"/>
      <c r="U42" s="23"/>
      <c r="W42" s="23"/>
    </row>
    <row r="43" spans="2:23" ht="12.75" customHeight="1" x14ac:dyDescent="0.2">
      <c r="B43" s="2"/>
      <c r="C43" s="342" t="s">
        <v>27</v>
      </c>
      <c r="D43" s="56" t="s">
        <v>532</v>
      </c>
      <c r="E43" s="49"/>
      <c r="F43" s="56"/>
      <c r="G43" s="56"/>
      <c r="H43" s="56"/>
      <c r="I43" s="56"/>
      <c r="J43" s="56"/>
      <c r="K43" s="56"/>
      <c r="L43" s="3" t="s">
        <v>533</v>
      </c>
      <c r="M43" s="56"/>
      <c r="N43" s="35"/>
      <c r="O43" s="35"/>
      <c r="Q43" s="1226"/>
      <c r="R43" s="1226"/>
      <c r="S43" s="1226"/>
      <c r="T43" s="1226"/>
      <c r="U43" s="1226"/>
      <c r="V43" s="1226"/>
    </row>
    <row r="44" spans="2:23" ht="9.75" customHeight="1" x14ac:dyDescent="0.2">
      <c r="B44" s="23"/>
      <c r="C44" s="23"/>
      <c r="D44" s="37"/>
      <c r="E44" s="37"/>
      <c r="F44" s="37"/>
      <c r="G44" s="37"/>
      <c r="H44" s="37"/>
      <c r="I44" s="37"/>
      <c r="J44" s="37"/>
      <c r="K44" s="37"/>
      <c r="L44" s="37"/>
      <c r="M44" s="37"/>
      <c r="N44" s="37"/>
      <c r="O44" s="37"/>
      <c r="P44" s="37"/>
      <c r="Q44" s="37"/>
    </row>
    <row r="45" spans="2:23" x14ac:dyDescent="0.2">
      <c r="B45" s="39"/>
      <c r="C45" s="40"/>
      <c r="D45" s="38" t="s">
        <v>668</v>
      </c>
      <c r="G45" s="543"/>
      <c r="H45" s="543"/>
      <c r="I45" s="543"/>
      <c r="J45" s="543"/>
      <c r="K45" s="543"/>
      <c r="L45" s="543"/>
      <c r="M45" s="543"/>
      <c r="N45" s="543"/>
      <c r="Q45" s="1227" t="s">
        <v>534</v>
      </c>
      <c r="R45" s="1227"/>
      <c r="S45" s="1227"/>
      <c r="T45" s="543"/>
      <c r="U45" s="543"/>
    </row>
    <row r="46" spans="2:23" ht="3" customHeight="1" x14ac:dyDescent="0.2">
      <c r="B46" s="23"/>
      <c r="C46" s="23"/>
      <c r="D46" s="23"/>
      <c r="F46" s="23"/>
      <c r="G46" s="23"/>
      <c r="H46" s="23"/>
      <c r="I46" s="23"/>
      <c r="J46" s="23"/>
      <c r="K46" s="23"/>
      <c r="L46" s="23"/>
      <c r="M46" s="23"/>
      <c r="N46" s="23"/>
      <c r="O46" s="23"/>
      <c r="P46" s="23"/>
      <c r="Q46" s="23"/>
      <c r="R46" s="23"/>
      <c r="S46" s="23"/>
      <c r="T46" s="23"/>
      <c r="U46" s="23"/>
      <c r="V46" s="23"/>
      <c r="W46" s="23"/>
    </row>
    <row r="47" spans="2:23" ht="12.75" customHeight="1" x14ac:dyDescent="0.2">
      <c r="B47" s="2"/>
      <c r="C47" s="28" t="s">
        <v>33</v>
      </c>
      <c r="D47" s="35" t="s">
        <v>535</v>
      </c>
      <c r="F47" s="35"/>
      <c r="G47" s="35"/>
      <c r="H47" s="35"/>
      <c r="I47" s="35"/>
      <c r="J47" s="35"/>
      <c r="K47" s="35"/>
      <c r="L47" s="35"/>
      <c r="M47" s="35"/>
      <c r="N47" s="35"/>
      <c r="O47" s="35"/>
      <c r="P47" s="35"/>
      <c r="T47" s="35"/>
      <c r="U47" s="35"/>
      <c r="V47" s="35"/>
      <c r="W47" s="23"/>
    </row>
    <row r="48" spans="2:23" ht="3" customHeight="1" x14ac:dyDescent="0.2">
      <c r="B48" s="23"/>
      <c r="C48" s="23"/>
      <c r="D48" s="23"/>
      <c r="F48" s="23"/>
      <c r="G48" s="23"/>
      <c r="H48" s="23"/>
      <c r="I48" s="23"/>
      <c r="J48" s="23"/>
      <c r="K48" s="23"/>
      <c r="L48" s="23"/>
      <c r="M48" s="23"/>
      <c r="N48" s="23"/>
      <c r="O48" s="23"/>
      <c r="P48" s="23"/>
      <c r="Q48" s="23"/>
      <c r="R48" s="23"/>
      <c r="S48" s="23"/>
      <c r="T48" s="23"/>
      <c r="U48" s="23"/>
      <c r="V48" s="23"/>
      <c r="W48" s="23"/>
    </row>
    <row r="49" spans="2:23" ht="12.75" customHeight="1" x14ac:dyDescent="0.2">
      <c r="B49" s="2"/>
      <c r="C49" s="28" t="s">
        <v>34</v>
      </c>
      <c r="D49" s="35" t="s">
        <v>536</v>
      </c>
      <c r="F49" s="35"/>
      <c r="G49" s="35"/>
      <c r="H49" s="35"/>
      <c r="I49" s="35"/>
      <c r="J49" s="35"/>
      <c r="K49" s="35"/>
      <c r="L49" s="35"/>
      <c r="M49" s="35"/>
      <c r="N49" s="35"/>
      <c r="O49" s="35"/>
      <c r="P49" s="35"/>
      <c r="Q49" s="35"/>
      <c r="R49" s="35"/>
      <c r="S49" s="35"/>
      <c r="T49" s="35"/>
      <c r="U49" s="35"/>
      <c r="V49" s="35"/>
      <c r="W49" s="23"/>
    </row>
    <row r="50" spans="2:23" ht="3" customHeight="1" x14ac:dyDescent="0.2">
      <c r="B50" s="23"/>
      <c r="C50" s="23"/>
      <c r="E50" s="23"/>
      <c r="F50" s="23"/>
      <c r="G50" s="23"/>
      <c r="H50" s="23"/>
      <c r="I50" s="23"/>
      <c r="J50" s="23"/>
      <c r="K50" s="23"/>
      <c r="L50" s="23"/>
      <c r="M50" s="23"/>
      <c r="N50" s="23"/>
      <c r="O50" s="23"/>
      <c r="P50" s="23"/>
      <c r="Q50" s="23"/>
      <c r="R50" s="23"/>
      <c r="S50" s="23"/>
      <c r="T50" s="23"/>
      <c r="U50" s="23"/>
      <c r="V50" s="23"/>
      <c r="W50" s="23"/>
    </row>
    <row r="51" spans="2:23" ht="12.75" customHeight="1" x14ac:dyDescent="0.2">
      <c r="B51" s="2"/>
      <c r="C51" s="28" t="s">
        <v>38</v>
      </c>
      <c r="D51" s="1189" t="s">
        <v>537</v>
      </c>
      <c r="E51" s="1189"/>
      <c r="F51" s="1189"/>
      <c r="G51" s="1189"/>
      <c r="H51" s="1189"/>
      <c r="I51" s="1189"/>
      <c r="J51" s="1189"/>
      <c r="K51" s="1189"/>
      <c r="L51" s="1189"/>
      <c r="M51" s="1189"/>
      <c r="N51" s="1189"/>
      <c r="O51" s="1189"/>
      <c r="P51" s="1189"/>
      <c r="Q51" s="1189"/>
      <c r="R51" s="1189"/>
      <c r="S51" s="1189"/>
      <c r="T51" s="1189"/>
      <c r="U51" s="1189"/>
      <c r="V51" s="1189"/>
      <c r="W51" s="1189"/>
    </row>
    <row r="52" spans="2:23" x14ac:dyDescent="0.2">
      <c r="B52" s="23"/>
      <c r="C52" s="23"/>
      <c r="D52" s="1189"/>
      <c r="E52" s="1189"/>
      <c r="F52" s="1189"/>
      <c r="G52" s="1189"/>
      <c r="H52" s="1189"/>
      <c r="I52" s="1189"/>
      <c r="J52" s="1189"/>
      <c r="K52" s="1189"/>
      <c r="L52" s="1189"/>
      <c r="M52" s="1189"/>
      <c r="N52" s="1189"/>
      <c r="O52" s="1189"/>
      <c r="P52" s="1189"/>
      <c r="Q52" s="1189"/>
      <c r="R52" s="1189"/>
      <c r="S52" s="1189"/>
      <c r="T52" s="1189"/>
      <c r="U52" s="1189"/>
      <c r="V52" s="1189"/>
      <c r="W52" s="1189"/>
    </row>
    <row r="53" spans="2:23" ht="3" customHeight="1" x14ac:dyDescent="0.2">
      <c r="B53" s="23"/>
      <c r="C53" s="23"/>
      <c r="E53" s="23"/>
      <c r="F53" s="23"/>
      <c r="G53" s="23"/>
      <c r="H53" s="23"/>
      <c r="I53" s="23"/>
      <c r="J53" s="23"/>
      <c r="K53" s="23"/>
      <c r="L53" s="23"/>
      <c r="M53" s="23"/>
      <c r="N53" s="23"/>
      <c r="O53" s="23"/>
      <c r="P53" s="23"/>
      <c r="Q53" s="23"/>
      <c r="R53" s="23"/>
      <c r="S53" s="23"/>
      <c r="T53" s="23"/>
      <c r="U53" s="23"/>
      <c r="V53" s="23"/>
      <c r="W53" s="23"/>
    </row>
    <row r="54" spans="2:23" x14ac:dyDescent="0.2">
      <c r="B54" s="2"/>
      <c r="C54" s="342" t="s">
        <v>538</v>
      </c>
      <c r="D54" s="343" t="s">
        <v>539</v>
      </c>
      <c r="F54" s="543"/>
      <c r="G54" s="543"/>
      <c r="H54" s="543"/>
      <c r="L54" s="543"/>
      <c r="M54" s="543"/>
      <c r="N54" s="543"/>
      <c r="Q54" s="526"/>
      <c r="R54" s="341" t="s">
        <v>540</v>
      </c>
      <c r="W54" s="23"/>
    </row>
    <row r="55" spans="2:23" ht="9" customHeight="1" x14ac:dyDescent="0.2">
      <c r="B55" s="25"/>
      <c r="C55" s="528"/>
      <c r="D55" s="25"/>
      <c r="E55" s="528"/>
      <c r="F55" s="25"/>
      <c r="G55" s="25"/>
      <c r="H55" s="25"/>
      <c r="I55" s="25"/>
      <c r="J55" s="25"/>
      <c r="K55" s="25"/>
      <c r="L55" s="25"/>
      <c r="M55" s="25"/>
      <c r="N55" s="25"/>
      <c r="O55" s="25"/>
      <c r="P55" s="25"/>
      <c r="Q55" s="25"/>
      <c r="R55" s="25"/>
      <c r="S55" s="25"/>
      <c r="T55" s="25"/>
      <c r="U55" s="25"/>
      <c r="V55" s="25"/>
      <c r="W55" s="25"/>
    </row>
    <row r="56" spans="2:23" ht="13.15" customHeight="1" x14ac:dyDescent="0.2">
      <c r="B56" s="39" t="s">
        <v>541</v>
      </c>
      <c r="D56" s="527"/>
      <c r="F56" s="527"/>
      <c r="G56" s="527"/>
      <c r="H56" s="527"/>
      <c r="I56" s="527"/>
      <c r="J56" s="527"/>
      <c r="K56" s="527"/>
      <c r="L56" s="527"/>
      <c r="M56" s="527"/>
      <c r="N56" s="527"/>
      <c r="O56" s="527"/>
      <c r="P56" s="527"/>
      <c r="Q56" s="527"/>
      <c r="R56" s="527"/>
      <c r="S56" s="527"/>
      <c r="T56" s="527"/>
      <c r="U56" s="527"/>
      <c r="V56" s="527"/>
      <c r="W56" s="25"/>
    </row>
    <row r="57" spans="2:23" ht="3" customHeight="1" x14ac:dyDescent="0.2">
      <c r="B57" s="39"/>
      <c r="D57" s="543"/>
      <c r="F57" s="543"/>
      <c r="G57" s="543"/>
      <c r="H57" s="543"/>
      <c r="I57" s="543"/>
      <c r="J57" s="543"/>
      <c r="K57" s="543"/>
      <c r="L57" s="543"/>
      <c r="M57" s="543"/>
      <c r="N57" s="543"/>
      <c r="O57" s="543"/>
      <c r="P57" s="543"/>
      <c r="Q57" s="543"/>
      <c r="R57" s="543"/>
      <c r="S57" s="543"/>
      <c r="T57" s="543"/>
      <c r="U57" s="543"/>
      <c r="V57" s="543"/>
      <c r="W57" s="23"/>
    </row>
    <row r="58" spans="2:23" ht="12.75" customHeight="1" x14ac:dyDescent="0.2">
      <c r="B58" s="2"/>
      <c r="C58" s="28" t="s">
        <v>25</v>
      </c>
      <c r="D58" s="35" t="s">
        <v>669</v>
      </c>
      <c r="F58" s="35"/>
      <c r="G58" s="35"/>
      <c r="H58" s="35"/>
      <c r="I58" s="35"/>
      <c r="J58" s="35"/>
      <c r="K58" s="35"/>
      <c r="L58" s="35"/>
      <c r="M58" s="35"/>
      <c r="N58" s="35"/>
      <c r="O58" s="35"/>
      <c r="P58" s="35"/>
      <c r="Q58" s="35"/>
      <c r="R58" s="35"/>
      <c r="S58" s="35"/>
      <c r="T58" s="35"/>
      <c r="U58" s="35"/>
      <c r="V58" s="35"/>
      <c r="W58" s="23"/>
    </row>
    <row r="59" spans="2:23" ht="3" customHeight="1" x14ac:dyDescent="0.2">
      <c r="B59" s="39"/>
      <c r="C59" s="40"/>
      <c r="D59" s="543"/>
      <c r="F59" s="543"/>
      <c r="G59" s="543"/>
      <c r="H59" s="543"/>
      <c r="I59" s="543"/>
      <c r="J59" s="543"/>
      <c r="K59" s="543"/>
      <c r="L59" s="543"/>
      <c r="M59" s="543"/>
      <c r="N59" s="543"/>
      <c r="O59" s="543"/>
      <c r="P59" s="543"/>
      <c r="Q59" s="543"/>
      <c r="R59" s="543"/>
      <c r="S59" s="543"/>
      <c r="T59" s="543"/>
      <c r="U59" s="543"/>
      <c r="V59" s="543"/>
      <c r="W59" s="23"/>
    </row>
    <row r="60" spans="2:23" ht="12.75" customHeight="1" x14ac:dyDescent="0.2">
      <c r="B60" s="2"/>
      <c r="C60" s="28" t="s">
        <v>26</v>
      </c>
      <c r="D60" s="35" t="s">
        <v>542</v>
      </c>
      <c r="F60" s="35"/>
      <c r="G60" s="35"/>
      <c r="H60" s="35"/>
      <c r="I60" s="35"/>
      <c r="J60" s="35"/>
      <c r="K60" s="35"/>
      <c r="L60" s="35"/>
      <c r="M60" s="35"/>
      <c r="N60" s="35"/>
      <c r="P60" s="42" t="s">
        <v>543</v>
      </c>
      <c r="Q60" s="35" t="s">
        <v>544</v>
      </c>
      <c r="R60" s="35"/>
      <c r="S60" s="35"/>
      <c r="T60" s="35"/>
      <c r="U60" s="35"/>
      <c r="V60" s="35"/>
      <c r="W60" s="23"/>
    </row>
    <row r="61" spans="2:23" ht="12.75" customHeight="1" x14ac:dyDescent="0.2">
      <c r="B61" s="23"/>
      <c r="C61" s="23"/>
      <c r="E61" s="37"/>
      <c r="G61" s="37"/>
      <c r="H61" s="37"/>
      <c r="I61" s="37"/>
      <c r="J61" s="37"/>
      <c r="K61" s="37"/>
      <c r="L61" s="37"/>
      <c r="M61" s="37"/>
      <c r="N61" s="37"/>
      <c r="P61" s="42" t="s">
        <v>545</v>
      </c>
      <c r="Q61" s="41" t="s">
        <v>546</v>
      </c>
      <c r="R61" s="37"/>
      <c r="S61" s="37"/>
      <c r="T61" s="37"/>
      <c r="U61" s="37"/>
      <c r="V61" s="37"/>
      <c r="W61" s="23"/>
    </row>
    <row r="62" spans="2:23" ht="12.75" customHeight="1" x14ac:dyDescent="0.2">
      <c r="B62" s="39"/>
      <c r="C62" s="40"/>
      <c r="E62" s="543"/>
      <c r="G62" s="543"/>
      <c r="H62" s="543"/>
      <c r="I62" s="543"/>
      <c r="J62" s="543"/>
      <c r="K62" s="543"/>
      <c r="L62" s="543"/>
      <c r="M62" s="543"/>
      <c r="N62" s="543"/>
      <c r="P62" s="42" t="s">
        <v>547</v>
      </c>
      <c r="Q62" s="41" t="s">
        <v>548</v>
      </c>
      <c r="R62" s="543"/>
      <c r="S62" s="543"/>
      <c r="T62" s="543"/>
      <c r="U62" s="543"/>
      <c r="V62" s="543"/>
      <c r="W62" s="23"/>
    </row>
    <row r="63" spans="2:23" ht="12.75" customHeight="1" x14ac:dyDescent="0.2">
      <c r="B63" s="39"/>
      <c r="C63" s="40"/>
      <c r="E63" s="543"/>
      <c r="G63" s="543"/>
      <c r="H63" s="543"/>
      <c r="I63" s="543"/>
      <c r="J63" s="543"/>
      <c r="K63" s="543"/>
      <c r="L63" s="543"/>
      <c r="M63" s="543"/>
      <c r="N63" s="543"/>
      <c r="P63" s="42" t="s">
        <v>549</v>
      </c>
      <c r="Q63" s="41" t="s">
        <v>550</v>
      </c>
      <c r="R63" s="543"/>
      <c r="S63" s="543"/>
      <c r="T63" s="543"/>
      <c r="U63" s="543"/>
      <c r="V63" s="543"/>
      <c r="W63" s="23"/>
    </row>
    <row r="64" spans="2:23" ht="3" customHeight="1" x14ac:dyDescent="0.2">
      <c r="B64" s="39"/>
      <c r="C64" s="40"/>
      <c r="E64" s="543"/>
      <c r="F64" s="41"/>
      <c r="G64" s="543"/>
      <c r="H64" s="543"/>
      <c r="I64" s="543"/>
      <c r="J64" s="543"/>
      <c r="K64" s="543"/>
      <c r="L64" s="543"/>
      <c r="M64" s="543"/>
      <c r="N64" s="543"/>
      <c r="O64" s="543"/>
      <c r="Q64" s="543"/>
      <c r="R64" s="543"/>
      <c r="S64" s="543"/>
      <c r="T64" s="543"/>
      <c r="U64" s="543"/>
      <c r="V64" s="543"/>
      <c r="W64" s="23"/>
    </row>
    <row r="65" spans="1:23" ht="12.75" customHeight="1" x14ac:dyDescent="0.2">
      <c r="B65" s="2"/>
      <c r="C65" s="28" t="s">
        <v>27</v>
      </c>
      <c r="D65" s="35" t="s">
        <v>551</v>
      </c>
      <c r="F65" s="35"/>
      <c r="G65" s="35"/>
      <c r="H65" s="35"/>
      <c r="I65" s="35"/>
      <c r="J65" s="35"/>
      <c r="K65" s="35"/>
      <c r="L65" s="35"/>
      <c r="M65" s="35"/>
      <c r="N65" s="35"/>
      <c r="O65" s="38" t="s">
        <v>552</v>
      </c>
      <c r="R65" s="35"/>
      <c r="S65" s="35"/>
      <c r="T65" s="35"/>
      <c r="U65" s="35"/>
      <c r="V65" s="35"/>
      <c r="W65" s="23"/>
    </row>
    <row r="66" spans="1:23" ht="15" customHeight="1" x14ac:dyDescent="0.2">
      <c r="A66" s="1222" t="s">
        <v>553</v>
      </c>
      <c r="B66" s="1222"/>
      <c r="C66" s="1222"/>
      <c r="D66" s="1222"/>
      <c r="E66" s="1222"/>
      <c r="F66" s="1222"/>
      <c r="G66" s="1222"/>
      <c r="H66" s="1222"/>
      <c r="I66" s="1222"/>
      <c r="J66" s="1222"/>
      <c r="K66" s="1222"/>
      <c r="L66" s="1222"/>
      <c r="M66" s="1222"/>
      <c r="N66" s="1222"/>
      <c r="O66" s="1222"/>
      <c r="P66" s="1222"/>
      <c r="Q66" s="1222"/>
      <c r="R66" s="1222"/>
      <c r="S66" s="1222"/>
      <c r="T66" s="1222"/>
      <c r="U66" s="1222"/>
      <c r="V66" s="1222"/>
      <c r="W66" s="1222"/>
    </row>
    <row r="67" spans="1:23" ht="258" customHeight="1" x14ac:dyDescent="0.2">
      <c r="A67" s="1223"/>
      <c r="B67" s="1224"/>
      <c r="C67" s="1224"/>
      <c r="D67" s="1224"/>
      <c r="E67" s="1224"/>
      <c r="F67" s="1224"/>
      <c r="G67" s="1224"/>
      <c r="H67" s="1224"/>
      <c r="I67" s="1224"/>
      <c r="J67" s="1224"/>
      <c r="K67" s="1224"/>
      <c r="L67" s="1224"/>
      <c r="M67" s="1224"/>
      <c r="N67" s="1224"/>
      <c r="O67" s="1224"/>
      <c r="P67" s="1224"/>
      <c r="Q67" s="1224"/>
      <c r="R67" s="1224"/>
      <c r="S67" s="1224"/>
      <c r="T67" s="1224"/>
      <c r="U67" s="1224"/>
      <c r="V67" s="1224"/>
      <c r="W67" s="1225"/>
    </row>
    <row r="68" spans="1:23" ht="6" customHeight="1" x14ac:dyDescent="0.25">
      <c r="B68" s="23"/>
      <c r="C68" s="525"/>
      <c r="D68" s="525"/>
      <c r="E68" s="525"/>
      <c r="F68" s="525"/>
      <c r="G68" s="525"/>
      <c r="H68" s="525"/>
      <c r="I68" s="525"/>
      <c r="J68" s="525"/>
      <c r="K68" s="525"/>
      <c r="L68" s="525"/>
      <c r="M68" s="525"/>
      <c r="N68" s="525"/>
      <c r="O68" s="525"/>
      <c r="P68" s="525"/>
      <c r="Q68" s="525"/>
      <c r="R68" s="525"/>
      <c r="S68" s="525"/>
      <c r="T68" s="525"/>
      <c r="U68" s="525"/>
      <c r="V68" s="525"/>
      <c r="W68" s="525"/>
    </row>
    <row r="69" spans="1:23" ht="13.5" customHeight="1" x14ac:dyDescent="0.2">
      <c r="A69" s="1222" t="s">
        <v>554</v>
      </c>
      <c r="B69" s="1222"/>
      <c r="C69" s="1222"/>
      <c r="D69" s="1222"/>
      <c r="E69" s="1222"/>
      <c r="F69" s="1222"/>
      <c r="G69" s="1222"/>
      <c r="H69" s="1222"/>
      <c r="I69" s="1222"/>
      <c r="J69" s="1222"/>
      <c r="K69" s="1222"/>
      <c r="L69" s="1222"/>
      <c r="M69" s="1222"/>
      <c r="N69" s="1222"/>
      <c r="O69" s="1222"/>
      <c r="P69" s="1222"/>
      <c r="Q69" s="1222"/>
      <c r="R69" s="1222"/>
      <c r="S69" s="1222"/>
      <c r="T69" s="1222"/>
      <c r="U69" s="1222"/>
      <c r="V69" s="1222"/>
      <c r="W69" s="1222"/>
    </row>
    <row r="70" spans="1:23" ht="3" customHeight="1" x14ac:dyDescent="0.25">
      <c r="B70" s="23"/>
      <c r="C70" s="525"/>
      <c r="D70" s="525"/>
      <c r="E70" s="525"/>
      <c r="F70" s="525"/>
      <c r="G70" s="525"/>
      <c r="H70" s="525"/>
      <c r="I70" s="525"/>
      <c r="J70" s="525"/>
      <c r="K70" s="525"/>
      <c r="L70" s="525"/>
      <c r="M70" s="525"/>
      <c r="N70" s="525"/>
      <c r="O70" s="525"/>
      <c r="P70" s="525"/>
      <c r="Q70" s="525"/>
      <c r="R70" s="525"/>
      <c r="S70" s="525"/>
      <c r="T70" s="525"/>
      <c r="U70" s="525"/>
      <c r="V70" s="525"/>
      <c r="W70" s="525"/>
    </row>
    <row r="71" spans="1:23" ht="16.5" x14ac:dyDescent="0.3">
      <c r="A71" s="43" t="s">
        <v>555</v>
      </c>
      <c r="B71" s="43"/>
      <c r="C71" s="43"/>
      <c r="D71" s="43"/>
      <c r="E71" s="43"/>
      <c r="F71" s="43"/>
      <c r="G71" s="43"/>
      <c r="H71" s="43"/>
      <c r="I71" s="43"/>
      <c r="J71" s="43"/>
      <c r="K71" s="43"/>
      <c r="L71" s="43"/>
      <c r="M71" s="43"/>
      <c r="N71" s="43"/>
      <c r="O71" s="43"/>
      <c r="P71" s="43"/>
      <c r="Q71" s="43"/>
      <c r="R71" s="43"/>
      <c r="S71" s="43"/>
      <c r="T71" s="43"/>
      <c r="U71" s="43"/>
      <c r="V71" s="44"/>
      <c r="W71" s="44"/>
    </row>
    <row r="72" spans="1:23" ht="3.75" customHeight="1" x14ac:dyDescent="0.3">
      <c r="A72" s="43"/>
      <c r="B72" s="43"/>
      <c r="C72" s="43"/>
      <c r="D72" s="43"/>
      <c r="E72" s="43"/>
      <c r="F72" s="43"/>
      <c r="G72" s="43"/>
      <c r="H72" s="43"/>
      <c r="I72" s="43"/>
      <c r="J72" s="43"/>
      <c r="K72" s="43"/>
      <c r="L72" s="43"/>
      <c r="M72" s="43"/>
      <c r="N72" s="43"/>
      <c r="O72" s="43"/>
      <c r="P72" s="43"/>
      <c r="Q72" s="43"/>
      <c r="R72" s="43"/>
      <c r="S72" s="43"/>
      <c r="T72" s="43"/>
      <c r="U72" s="43"/>
      <c r="V72" s="44"/>
      <c r="W72" s="44"/>
    </row>
    <row r="73" spans="1:23" ht="16.5" x14ac:dyDescent="0.3">
      <c r="A73" s="43" t="s">
        <v>670</v>
      </c>
      <c r="B73" s="43"/>
      <c r="C73" s="43"/>
      <c r="D73" s="43"/>
      <c r="E73" s="43"/>
      <c r="F73" s="43"/>
      <c r="G73" s="43"/>
      <c r="H73" s="43"/>
      <c r="I73" s="43"/>
      <c r="J73" s="43"/>
      <c r="K73" s="43"/>
      <c r="L73" s="43"/>
      <c r="M73" s="43"/>
      <c r="N73" s="43"/>
      <c r="O73" s="43"/>
      <c r="P73" s="43"/>
      <c r="Q73" s="43"/>
      <c r="R73" s="43"/>
      <c r="S73" s="43"/>
      <c r="T73" s="43"/>
      <c r="U73" s="43"/>
      <c r="V73" s="44"/>
      <c r="W73" s="44"/>
    </row>
    <row r="74" spans="1:23" ht="3.75" customHeight="1" x14ac:dyDescent="0.3">
      <c r="A74" s="43"/>
      <c r="B74" s="43"/>
      <c r="C74" s="43"/>
      <c r="D74" s="43"/>
      <c r="E74" s="43"/>
      <c r="F74" s="43"/>
      <c r="G74" s="43"/>
      <c r="H74" s="43"/>
      <c r="I74" s="43"/>
      <c r="J74" s="43"/>
      <c r="K74" s="43"/>
      <c r="L74" s="43"/>
      <c r="M74" s="43"/>
      <c r="N74" s="43"/>
      <c r="O74" s="43"/>
      <c r="P74" s="43"/>
      <c r="Q74" s="43"/>
      <c r="R74" s="43"/>
      <c r="S74" s="43"/>
      <c r="T74" s="43"/>
      <c r="U74" s="43"/>
      <c r="V74" s="44"/>
      <c r="W74" s="44"/>
    </row>
    <row r="75" spans="1:23" ht="81" customHeight="1" x14ac:dyDescent="0.2">
      <c r="A75" s="1214" t="s">
        <v>556</v>
      </c>
      <c r="B75" s="1214"/>
      <c r="C75" s="1214"/>
      <c r="D75" s="1214"/>
      <c r="E75" s="1214"/>
      <c r="F75" s="1214"/>
      <c r="G75" s="1214"/>
      <c r="H75" s="1214"/>
      <c r="I75" s="1214"/>
      <c r="J75" s="1214"/>
      <c r="K75" s="1214"/>
      <c r="L75" s="1214"/>
      <c r="M75" s="1214"/>
      <c r="N75" s="1214"/>
      <c r="O75" s="1214"/>
      <c r="P75" s="1214"/>
      <c r="Q75" s="1214"/>
      <c r="R75" s="1214"/>
      <c r="S75" s="1214"/>
      <c r="T75" s="1214"/>
      <c r="U75" s="1214"/>
      <c r="V75" s="1214"/>
      <c r="W75" s="1214"/>
    </row>
    <row r="76" spans="1:23" ht="3.75" customHeight="1" x14ac:dyDescent="0.3">
      <c r="A76" s="45"/>
      <c r="B76" s="45"/>
      <c r="C76" s="45"/>
      <c r="D76" s="45"/>
      <c r="E76" s="45"/>
      <c r="F76" s="45"/>
      <c r="G76" s="45"/>
      <c r="H76" s="45"/>
      <c r="I76" s="45"/>
      <c r="J76" s="45"/>
      <c r="K76" s="45"/>
      <c r="L76" s="45"/>
      <c r="M76" s="45"/>
      <c r="N76" s="45"/>
      <c r="O76" s="45"/>
      <c r="P76" s="45"/>
      <c r="Q76" s="45"/>
      <c r="R76" s="45"/>
      <c r="S76" s="45"/>
      <c r="T76" s="45"/>
      <c r="U76" s="45"/>
      <c r="V76" s="46"/>
      <c r="W76" s="46"/>
    </row>
    <row r="77" spans="1:23" ht="31.5" customHeight="1" x14ac:dyDescent="0.2">
      <c r="A77" s="1214" t="s">
        <v>671</v>
      </c>
      <c r="B77" s="1214"/>
      <c r="C77" s="1214"/>
      <c r="D77" s="1214"/>
      <c r="E77" s="1214"/>
      <c r="F77" s="1214"/>
      <c r="G77" s="1214"/>
      <c r="H77" s="1214"/>
      <c r="I77" s="1214"/>
      <c r="J77" s="1214"/>
      <c r="K77" s="1214"/>
      <c r="L77" s="1214"/>
      <c r="M77" s="1214"/>
      <c r="N77" s="1214"/>
      <c r="O77" s="1214"/>
      <c r="P77" s="1214"/>
      <c r="Q77" s="1214"/>
      <c r="R77" s="1214"/>
      <c r="S77" s="1214"/>
      <c r="T77" s="1214"/>
      <c r="U77" s="1214"/>
      <c r="V77" s="1214"/>
      <c r="W77" s="1214"/>
    </row>
    <row r="78" spans="1:23" ht="3.75" customHeight="1" x14ac:dyDescent="0.3">
      <c r="A78" s="45"/>
      <c r="B78" s="45"/>
      <c r="C78" s="45"/>
      <c r="D78" s="45"/>
      <c r="E78" s="45"/>
      <c r="F78" s="45"/>
      <c r="G78" s="45"/>
      <c r="H78" s="45"/>
      <c r="I78" s="45"/>
      <c r="J78" s="45"/>
      <c r="K78" s="45"/>
      <c r="L78" s="45"/>
      <c r="M78" s="45"/>
      <c r="N78" s="45"/>
      <c r="O78" s="45"/>
      <c r="P78" s="45"/>
      <c r="Q78" s="45"/>
      <c r="R78" s="45"/>
      <c r="S78" s="45"/>
      <c r="T78" s="45"/>
      <c r="U78" s="45"/>
      <c r="V78" s="46"/>
      <c r="W78" s="46"/>
    </row>
    <row r="79" spans="1:23" ht="48" customHeight="1" x14ac:dyDescent="0.2">
      <c r="A79" s="1214" t="s">
        <v>557</v>
      </c>
      <c r="B79" s="1214"/>
      <c r="C79" s="1214"/>
      <c r="D79" s="1214"/>
      <c r="E79" s="1214"/>
      <c r="F79" s="1214"/>
      <c r="G79" s="1214"/>
      <c r="H79" s="1214"/>
      <c r="I79" s="1214"/>
      <c r="J79" s="1214"/>
      <c r="K79" s="1214"/>
      <c r="L79" s="1214"/>
      <c r="M79" s="1214"/>
      <c r="N79" s="1214"/>
      <c r="O79" s="1214"/>
      <c r="P79" s="1214"/>
      <c r="Q79" s="1214"/>
      <c r="R79" s="1214"/>
      <c r="S79" s="1214"/>
      <c r="T79" s="1214"/>
      <c r="U79" s="1214"/>
      <c r="V79" s="1214"/>
      <c r="W79" s="1214"/>
    </row>
    <row r="80" spans="1:23" ht="3.75" customHeight="1" x14ac:dyDescent="0.3">
      <c r="A80" s="45"/>
      <c r="B80" s="45"/>
      <c r="C80" s="45"/>
      <c r="D80" s="45"/>
      <c r="E80" s="45"/>
      <c r="F80" s="45"/>
      <c r="G80" s="45"/>
      <c r="H80" s="45"/>
      <c r="I80" s="45"/>
      <c r="J80" s="45"/>
      <c r="K80" s="45"/>
      <c r="L80" s="45"/>
      <c r="M80" s="45"/>
      <c r="N80" s="45"/>
      <c r="O80" s="45"/>
      <c r="P80" s="45"/>
      <c r="Q80" s="45"/>
      <c r="R80" s="45"/>
      <c r="S80" s="45"/>
      <c r="T80" s="45"/>
      <c r="U80" s="45"/>
      <c r="V80" s="46"/>
      <c r="W80" s="46"/>
    </row>
    <row r="81" spans="1:23" ht="47.25" customHeight="1" x14ac:dyDescent="0.2">
      <c r="A81" s="1214" t="s">
        <v>558</v>
      </c>
      <c r="B81" s="1214"/>
      <c r="C81" s="1214"/>
      <c r="D81" s="1214"/>
      <c r="E81" s="1214"/>
      <c r="F81" s="1214"/>
      <c r="G81" s="1214"/>
      <c r="H81" s="1214"/>
      <c r="I81" s="1214"/>
      <c r="J81" s="1214"/>
      <c r="K81" s="1214"/>
      <c r="L81" s="1214"/>
      <c r="M81" s="1214"/>
      <c r="N81" s="1214"/>
      <c r="O81" s="1214"/>
      <c r="P81" s="1214"/>
      <c r="Q81" s="1214"/>
      <c r="R81" s="1214"/>
      <c r="S81" s="1214"/>
      <c r="T81" s="1214"/>
      <c r="U81" s="1214"/>
      <c r="V81" s="1214"/>
      <c r="W81" s="1214"/>
    </row>
    <row r="82" spans="1:23" ht="4.5" customHeight="1" x14ac:dyDescent="0.3">
      <c r="A82" s="47"/>
      <c r="B82" s="45"/>
      <c r="C82" s="45"/>
      <c r="D82" s="45"/>
      <c r="E82" s="45"/>
      <c r="F82" s="45"/>
      <c r="G82" s="45"/>
      <c r="H82" s="45"/>
      <c r="I82" s="45"/>
      <c r="J82" s="45"/>
      <c r="K82" s="45"/>
      <c r="L82" s="45"/>
      <c r="M82" s="45"/>
      <c r="N82" s="45"/>
      <c r="O82" s="45"/>
      <c r="P82" s="45"/>
      <c r="Q82" s="45"/>
      <c r="R82" s="45"/>
      <c r="S82" s="45"/>
      <c r="T82" s="45"/>
      <c r="U82" s="45"/>
      <c r="V82" s="46"/>
      <c r="W82" s="46"/>
    </row>
    <row r="83" spans="1:23" ht="47.25" customHeight="1" x14ac:dyDescent="0.2">
      <c r="A83" s="1214" t="s">
        <v>559</v>
      </c>
      <c r="B83" s="1214"/>
      <c r="C83" s="1214"/>
      <c r="D83" s="1214"/>
      <c r="E83" s="1214"/>
      <c r="F83" s="1214"/>
      <c r="G83" s="1214"/>
      <c r="H83" s="1214"/>
      <c r="I83" s="1214"/>
      <c r="J83" s="1214"/>
      <c r="K83" s="1214"/>
      <c r="L83" s="1214"/>
      <c r="M83" s="1214"/>
      <c r="N83" s="1214"/>
      <c r="O83" s="1214"/>
      <c r="P83" s="1214"/>
      <c r="Q83" s="1214"/>
      <c r="R83" s="1214"/>
      <c r="S83" s="1214"/>
      <c r="T83" s="1214"/>
      <c r="U83" s="1214"/>
      <c r="V83" s="1214"/>
      <c r="W83" s="1214"/>
    </row>
    <row r="84" spans="1:23" ht="4.5" customHeight="1" x14ac:dyDescent="0.3">
      <c r="A84" s="47"/>
      <c r="B84" s="45"/>
      <c r="C84" s="45"/>
      <c r="D84" s="45"/>
      <c r="E84" s="45"/>
      <c r="F84" s="45"/>
      <c r="G84" s="45"/>
      <c r="H84" s="45"/>
      <c r="I84" s="45"/>
      <c r="J84" s="45"/>
      <c r="K84" s="45"/>
      <c r="L84" s="45"/>
      <c r="M84" s="45"/>
      <c r="N84" s="45"/>
      <c r="O84" s="45"/>
      <c r="P84" s="45"/>
      <c r="Q84" s="45"/>
      <c r="R84" s="45"/>
      <c r="S84" s="45"/>
      <c r="T84" s="45"/>
      <c r="U84" s="45"/>
      <c r="V84" s="46"/>
      <c r="W84" s="46"/>
    </row>
    <row r="85" spans="1:23" ht="83.25" customHeight="1" x14ac:dyDescent="0.2">
      <c r="A85" s="1214" t="s">
        <v>672</v>
      </c>
      <c r="B85" s="1214"/>
      <c r="C85" s="1214"/>
      <c r="D85" s="1214"/>
      <c r="E85" s="1214"/>
      <c r="F85" s="1214"/>
      <c r="G85" s="1214"/>
      <c r="H85" s="1214"/>
      <c r="I85" s="1214"/>
      <c r="J85" s="1214"/>
      <c r="K85" s="1214"/>
      <c r="L85" s="1214"/>
      <c r="M85" s="1214"/>
      <c r="N85" s="1214"/>
      <c r="O85" s="1214"/>
      <c r="P85" s="1214"/>
      <c r="Q85" s="1214"/>
      <c r="R85" s="1214"/>
      <c r="S85" s="1214"/>
      <c r="T85" s="1214"/>
      <c r="U85" s="1214"/>
      <c r="V85" s="1214"/>
      <c r="W85" s="1214"/>
    </row>
    <row r="86" spans="1:23" ht="3" customHeight="1" x14ac:dyDescent="0.3">
      <c r="A86" s="47"/>
      <c r="B86" s="45"/>
      <c r="C86" s="45"/>
      <c r="D86" s="45"/>
      <c r="E86" s="45"/>
      <c r="F86" s="45"/>
      <c r="G86" s="45"/>
      <c r="H86" s="45"/>
      <c r="I86" s="45"/>
      <c r="J86" s="45"/>
      <c r="K86" s="45"/>
      <c r="L86" s="45"/>
      <c r="M86" s="45"/>
      <c r="N86" s="45"/>
      <c r="O86" s="45"/>
      <c r="P86" s="45"/>
      <c r="Q86" s="45"/>
      <c r="R86" s="45"/>
      <c r="S86" s="45"/>
      <c r="T86" s="45"/>
      <c r="U86" s="45"/>
      <c r="V86" s="46"/>
      <c r="W86" s="46"/>
    </row>
    <row r="87" spans="1:23" ht="16.5" customHeight="1" x14ac:dyDescent="0.3">
      <c r="A87" s="1215" t="s">
        <v>560</v>
      </c>
      <c r="B87" s="1215"/>
      <c r="C87" s="1215"/>
      <c r="D87" s="1215"/>
      <c r="E87" s="1215"/>
      <c r="F87" s="1215"/>
      <c r="G87" s="1215"/>
      <c r="H87" s="1215"/>
      <c r="I87" s="1215"/>
      <c r="J87" s="1215"/>
      <c r="K87" s="1215"/>
      <c r="L87" s="1215"/>
      <c r="M87" s="1215"/>
      <c r="N87" s="1215"/>
      <c r="O87" s="1215"/>
      <c r="P87" s="1215"/>
      <c r="Q87" s="1215"/>
      <c r="R87" s="1215"/>
      <c r="S87" s="1215"/>
      <c r="T87" s="1215"/>
      <c r="U87" s="1215"/>
      <c r="V87" s="44"/>
      <c r="W87" s="44"/>
    </row>
    <row r="88" spans="1:23" s="49" customFormat="1" ht="14.25" customHeight="1" x14ac:dyDescent="0.2">
      <c r="A88" s="1216" t="s">
        <v>561</v>
      </c>
      <c r="B88" s="1216"/>
      <c r="C88" s="1216"/>
      <c r="D88" s="1216"/>
      <c r="E88" s="1216"/>
      <c r="F88" s="1216"/>
      <c r="G88" s="1216"/>
      <c r="H88" s="1216"/>
      <c r="I88" s="1216"/>
      <c r="J88" s="1216"/>
      <c r="K88" s="1216"/>
      <c r="L88" s="1216"/>
      <c r="M88" s="1216"/>
      <c r="N88" s="1216"/>
      <c r="O88" s="1216"/>
      <c r="P88" s="1216"/>
      <c r="Q88" s="1216"/>
      <c r="R88" s="1216"/>
      <c r="S88" s="1216"/>
      <c r="T88" s="1216"/>
      <c r="U88" s="1216"/>
      <c r="V88" s="48"/>
      <c r="W88" s="48"/>
    </row>
    <row r="89" spans="1:23" s="49" customFormat="1" ht="14.25" customHeight="1" x14ac:dyDescent="0.2">
      <c r="A89" s="1216" t="s">
        <v>562</v>
      </c>
      <c r="B89" s="1216"/>
      <c r="C89" s="1216"/>
      <c r="D89" s="1216"/>
      <c r="E89" s="1216"/>
      <c r="F89" s="1216"/>
      <c r="G89" s="1216"/>
      <c r="H89" s="1216"/>
      <c r="I89" s="1216"/>
      <c r="J89" s="1216"/>
      <c r="K89" s="1216"/>
      <c r="L89" s="1216"/>
      <c r="M89" s="1216"/>
      <c r="N89" s="1216"/>
      <c r="O89" s="1216"/>
      <c r="P89" s="1216"/>
      <c r="Q89" s="1216"/>
      <c r="R89" s="1216"/>
      <c r="S89" s="1216"/>
      <c r="T89" s="1216"/>
      <c r="U89" s="1216"/>
      <c r="V89" s="48"/>
      <c r="W89" s="48"/>
    </row>
    <row r="90" spans="1:23" s="49" customFormat="1" ht="14.25" customHeight="1" x14ac:dyDescent="0.2">
      <c r="A90" s="1216" t="s">
        <v>563</v>
      </c>
      <c r="B90" s="1216"/>
      <c r="C90" s="1216"/>
      <c r="D90" s="1216"/>
      <c r="E90" s="1216"/>
      <c r="F90" s="1216"/>
      <c r="G90" s="1216"/>
      <c r="H90" s="1216"/>
      <c r="I90" s="1216"/>
      <c r="J90" s="1216"/>
      <c r="K90" s="1216"/>
      <c r="L90" s="1216"/>
      <c r="M90" s="1216"/>
      <c r="N90" s="1216"/>
      <c r="O90" s="1216"/>
      <c r="P90" s="1216"/>
      <c r="Q90" s="1216"/>
      <c r="R90" s="1216"/>
      <c r="S90" s="1216"/>
      <c r="T90" s="1216"/>
      <c r="U90" s="1216"/>
      <c r="V90" s="48"/>
      <c r="W90" s="48"/>
    </row>
    <row r="91" spans="1:23" ht="15" customHeight="1" x14ac:dyDescent="0.2">
      <c r="B91" s="23"/>
      <c r="C91" s="50"/>
      <c r="D91" s="50"/>
      <c r="E91" s="50"/>
      <c r="F91" s="50"/>
      <c r="G91" s="50"/>
      <c r="H91" s="50"/>
      <c r="I91" s="50"/>
      <c r="J91" s="50"/>
      <c r="K91" s="50"/>
      <c r="L91" s="50"/>
      <c r="M91" s="50"/>
      <c r="N91" s="50"/>
      <c r="O91" s="50"/>
      <c r="P91" s="50"/>
      <c r="Q91" s="50"/>
      <c r="R91" s="50"/>
      <c r="S91" s="50"/>
      <c r="T91" s="50"/>
      <c r="U91" s="50"/>
      <c r="V91" s="50"/>
      <c r="W91" s="50"/>
    </row>
    <row r="92" spans="1:23" ht="15.75" x14ac:dyDescent="0.25">
      <c r="A92" s="1221"/>
      <c r="B92" s="1221"/>
      <c r="C92" s="1221"/>
      <c r="D92" s="1221"/>
      <c r="E92" s="1221"/>
      <c r="F92" s="1221"/>
      <c r="G92" s="1221"/>
      <c r="H92" s="1221"/>
      <c r="I92" s="1221"/>
      <c r="J92" s="1221"/>
      <c r="K92" s="1221"/>
      <c r="L92" s="1221"/>
      <c r="M92" s="1221"/>
      <c r="N92" s="1221"/>
      <c r="O92" s="1221"/>
      <c r="P92" s="525"/>
      <c r="Q92" s="1220"/>
      <c r="R92" s="1220"/>
      <c r="S92" s="1220"/>
      <c r="T92" s="1220"/>
      <c r="U92" s="1220"/>
      <c r="V92" s="1220"/>
      <c r="W92" s="1220"/>
    </row>
    <row r="93" spans="1:23" x14ac:dyDescent="0.2">
      <c r="A93" s="51" t="s">
        <v>564</v>
      </c>
      <c r="B93" s="23"/>
      <c r="D93" s="52"/>
      <c r="E93" s="52"/>
      <c r="F93" s="52"/>
      <c r="G93" s="52"/>
      <c r="H93" s="52"/>
      <c r="I93" s="52"/>
      <c r="J93" s="52"/>
      <c r="K93" s="52"/>
      <c r="L93" s="52"/>
      <c r="M93" s="52"/>
      <c r="N93" s="52"/>
      <c r="O93" s="52"/>
      <c r="P93" s="53"/>
      <c r="Q93" s="54" t="s">
        <v>565</v>
      </c>
      <c r="R93" s="55"/>
      <c r="S93" s="55"/>
      <c r="T93" s="55"/>
      <c r="U93" s="55"/>
      <c r="V93" s="55"/>
      <c r="W93" s="55"/>
    </row>
    <row r="94" spans="1:23" ht="9" customHeight="1" x14ac:dyDescent="0.2">
      <c r="A94" s="53"/>
      <c r="B94" s="23"/>
      <c r="D94" s="53"/>
      <c r="E94" s="53"/>
      <c r="F94" s="53"/>
      <c r="G94" s="53"/>
      <c r="H94" s="53"/>
      <c r="I94" s="53"/>
      <c r="J94" s="53"/>
      <c r="K94" s="53"/>
      <c r="L94" s="53"/>
      <c r="M94" s="53"/>
      <c r="N94" s="53"/>
      <c r="O94" s="53"/>
      <c r="P94" s="53"/>
      <c r="Q94" s="53"/>
      <c r="R94" s="53"/>
      <c r="S94" s="53"/>
      <c r="T94" s="53"/>
      <c r="U94" s="53"/>
      <c r="V94" s="53"/>
      <c r="W94" s="53"/>
    </row>
    <row r="95" spans="1:23" ht="15.75" x14ac:dyDescent="0.25">
      <c r="A95" s="1212"/>
      <c r="B95" s="1212"/>
      <c r="C95" s="1212"/>
      <c r="D95" s="1212"/>
      <c r="E95" s="1212"/>
      <c r="F95" s="1212"/>
      <c r="G95" s="1212"/>
      <c r="H95" s="1212"/>
      <c r="I95" s="1212"/>
      <c r="J95" s="1212"/>
      <c r="K95" s="1212"/>
      <c r="L95" s="1212"/>
      <c r="M95" s="1212"/>
      <c r="N95" s="1212"/>
      <c r="O95" s="1212"/>
      <c r="P95" s="53"/>
      <c r="Q95" s="1213"/>
      <c r="R95" s="1213"/>
      <c r="S95" s="1213"/>
      <c r="T95" s="1213"/>
      <c r="U95" s="1213"/>
      <c r="V95" s="1213"/>
      <c r="W95" s="1213"/>
    </row>
    <row r="96" spans="1:23" x14ac:dyDescent="0.2">
      <c r="A96" s="51" t="s">
        <v>566</v>
      </c>
      <c r="B96" s="23"/>
      <c r="D96" s="52"/>
      <c r="E96" s="52"/>
      <c r="F96" s="52"/>
      <c r="G96" s="52"/>
      <c r="H96" s="52"/>
      <c r="I96" s="52"/>
      <c r="J96" s="52"/>
      <c r="K96" s="52"/>
      <c r="L96" s="52"/>
      <c r="M96" s="52"/>
      <c r="N96" s="52"/>
      <c r="O96" s="52"/>
      <c r="P96" s="53"/>
      <c r="Q96" s="54" t="s">
        <v>567</v>
      </c>
      <c r="R96" s="55"/>
      <c r="S96" s="55"/>
      <c r="T96" s="55"/>
      <c r="U96" s="55"/>
      <c r="V96" s="55"/>
      <c r="W96" s="55"/>
    </row>
    <row r="97" spans="2:23" ht="13.5" x14ac:dyDescent="0.25">
      <c r="B97" s="23"/>
      <c r="C97" s="525"/>
      <c r="D97" s="525"/>
      <c r="E97" s="525"/>
      <c r="F97" s="525"/>
      <c r="G97" s="525"/>
      <c r="H97" s="525"/>
      <c r="I97" s="525"/>
      <c r="J97" s="525"/>
      <c r="K97" s="525"/>
      <c r="L97" s="525"/>
      <c r="M97" s="525"/>
      <c r="N97" s="525"/>
      <c r="O97" s="525"/>
      <c r="P97" s="525"/>
      <c r="Q97" s="525"/>
      <c r="R97" s="525"/>
      <c r="S97" s="525"/>
      <c r="T97" s="525"/>
      <c r="U97" s="525"/>
      <c r="V97" s="525"/>
      <c r="W97" s="525"/>
    </row>
    <row r="98" spans="2:23" x14ac:dyDescent="0.2">
      <c r="B98" s="23"/>
      <c r="C98" s="23"/>
      <c r="D98" s="23"/>
      <c r="E98" s="23"/>
      <c r="F98" s="23"/>
      <c r="G98" s="23"/>
      <c r="H98" s="23"/>
      <c r="I98" s="23"/>
      <c r="J98" s="23"/>
      <c r="K98" s="23"/>
      <c r="L98" s="23"/>
      <c r="M98" s="23"/>
      <c r="N98" s="23"/>
      <c r="O98" s="23"/>
      <c r="P98" s="23"/>
      <c r="Q98" s="23"/>
      <c r="R98" s="23"/>
      <c r="S98" s="23"/>
      <c r="T98" s="23"/>
      <c r="U98" s="23"/>
      <c r="V98" s="23"/>
      <c r="W98" s="23"/>
    </row>
    <row r="99" spans="2:23" x14ac:dyDescent="0.2">
      <c r="B99" s="23"/>
      <c r="C99" s="23"/>
      <c r="D99" s="23"/>
      <c r="E99" s="23"/>
      <c r="F99" s="23"/>
      <c r="G99" s="23"/>
      <c r="H99" s="23"/>
      <c r="I99" s="23"/>
      <c r="J99" s="23"/>
      <c r="K99" s="23"/>
      <c r="L99" s="23"/>
      <c r="M99" s="23"/>
      <c r="N99" s="23"/>
      <c r="O99" s="23"/>
      <c r="P99" s="23"/>
      <c r="Q99" s="23"/>
      <c r="R99" s="23"/>
      <c r="S99" s="23"/>
      <c r="T99" s="23"/>
      <c r="U99" s="23"/>
      <c r="V99" s="23"/>
      <c r="W99" s="23"/>
    </row>
  </sheetData>
  <sheetProtection algorithmName="SHA-512" hashValue="GxCFVQogI0rE6BUQoVIjlF7aM16fvUOi6w4Z5BnWubCF/woHDkHjVy+wvc9YYO7x1WJUyi+KeMjdVPObVHqRow==" saltValue="FvlBfU1H1GQwh93qZzK2pw==" spinCount="100000" sheet="1" objects="1" scenarios="1" formatRows="0"/>
  <mergeCells count="51">
    <mergeCell ref="V17:W17"/>
    <mergeCell ref="V18:W18"/>
    <mergeCell ref="A79:W79"/>
    <mergeCell ref="A90:U90"/>
    <mergeCell ref="Q92:W92"/>
    <mergeCell ref="A92:O92"/>
    <mergeCell ref="A66:W66"/>
    <mergeCell ref="A67:W67"/>
    <mergeCell ref="A69:W69"/>
    <mergeCell ref="A75:W75"/>
    <mergeCell ref="A77:W77"/>
    <mergeCell ref="Q43:V43"/>
    <mergeCell ref="Q45:S45"/>
    <mergeCell ref="D39:W40"/>
    <mergeCell ref="D51:W52"/>
    <mergeCell ref="G18:M18"/>
    <mergeCell ref="A95:O95"/>
    <mergeCell ref="Q95:W95"/>
    <mergeCell ref="A81:W81"/>
    <mergeCell ref="A83:W83"/>
    <mergeCell ref="A85:W85"/>
    <mergeCell ref="A87:U87"/>
    <mergeCell ref="A88:U88"/>
    <mergeCell ref="A89:U89"/>
    <mergeCell ref="A3:W3"/>
    <mergeCell ref="Q8:S8"/>
    <mergeCell ref="U8:W8"/>
    <mergeCell ref="G13:I13"/>
    <mergeCell ref="V6:W6"/>
    <mergeCell ref="G7:M7"/>
    <mergeCell ref="L6:M6"/>
    <mergeCell ref="G8:M8"/>
    <mergeCell ref="Q11:W11"/>
    <mergeCell ref="V12:W12"/>
    <mergeCell ref="V13:W13"/>
    <mergeCell ref="A1:W1"/>
    <mergeCell ref="Q24:S24"/>
    <mergeCell ref="Q41:W41"/>
    <mergeCell ref="D26:W27"/>
    <mergeCell ref="D36:W37"/>
    <mergeCell ref="B5:W5"/>
    <mergeCell ref="B20:W20"/>
    <mergeCell ref="B22:W22"/>
    <mergeCell ref="Q7:W7"/>
    <mergeCell ref="V14:W14"/>
    <mergeCell ref="V15:W15"/>
    <mergeCell ref="L15:M15"/>
    <mergeCell ref="G12:M12"/>
    <mergeCell ref="G11:M11"/>
    <mergeCell ref="V16:W16"/>
    <mergeCell ref="O17:P18"/>
  </mergeCells>
  <dataValidations count="2">
    <dataValidation type="list" allowBlank="1" showInputMessage="1" showErrorMessage="1" sqref="B65 B60 B26 B36 B39 B43 B47 B49 B51 B54 B58" xr:uid="{00000000-0002-0000-0300-000000000000}">
      <formula1>"Yes, No"</formula1>
    </dataValidation>
    <dataValidation type="list" allowBlank="1" showInputMessage="1" showErrorMessage="1" sqref="L15" xr:uid="{30837F44-F248-4EB9-9B55-A609EC617353}">
      <formula1>"&lt;Select&gt;,Yes, No"</formula1>
    </dataValidation>
  </dataValidations>
  <hyperlinks>
    <hyperlink ref="Q45" r:id="rId1" xr:uid="{00000000-0004-0000-0300-000000000000}"/>
  </hyperlinks>
  <printOptions horizontalCentered="1"/>
  <pageMargins left="0.6" right="0.6" top="0.65" bottom="0.65" header="0.3" footer="0.35"/>
  <pageSetup scale="82" fitToHeight="0" orientation="portrait" horizontalDpi="1200" verticalDpi="1200" r:id="rId2"/>
  <headerFooter>
    <oddHeader>&amp;CGeorgia Department of Community Affairs
Housing Finance and Development Division</oddHeader>
    <oddFooter>&amp;L&amp;G&amp;C&amp;9page &amp;P of &amp;N</oddFooter>
  </headerFooter>
  <rowBreaks count="1" manualBreakCount="1">
    <brk id="65"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B9301-92F5-4690-9EFF-24D5BE8A3A49}">
  <dimension ref="A1:X46"/>
  <sheetViews>
    <sheetView showGridLines="0" zoomScaleNormal="100" workbookViewId="0">
      <selection activeCell="G5" sqref="G5"/>
    </sheetView>
  </sheetViews>
  <sheetFormatPr defaultRowHeight="16.5" x14ac:dyDescent="0.3"/>
  <cols>
    <col min="1" max="1" width="9.5" style="716" customWidth="1"/>
    <col min="2" max="2" width="7.625" style="716" customWidth="1"/>
    <col min="3" max="3" width="5.625" style="716" customWidth="1"/>
    <col min="4" max="4" width="10.375" style="716" customWidth="1"/>
    <col min="5" max="5" width="6.125" style="716" customWidth="1"/>
    <col min="6" max="6" width="6.375" style="716" customWidth="1"/>
    <col min="7" max="7" width="7.625" style="716" customWidth="1"/>
    <col min="8" max="8" width="12.375" style="716" customWidth="1"/>
    <col min="9" max="9" width="4.75" style="716" customWidth="1"/>
    <col min="10" max="10" width="12.375" style="716" customWidth="1"/>
    <col min="11" max="11" width="5.375" style="716" customWidth="1"/>
    <col min="12" max="12" width="6.5" style="716" customWidth="1"/>
    <col min="13" max="15" width="7.625" style="716" customWidth="1"/>
    <col min="16" max="16384" width="9" style="716"/>
  </cols>
  <sheetData>
    <row r="1" spans="1:18" s="723" customFormat="1" ht="24" customHeight="1" x14ac:dyDescent="0.2">
      <c r="A1" s="1240" t="s">
        <v>703</v>
      </c>
      <c r="B1" s="1240"/>
      <c r="C1" s="1240"/>
      <c r="D1" s="1240"/>
      <c r="E1" s="1240"/>
      <c r="F1" s="1240"/>
      <c r="G1" s="1240"/>
      <c r="H1" s="1240"/>
      <c r="I1" s="1240"/>
      <c r="J1" s="1240"/>
      <c r="K1" s="1240"/>
      <c r="L1" s="1240"/>
      <c r="M1" s="1240"/>
      <c r="N1" s="1240"/>
      <c r="O1" s="1240"/>
    </row>
    <row r="2" spans="1:18" s="723" customFormat="1" ht="13.5" customHeight="1" x14ac:dyDescent="0.25">
      <c r="A2" s="812" t="s">
        <v>64</v>
      </c>
      <c r="B2" s="1245">
        <f>'Submission Summary'!$C$9</f>
        <v>0</v>
      </c>
      <c r="C2" s="1245"/>
      <c r="D2" s="1245"/>
      <c r="E2" s="1245"/>
      <c r="G2" s="1473" t="s">
        <v>740</v>
      </c>
      <c r="H2" s="1476" t="s">
        <v>830</v>
      </c>
      <c r="I2" s="1475"/>
      <c r="J2" s="1477">
        <f>'Submission Summary'!D6</f>
        <v>0</v>
      </c>
      <c r="K2" s="724"/>
      <c r="L2" s="1477">
        <f>'Submission Summary'!C7</f>
        <v>0</v>
      </c>
      <c r="M2" s="724"/>
      <c r="N2" s="724"/>
      <c r="O2" s="724"/>
    </row>
    <row r="3" spans="1:18" s="723" customFormat="1" ht="13.5" customHeight="1" x14ac:dyDescent="0.25">
      <c r="A3" s="64" t="s">
        <v>756</v>
      </c>
      <c r="B3" s="1245">
        <f>'Submission Summary'!$C$10</f>
        <v>0</v>
      </c>
      <c r="C3" s="1245"/>
      <c r="D3" s="1245"/>
      <c r="E3" s="1245"/>
      <c r="G3" s="1474" t="str">
        <f>'Submission Summary'!$P$2</f>
        <v>2022PA-0##</v>
      </c>
      <c r="H3" s="1478">
        <f>'Submission Summary'!K7</f>
        <v>0</v>
      </c>
      <c r="I3" s="1475"/>
      <c r="J3" s="1244" t="s">
        <v>752</v>
      </c>
      <c r="K3" s="1244"/>
      <c r="L3" s="1244"/>
      <c r="M3" s="1244"/>
      <c r="N3" s="1244"/>
      <c r="O3" s="1244"/>
    </row>
    <row r="4" spans="1:18" s="723" customFormat="1" ht="13.5" customHeight="1" thickBot="1" x14ac:dyDescent="0.25">
      <c r="A4" s="64" t="s">
        <v>83</v>
      </c>
      <c r="B4" s="1472"/>
      <c r="C4" s="1245">
        <f>'Submission Summary'!$D$11</f>
        <v>0</v>
      </c>
      <c r="D4" s="1245"/>
      <c r="E4" s="1245"/>
      <c r="F4" s="1245"/>
      <c r="H4" s="842" t="s">
        <v>751</v>
      </c>
      <c r="J4" s="820" t="s">
        <v>85</v>
      </c>
      <c r="K4" s="821" t="s">
        <v>86</v>
      </c>
      <c r="L4" s="820" t="s">
        <v>87</v>
      </c>
      <c r="M4" s="822" t="s">
        <v>88</v>
      </c>
      <c r="N4" s="823" t="s">
        <v>89</v>
      </c>
      <c r="O4" s="812" t="s">
        <v>90</v>
      </c>
    </row>
    <row r="5" spans="1:18" s="723" customFormat="1" ht="12" customHeight="1" x14ac:dyDescent="0.2">
      <c r="A5" s="810" t="s">
        <v>739</v>
      </c>
      <c r="B5" s="813"/>
      <c r="C5" s="813"/>
      <c r="D5" s="813"/>
      <c r="E5" s="813"/>
      <c r="F5" s="813"/>
      <c r="G5" s="1011" t="s">
        <v>743</v>
      </c>
      <c r="H5" s="817" t="s">
        <v>706</v>
      </c>
      <c r="J5" s="824">
        <f>'Rent Schedule &amp; Summary'!$P$113</f>
        <v>0</v>
      </c>
      <c r="K5" s="825">
        <f>'Rent Schedule &amp; Summary'!$P$116</f>
        <v>0</v>
      </c>
      <c r="L5" s="826">
        <f>'Rent Schedule &amp; Summary'!$P$119</f>
        <v>0</v>
      </c>
      <c r="M5" s="827">
        <f>SUM(J5:L5)</f>
        <v>0</v>
      </c>
      <c r="N5" s="856"/>
      <c r="O5" s="857"/>
    </row>
    <row r="6" spans="1:18" s="723" customFormat="1" ht="12" customHeight="1" x14ac:dyDescent="0.2">
      <c r="A6" s="811" t="s">
        <v>742</v>
      </c>
      <c r="B6" s="732"/>
      <c r="C6" s="732"/>
      <c r="D6" s="732"/>
      <c r="E6" s="732"/>
      <c r="F6" s="732"/>
      <c r="G6" s="1012" t="s">
        <v>743</v>
      </c>
      <c r="H6" s="818" t="s">
        <v>748</v>
      </c>
      <c r="J6" s="828">
        <f>'Rent Schedule &amp; Summary'!$P$114</f>
        <v>0</v>
      </c>
      <c r="K6" s="829">
        <f>'Rent Schedule &amp; Summary'!$P$117</f>
        <v>0</v>
      </c>
      <c r="L6" s="830">
        <f>'Rent Schedule &amp; Summary'!$P$120</f>
        <v>0</v>
      </c>
      <c r="M6" s="831">
        <f>SUM(J6:L6)</f>
        <v>0</v>
      </c>
      <c r="N6" s="858"/>
      <c r="O6" s="859"/>
    </row>
    <row r="7" spans="1:18" s="723" customFormat="1" ht="12" customHeight="1" thickBot="1" x14ac:dyDescent="0.25">
      <c r="A7" s="806" t="s">
        <v>760</v>
      </c>
      <c r="G7" s="1013" t="s">
        <v>743</v>
      </c>
      <c r="H7" s="819" t="s">
        <v>749</v>
      </c>
      <c r="J7" s="832">
        <f>J8-J6-J5</f>
        <v>0</v>
      </c>
      <c r="K7" s="833">
        <f>K8-K6-K5</f>
        <v>0</v>
      </c>
      <c r="L7" s="834">
        <f>L8-L6-L5</f>
        <v>0</v>
      </c>
      <c r="M7" s="835">
        <f>SUM(J7:L7)</f>
        <v>0</v>
      </c>
      <c r="N7" s="860"/>
      <c r="O7" s="861"/>
      <c r="P7" s="816"/>
      <c r="Q7" s="816"/>
      <c r="R7" s="816"/>
    </row>
    <row r="8" spans="1:18" s="723" customFormat="1" ht="12" customHeight="1" thickBot="1" x14ac:dyDescent="0.25">
      <c r="A8" s="854" t="s">
        <v>763</v>
      </c>
      <c r="H8" s="841" t="s">
        <v>750</v>
      </c>
      <c r="J8" s="836">
        <f>'Rent Schedule &amp; Summary'!$P$115</f>
        <v>0</v>
      </c>
      <c r="K8" s="837">
        <f>'Rent Schedule &amp; Summary'!$P$118</f>
        <v>0</v>
      </c>
      <c r="L8" s="837">
        <f>'Rent Schedule &amp; Summary'!$P$121</f>
        <v>0</v>
      </c>
      <c r="M8" s="838">
        <f>SUM(M5:M7)</f>
        <v>0</v>
      </c>
      <c r="N8" s="839">
        <f>SUM(N5:N7)</f>
        <v>0</v>
      </c>
      <c r="O8" s="862">
        <f>SUM(O5:O7)</f>
        <v>0</v>
      </c>
    </row>
    <row r="9" spans="1:18" s="723" customFormat="1" ht="6" customHeight="1" x14ac:dyDescent="0.2">
      <c r="A9" s="306"/>
      <c r="E9" s="734"/>
      <c r="F9" s="730"/>
    </row>
    <row r="10" spans="1:18" s="723" customFormat="1" ht="20.25" customHeight="1" x14ac:dyDescent="0.2">
      <c r="A10" s="726" t="s">
        <v>704</v>
      </c>
      <c r="D10" s="720"/>
    </row>
    <row r="11" spans="1:18" s="806" customFormat="1" ht="12" customHeight="1" x14ac:dyDescent="0.2">
      <c r="A11" s="717" t="s">
        <v>674</v>
      </c>
      <c r="B11" s="717"/>
      <c r="C11" s="717"/>
      <c r="D11" s="1479"/>
      <c r="E11" s="1480"/>
      <c r="F11" s="1480"/>
      <c r="G11" s="1480"/>
      <c r="H11" s="1480"/>
      <c r="I11" s="1480"/>
      <c r="J11" s="1481"/>
      <c r="K11" s="1482" t="s">
        <v>675</v>
      </c>
      <c r="L11" s="1482"/>
      <c r="M11" s="1479"/>
      <c r="N11" s="1480"/>
      <c r="O11" s="1481"/>
    </row>
    <row r="12" spans="1:18" s="806" customFormat="1" ht="12" customHeight="1" x14ac:dyDescent="0.2">
      <c r="A12" s="718" t="s">
        <v>676</v>
      </c>
      <c r="B12" s="719"/>
      <c r="C12" s="717"/>
      <c r="D12" s="1483"/>
      <c r="E12" s="1484"/>
      <c r="F12" s="1484"/>
      <c r="G12" s="1485"/>
      <c r="H12" s="1484"/>
      <c r="I12" s="1484"/>
      <c r="J12" s="1486"/>
      <c r="K12" s="1482" t="s">
        <v>677</v>
      </c>
      <c r="L12" s="1487"/>
      <c r="M12" s="1488"/>
      <c r="N12" s="1489"/>
      <c r="O12" s="1490"/>
    </row>
    <row r="13" spans="1:18" s="806" customFormat="1" ht="12" customHeight="1" x14ac:dyDescent="0.2">
      <c r="A13" s="718" t="s">
        <v>69</v>
      </c>
      <c r="B13" s="717"/>
      <c r="C13" s="717"/>
      <c r="D13" s="1483"/>
      <c r="E13" s="1485"/>
      <c r="F13" s="1491"/>
      <c r="G13" s="1492" t="s">
        <v>678</v>
      </c>
      <c r="H13" s="1483"/>
      <c r="I13" s="1493"/>
      <c r="J13" s="1494"/>
      <c r="K13" s="1482" t="s">
        <v>679</v>
      </c>
      <c r="L13" s="1487"/>
      <c r="M13" s="1495"/>
      <c r="N13" s="1496"/>
      <c r="O13" s="1497"/>
    </row>
    <row r="14" spans="1:18" s="806" customFormat="1" ht="12" customHeight="1" x14ac:dyDescent="0.2">
      <c r="A14" s="718" t="s">
        <v>622</v>
      </c>
      <c r="B14" s="717"/>
      <c r="C14" s="717"/>
      <c r="D14" s="1498"/>
      <c r="E14" s="1487"/>
      <c r="F14" s="1487"/>
      <c r="G14" s="1499" t="s">
        <v>680</v>
      </c>
      <c r="H14" s="1500"/>
      <c r="I14" s="1501"/>
      <c r="J14" s="1502"/>
      <c r="K14" s="1482" t="s">
        <v>681</v>
      </c>
      <c r="L14" s="1487"/>
      <c r="M14" s="1495"/>
      <c r="N14" s="1496"/>
      <c r="O14" s="1497"/>
    </row>
    <row r="15" spans="1:18" s="806" customFormat="1" ht="12" customHeight="1" x14ac:dyDescent="0.2">
      <c r="A15" s="718" t="s">
        <v>682</v>
      </c>
      <c r="B15" s="717"/>
      <c r="C15" s="717"/>
      <c r="D15" s="1503"/>
      <c r="E15" s="1504"/>
      <c r="F15" s="1505"/>
      <c r="G15" s="1492" t="s">
        <v>683</v>
      </c>
      <c r="H15" s="1506"/>
      <c r="I15" s="1507"/>
      <c r="J15" s="1507"/>
      <c r="K15" s="1508"/>
      <c r="L15" s="1508"/>
      <c r="M15" s="1507"/>
      <c r="N15" s="1507"/>
      <c r="O15" s="1509"/>
    </row>
    <row r="16" spans="1:18" s="806" customFormat="1" ht="12" customHeight="1" x14ac:dyDescent="0.2">
      <c r="A16" s="718" t="s">
        <v>684</v>
      </c>
      <c r="D16" s="1510" t="s">
        <v>67</v>
      </c>
      <c r="E16" s="1511"/>
    </row>
    <row r="17" spans="1:24" s="723" customFormat="1" ht="6" customHeight="1" x14ac:dyDescent="0.3">
      <c r="A17" s="718"/>
      <c r="E17" s="840"/>
      <c r="R17" s="716"/>
      <c r="S17" s="716"/>
      <c r="T17" s="716"/>
      <c r="U17" s="716"/>
      <c r="V17" s="716"/>
      <c r="W17" s="716"/>
      <c r="X17" s="716"/>
    </row>
    <row r="18" spans="1:24" s="723" customFormat="1" ht="12" customHeight="1" x14ac:dyDescent="0.3">
      <c r="A18" s="1528" t="s">
        <v>698</v>
      </c>
      <c r="D18" s="1531" t="s">
        <v>80</v>
      </c>
      <c r="E18" s="1532"/>
      <c r="F18" s="1533"/>
      <c r="I18" s="731"/>
      <c r="J18" s="729"/>
      <c r="K18" s="729"/>
      <c r="R18" s="716"/>
      <c r="S18" s="716"/>
      <c r="T18" s="716"/>
      <c r="U18" s="716"/>
      <c r="V18" s="716"/>
      <c r="W18" s="716"/>
      <c r="X18" s="716"/>
    </row>
    <row r="19" spans="1:24" ht="5.25" customHeight="1" x14ac:dyDescent="0.3">
      <c r="I19" s="728"/>
      <c r="J19" s="729"/>
      <c r="K19" s="729"/>
    </row>
    <row r="20" spans="1:24" ht="15" customHeight="1" x14ac:dyDescent="0.3">
      <c r="A20" s="726" t="s">
        <v>832</v>
      </c>
      <c r="G20" s="725"/>
      <c r="H20" s="727"/>
      <c r="I20" s="722"/>
    </row>
    <row r="21" spans="1:24" s="807" customFormat="1" ht="12" customHeight="1" x14ac:dyDescent="0.2">
      <c r="A21" s="806" t="s">
        <v>699</v>
      </c>
      <c r="B21" s="806"/>
      <c r="C21" s="806"/>
      <c r="D21" s="1512"/>
      <c r="G21" s="1513"/>
      <c r="H21" s="1514" t="s">
        <v>691</v>
      </c>
      <c r="I21" s="1515"/>
      <c r="K21" s="1516"/>
      <c r="L21" s="1516"/>
      <c r="M21" s="1514" t="s">
        <v>708</v>
      </c>
      <c r="N21" s="806"/>
      <c r="O21" s="806"/>
    </row>
    <row r="22" spans="1:24" s="807" customFormat="1" ht="12" customHeight="1" x14ac:dyDescent="0.2">
      <c r="A22" s="806" t="s">
        <v>700</v>
      </c>
      <c r="B22" s="806"/>
      <c r="C22" s="806"/>
      <c r="D22" s="1517"/>
      <c r="F22" s="1513"/>
      <c r="G22" s="1513"/>
      <c r="H22" s="806" t="s">
        <v>702</v>
      </c>
      <c r="J22" s="1516"/>
      <c r="K22" s="1516"/>
      <c r="L22" s="1516"/>
      <c r="M22" s="806" t="s">
        <v>685</v>
      </c>
      <c r="N22" s="1518"/>
      <c r="O22" s="1518"/>
    </row>
    <row r="23" spans="1:24" s="807" customFormat="1" ht="12" customHeight="1" x14ac:dyDescent="0.2">
      <c r="A23" s="806" t="s">
        <v>701</v>
      </c>
      <c r="B23" s="806"/>
      <c r="C23" s="806"/>
      <c r="D23" s="1519"/>
      <c r="F23" s="1513"/>
      <c r="G23" s="1513"/>
      <c r="H23" s="1520"/>
      <c r="I23" s="1521"/>
      <c r="M23" s="1522" t="s">
        <v>67</v>
      </c>
      <c r="N23" s="1523"/>
      <c r="O23" s="1524"/>
    </row>
    <row r="24" spans="1:24" ht="6" customHeight="1" x14ac:dyDescent="0.3"/>
    <row r="25" spans="1:24" ht="15" customHeight="1" x14ac:dyDescent="0.3">
      <c r="A25" s="1529" t="s">
        <v>833</v>
      </c>
    </row>
    <row r="26" spans="1:24" s="807" customFormat="1" ht="12" customHeight="1" x14ac:dyDescent="0.2">
      <c r="A26" s="1243" t="s">
        <v>705</v>
      </c>
      <c r="B26" s="1243"/>
      <c r="D26" s="1525"/>
      <c r="E26" s="807" t="s">
        <v>686</v>
      </c>
      <c r="K26" s="1235" t="s">
        <v>816</v>
      </c>
      <c r="L26" s="1236"/>
      <c r="M26" s="1525"/>
      <c r="N26" s="807" t="s">
        <v>687</v>
      </c>
    </row>
    <row r="27" spans="1:24" s="807" customFormat="1" ht="12" customHeight="1" x14ac:dyDescent="0.2">
      <c r="A27" s="1243"/>
      <c r="B27" s="1243"/>
      <c r="D27" s="1526"/>
      <c r="E27" s="807" t="s">
        <v>831</v>
      </c>
      <c r="G27" s="1527" t="s">
        <v>688</v>
      </c>
      <c r="H27" s="1512"/>
      <c r="I27" s="1527" t="s">
        <v>688</v>
      </c>
      <c r="J27" s="1512"/>
      <c r="K27" s="1235"/>
      <c r="L27" s="1236"/>
      <c r="M27" s="1517"/>
      <c r="N27" s="807" t="s">
        <v>689</v>
      </c>
    </row>
    <row r="28" spans="1:24" ht="12" customHeight="1" x14ac:dyDescent="0.3">
      <c r="A28" s="1243"/>
      <c r="B28" s="1243"/>
      <c r="G28" s="721" t="s">
        <v>688</v>
      </c>
      <c r="H28" s="735"/>
      <c r="I28" s="721" t="s">
        <v>688</v>
      </c>
      <c r="J28" s="735"/>
      <c r="K28" s="1235"/>
      <c r="L28" s="1236"/>
      <c r="M28" s="736"/>
      <c r="N28" s="716" t="s">
        <v>690</v>
      </c>
    </row>
    <row r="29" spans="1:24" ht="6" customHeight="1" thickBot="1" x14ac:dyDescent="0.35"/>
    <row r="30" spans="1:24" ht="210.75" customHeight="1" thickBot="1" x14ac:dyDescent="0.35">
      <c r="A30" s="1530" t="s">
        <v>834</v>
      </c>
      <c r="B30" s="1237" t="s">
        <v>815</v>
      </c>
      <c r="C30" s="1238"/>
      <c r="D30" s="1238"/>
      <c r="E30" s="1238"/>
      <c r="F30" s="1238"/>
      <c r="G30" s="1238"/>
      <c r="H30" s="1238"/>
      <c r="I30" s="1238"/>
      <c r="J30" s="1238"/>
      <c r="K30" s="1238"/>
      <c r="L30" s="1238"/>
      <c r="M30" s="1238"/>
      <c r="N30" s="1238"/>
      <c r="O30" s="1239"/>
    </row>
    <row r="31" spans="1:24" ht="3.75" customHeight="1" x14ac:dyDescent="0.3">
      <c r="A31" s="807"/>
      <c r="B31" s="807"/>
      <c r="C31" s="807"/>
      <c r="D31" s="807"/>
      <c r="E31" s="807"/>
      <c r="F31" s="807"/>
      <c r="G31" s="807"/>
      <c r="H31" s="807"/>
      <c r="I31" s="807"/>
      <c r="J31" s="807"/>
      <c r="K31" s="807"/>
      <c r="L31" s="807"/>
      <c r="M31" s="807"/>
      <c r="N31" s="807"/>
      <c r="O31" s="807"/>
    </row>
    <row r="32" spans="1:24" ht="14.25" customHeight="1" x14ac:dyDescent="0.3">
      <c r="A32" s="726" t="s">
        <v>707</v>
      </c>
    </row>
    <row r="33" spans="1:24" ht="14.25" customHeight="1" x14ac:dyDescent="0.3">
      <c r="A33" s="806" t="s">
        <v>746</v>
      </c>
      <c r="B33" s="807"/>
      <c r="C33" s="807"/>
      <c r="D33" s="807"/>
      <c r="E33" s="807"/>
      <c r="F33" s="807"/>
      <c r="G33" s="807"/>
      <c r="H33" s="807"/>
      <c r="I33" s="807"/>
      <c r="J33" s="807"/>
      <c r="K33" s="807"/>
      <c r="L33" s="807"/>
      <c r="M33" s="807"/>
      <c r="N33" s="807"/>
      <c r="O33" s="807"/>
    </row>
    <row r="34" spans="1:24" ht="24.75" customHeight="1" x14ac:dyDescent="0.3">
      <c r="A34" s="1241" t="s">
        <v>693</v>
      </c>
      <c r="B34" s="1241"/>
      <c r="C34" s="1241"/>
      <c r="D34" s="1241"/>
      <c r="E34" s="1241"/>
      <c r="F34" s="1241"/>
      <c r="G34" s="1241"/>
      <c r="H34" s="1241"/>
      <c r="I34" s="1241"/>
      <c r="J34" s="1241"/>
      <c r="K34" s="1241"/>
      <c r="L34" s="1241"/>
      <c r="M34" s="1241"/>
      <c r="N34" s="1241"/>
      <c r="O34" s="1241"/>
      <c r="R34" s="723"/>
      <c r="S34" s="723"/>
      <c r="T34" s="723"/>
      <c r="U34" s="723"/>
      <c r="V34" s="723"/>
      <c r="W34" s="723"/>
      <c r="X34" s="723"/>
    </row>
    <row r="35" spans="1:24" ht="6" customHeight="1" x14ac:dyDescent="0.3">
      <c r="A35" s="807"/>
      <c r="B35" s="807"/>
      <c r="C35" s="807"/>
      <c r="D35" s="807"/>
      <c r="E35" s="807"/>
      <c r="F35" s="807"/>
      <c r="G35" s="807"/>
      <c r="H35" s="807"/>
      <c r="I35" s="807"/>
      <c r="J35" s="807"/>
      <c r="K35" s="807"/>
      <c r="L35" s="807"/>
      <c r="M35" s="807"/>
      <c r="N35" s="807"/>
      <c r="O35" s="807"/>
    </row>
    <row r="36" spans="1:24" s="723" customFormat="1" ht="14.25" customHeight="1" x14ac:dyDescent="0.3">
      <c r="A36" s="806" t="s">
        <v>747</v>
      </c>
      <c r="B36" s="806"/>
      <c r="C36" s="806"/>
      <c r="D36" s="806"/>
      <c r="E36" s="806"/>
      <c r="F36" s="806"/>
      <c r="G36" s="806"/>
      <c r="H36" s="806"/>
      <c r="I36" s="806"/>
      <c r="J36" s="806"/>
      <c r="K36" s="806"/>
      <c r="L36" s="806"/>
      <c r="M36" s="806"/>
      <c r="N36" s="806"/>
      <c r="O36" s="806"/>
      <c r="R36" s="716"/>
      <c r="S36" s="716"/>
      <c r="T36" s="716"/>
      <c r="U36" s="716"/>
      <c r="V36" s="716"/>
      <c r="W36" s="716"/>
      <c r="X36" s="716"/>
    </row>
    <row r="37" spans="1:24" ht="12.75" customHeight="1" x14ac:dyDescent="0.3">
      <c r="A37" s="1241" t="s">
        <v>694</v>
      </c>
      <c r="B37" s="1241"/>
      <c r="C37" s="1241"/>
      <c r="D37" s="1241"/>
      <c r="E37" s="1241"/>
      <c r="F37" s="1241"/>
      <c r="G37" s="1241"/>
      <c r="H37" s="1241"/>
      <c r="I37" s="1241"/>
      <c r="J37" s="1241"/>
      <c r="K37" s="1241"/>
      <c r="L37" s="1241"/>
      <c r="M37" s="1241"/>
      <c r="N37" s="1241"/>
      <c r="O37" s="1241"/>
    </row>
    <row r="38" spans="1:24" ht="13.5" customHeight="1" x14ac:dyDescent="0.3">
      <c r="A38" s="808" t="s">
        <v>697</v>
      </c>
      <c r="B38" s="1242" t="s">
        <v>695</v>
      </c>
      <c r="C38" s="1242"/>
      <c r="D38" s="1242"/>
      <c r="E38" s="1242"/>
      <c r="F38" s="1242"/>
      <c r="G38" s="1242"/>
      <c r="H38" s="1242"/>
      <c r="I38" s="1242"/>
      <c r="J38" s="1242"/>
      <c r="K38" s="1242"/>
      <c r="L38" s="1242"/>
      <c r="M38" s="1242"/>
      <c r="N38" s="1242"/>
      <c r="O38" s="1242"/>
    </row>
    <row r="39" spans="1:24" ht="25.5" customHeight="1" x14ac:dyDescent="0.3">
      <c r="A39" s="809" t="s">
        <v>697</v>
      </c>
      <c r="B39" s="1230" t="s">
        <v>696</v>
      </c>
      <c r="C39" s="1230"/>
      <c r="D39" s="1230"/>
      <c r="E39" s="1230"/>
      <c r="F39" s="1230"/>
      <c r="G39" s="1230"/>
      <c r="H39" s="1230"/>
      <c r="I39" s="1230"/>
      <c r="J39" s="1230"/>
      <c r="K39" s="1230"/>
      <c r="L39" s="1230"/>
      <c r="M39" s="1230"/>
      <c r="N39" s="1230"/>
      <c r="O39" s="1230"/>
    </row>
    <row r="41" spans="1:24" x14ac:dyDescent="0.3">
      <c r="A41" s="807" t="s">
        <v>761</v>
      </c>
      <c r="B41" s="807"/>
      <c r="C41" s="807"/>
      <c r="D41" s="807"/>
      <c r="E41" s="807"/>
      <c r="F41" s="807"/>
      <c r="G41" s="807"/>
      <c r="H41" s="807"/>
      <c r="I41" s="807"/>
      <c r="J41" s="807"/>
      <c r="K41" s="807"/>
      <c r="L41" s="807"/>
      <c r="M41" s="807"/>
      <c r="N41" s="807"/>
      <c r="O41" s="807"/>
    </row>
    <row r="42" spans="1:24" ht="47.25" customHeight="1" x14ac:dyDescent="0.3">
      <c r="A42" s="1230" t="s">
        <v>764</v>
      </c>
      <c r="B42" s="1230"/>
      <c r="C42" s="1230"/>
      <c r="D42" s="1230"/>
      <c r="E42" s="1230"/>
      <c r="F42" s="1230"/>
      <c r="G42" s="1230"/>
      <c r="H42" s="1230"/>
      <c r="I42" s="1230"/>
      <c r="J42" s="1230"/>
      <c r="K42" s="1230"/>
      <c r="L42" s="1230"/>
      <c r="M42" s="1230"/>
      <c r="N42" s="1230"/>
      <c r="O42" s="1230"/>
    </row>
    <row r="43" spans="1:24" ht="108" customHeight="1" x14ac:dyDescent="0.3">
      <c r="A43" s="1230" t="s">
        <v>765</v>
      </c>
      <c r="B43" s="1230"/>
      <c r="C43" s="1230"/>
      <c r="D43" s="1230"/>
      <c r="E43" s="1230"/>
      <c r="F43" s="1230"/>
      <c r="G43" s="1230"/>
      <c r="H43" s="1230"/>
      <c r="I43" s="1230"/>
      <c r="J43" s="1230"/>
      <c r="K43" s="1230"/>
      <c r="L43" s="1230"/>
      <c r="M43" s="1230"/>
      <c r="N43" s="1230"/>
      <c r="O43" s="1230"/>
    </row>
    <row r="44" spans="1:24" ht="17.25" thickBot="1" x14ac:dyDescent="0.35"/>
    <row r="45" spans="1:24" ht="17.25" thickBot="1" x14ac:dyDescent="0.35">
      <c r="A45" s="1231" t="s">
        <v>741</v>
      </c>
      <c r="B45" s="1232"/>
      <c r="C45" s="1232"/>
      <c r="D45" s="1232"/>
      <c r="E45" s="1232"/>
      <c r="F45" s="1232"/>
      <c r="G45" s="1233"/>
    </row>
    <row r="46" spans="1:24" x14ac:dyDescent="0.3">
      <c r="A46" s="1234" t="s">
        <v>745</v>
      </c>
      <c r="B46" s="1234"/>
      <c r="C46" s="1234"/>
      <c r="D46" s="1234"/>
      <c r="E46" s="1234"/>
      <c r="F46" s="1234"/>
      <c r="G46" s="1234"/>
    </row>
  </sheetData>
  <sheetProtection algorithmName="SHA-512" hashValue="XGex+dwDq1v/FdsqewgkmKxlFnA1GG1SyXr8EyZzeeiD7xTZ2ujpkrz7DopvpZhAr8IzqYACJ6FneyvnC2htdA==" saltValue="2l6vqlUiTeNgzs6G9jfP4w==" spinCount="100000" sheet="1" objects="1" scenarios="1" formatRows="0"/>
  <mergeCells count="31">
    <mergeCell ref="J3:O3"/>
    <mergeCell ref="A1:O1"/>
    <mergeCell ref="H14:J14"/>
    <mergeCell ref="B39:O39"/>
    <mergeCell ref="A34:O34"/>
    <mergeCell ref="A37:O37"/>
    <mergeCell ref="B38:O38"/>
    <mergeCell ref="A26:B28"/>
    <mergeCell ref="M23:O23"/>
    <mergeCell ref="D11:J11"/>
    <mergeCell ref="M11:O11"/>
    <mergeCell ref="D12:J12"/>
    <mergeCell ref="M12:O12"/>
    <mergeCell ref="D13:F13"/>
    <mergeCell ref="H13:J13"/>
    <mergeCell ref="B2:E2"/>
    <mergeCell ref="A43:O43"/>
    <mergeCell ref="A45:G45"/>
    <mergeCell ref="A46:G46"/>
    <mergeCell ref="A42:O42"/>
    <mergeCell ref="M13:O13"/>
    <mergeCell ref="M14:O14"/>
    <mergeCell ref="K26:L28"/>
    <mergeCell ref="D15:E15"/>
    <mergeCell ref="H15:O15"/>
    <mergeCell ref="D16:E16"/>
    <mergeCell ref="H23:I23"/>
    <mergeCell ref="D18:F18"/>
    <mergeCell ref="B30:O30"/>
    <mergeCell ref="B3:E3"/>
    <mergeCell ref="C4:F4"/>
  </mergeCells>
  <dataValidations count="8">
    <dataValidation type="whole" allowBlank="1" showInputMessage="1" showErrorMessage="1" errorTitle="9-digit zip code required" error="This cell is formatted for 9 digit zip codes.  Please enter only numeric characters.  Do not enter hyphens, parentheses, periods, or spaces." sqref="H14" xr:uid="{01E4CC99-96CD-45DF-B789-344C6ED60BBF}">
      <formula1>1000000</formula1>
      <formula2>999999999</formula2>
    </dataValidation>
    <dataValidation type="whole" showInputMessage="1" showErrorMessage="1" error="This cell is formatted for 10 digit phone numbers.  Please enter only numeric characters.  Do not enter hyphens, parentheses, periods, or spaces." sqref="D15" xr:uid="{1CE59D69-3E4C-45F4-8309-CCFAE8AC21CE}">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M13:M14" xr:uid="{633CF9F6-5A84-4B3B-959D-62BA66BE9432}">
      <formula1>1000000000</formula1>
      <formula2>9999999999</formula2>
    </dataValidation>
    <dataValidation type="list" allowBlank="1" showInputMessage="1" showErrorMessage="1" sqref="D22 D26:D27 M26:M28" xr:uid="{39AFD38F-0996-40C7-B600-2F1194B9E8B1}">
      <formula1>"Yes, No"</formula1>
    </dataValidation>
    <dataValidation type="list" allowBlank="1" showInputMessage="1" showErrorMessage="1" sqref="M23" xr:uid="{60AF6731-A697-4E9E-8D2E-CDDECF16F186}">
      <formula1>"&lt;&lt; Select &gt;&gt;,Single Building Project, Multiple Building Project"</formula1>
    </dataValidation>
    <dataValidation type="list" allowBlank="1" showInputMessage="1" showErrorMessage="1" errorTitle="9-digit zip code required" error="This cell is formatted for 9 digit zip codes.  Please enter only numeric characters.  Do not enter hyphens, parentheses, periods, or spaces." sqref="D16:E16" xr:uid="{C96C6554-A734-431B-AD93-BA8AD6D57E1C}">
      <formula1>"&lt;&lt; Select &gt;&gt;, In-House, Third Party"</formula1>
    </dataValidation>
    <dataValidation type="list" allowBlank="1" showInputMessage="1" showErrorMessage="1" sqref="D18" xr:uid="{EBED0D9F-6127-4398-A41F-D13D6EFFEB60}">
      <formula1>"&lt;&lt;Select&gt;&gt;, Multi-family, Single Family Home(s), Mobile Home(s), Business/NonProfit/Farm"</formula1>
    </dataValidation>
    <dataValidation type="list" allowBlank="1" showInputMessage="1" showErrorMessage="1" sqref="G5:G7" xr:uid="{7BC72CC2-3392-461D-AB54-966BFCBB56F1}">
      <formula1>"&lt; Select &gt;, Yes, No"</formula1>
    </dataValidation>
  </dataValidations>
  <hyperlinks>
    <hyperlink ref="A45" r:id="rId1" display="**  Federal funds include HOME, NHTF, CDBG, PBRA, 811, etc." xr:uid="{642513C2-1CDD-4586-A4EA-AD61739CAD2B}"/>
  </hyperlinks>
  <printOptions horizontalCentered="1"/>
  <pageMargins left="0.35" right="0.35" top="0.5" bottom="0.5" header="0.3" footer="0.3"/>
  <pageSetup orientation="landscape" horizontalDpi="1200" verticalDpi="1200" r:id="rId2"/>
  <headerFooter>
    <oddHeader xml:space="preserve">&amp;L&amp;9Georgia Department of Community Affairs&amp;R&amp;9Housing Finance and Development Division&amp;11
</oddHeader>
    <oddFooter>&amp;L&amp;8Office of Housing Finance&amp;R&amp;8Office of Community Housing Development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8586C-4DB3-4255-A2D3-95C70E11B126}">
  <dimension ref="A1:NE346"/>
  <sheetViews>
    <sheetView showGridLines="0" workbookViewId="0">
      <selection sqref="A1:XFD1048576"/>
    </sheetView>
  </sheetViews>
  <sheetFormatPr defaultRowHeight="14.25" x14ac:dyDescent="0.2"/>
  <cols>
    <col min="1" max="16384" width="9" style="898"/>
  </cols>
  <sheetData>
    <row r="1" spans="1:17" ht="15.75" x14ac:dyDescent="0.25">
      <c r="A1" s="1251" t="s">
        <v>757</v>
      </c>
      <c r="B1" s="1251"/>
      <c r="C1" s="1251"/>
      <c r="D1" s="1251"/>
      <c r="E1" s="1251"/>
      <c r="F1" s="1251"/>
      <c r="G1" s="1251"/>
      <c r="H1" s="1251"/>
      <c r="I1" s="1251"/>
      <c r="J1" s="1251"/>
      <c r="K1" s="1251"/>
      <c r="L1" s="1251"/>
      <c r="M1" s="1251"/>
      <c r="N1" s="1251"/>
      <c r="O1" s="1251"/>
      <c r="P1" s="1252" t="s">
        <v>758</v>
      </c>
      <c r="Q1" s="1252"/>
    </row>
    <row r="2" spans="1:17" ht="15.75" x14ac:dyDescent="0.25">
      <c r="A2" s="1251" t="s">
        <v>755</v>
      </c>
      <c r="B2" s="1251"/>
      <c r="C2" s="1251"/>
      <c r="D2" s="1251"/>
      <c r="E2" s="1251"/>
      <c r="F2" s="1251"/>
      <c r="G2" s="1251"/>
      <c r="H2" s="1251"/>
      <c r="I2" s="1251"/>
      <c r="J2" s="1251"/>
      <c r="K2" s="1251"/>
      <c r="L2" s="1251"/>
      <c r="M2" s="1251"/>
      <c r="N2" s="737"/>
      <c r="O2" s="740" t="s">
        <v>54</v>
      </c>
      <c r="P2" s="1253" t="str">
        <f>'Submission Summary'!$P$2</f>
        <v>2022PA-0##</v>
      </c>
      <c r="Q2" s="1253"/>
    </row>
    <row r="3" spans="1:17" ht="15.75" x14ac:dyDescent="0.25">
      <c r="A3" s="742"/>
      <c r="B3" s="742"/>
      <c r="C3" s="742"/>
      <c r="D3" s="742"/>
      <c r="E3" s="742"/>
      <c r="F3" s="742"/>
      <c r="G3" s="742"/>
      <c r="H3" s="742"/>
      <c r="I3" s="742"/>
      <c r="J3" s="742"/>
      <c r="K3" s="742"/>
      <c r="L3" s="742"/>
      <c r="M3" s="742"/>
      <c r="N3" s="737"/>
      <c r="O3" s="737"/>
      <c r="P3" s="737"/>
      <c r="Q3" s="737"/>
    </row>
    <row r="4" spans="1:17" x14ac:dyDescent="0.2">
      <c r="A4" s="1254" t="s">
        <v>744</v>
      </c>
      <c r="B4" s="1254"/>
      <c r="C4" s="1254"/>
      <c r="D4" s="1254"/>
      <c r="E4" s="1254"/>
      <c r="F4" s="1254"/>
      <c r="G4" s="1254"/>
      <c r="H4" s="1254"/>
      <c r="I4" s="1254"/>
      <c r="J4" s="1254"/>
      <c r="K4" s="1254"/>
      <c r="L4" s="1254"/>
      <c r="M4" s="1254"/>
      <c r="N4" s="1254"/>
      <c r="O4" s="1254"/>
      <c r="P4" s="1254"/>
      <c r="Q4" s="1254"/>
    </row>
    <row r="5" spans="1:17" x14ac:dyDescent="0.2">
      <c r="A5" s="745"/>
      <c r="B5" s="745"/>
      <c r="C5" s="745"/>
      <c r="D5" s="745"/>
      <c r="E5" s="745"/>
      <c r="F5" s="745"/>
      <c r="G5" s="745"/>
      <c r="H5" s="745"/>
      <c r="I5" s="745"/>
      <c r="J5" s="745"/>
      <c r="K5" s="745"/>
      <c r="L5" s="745"/>
      <c r="M5" s="745"/>
      <c r="N5" s="745"/>
      <c r="O5" s="745"/>
      <c r="P5" s="745"/>
      <c r="Q5" s="745"/>
    </row>
    <row r="6" spans="1:17" x14ac:dyDescent="0.2">
      <c r="A6" s="746" t="s">
        <v>59</v>
      </c>
      <c r="B6" s="746"/>
      <c r="C6" s="746"/>
      <c r="D6" s="1255">
        <f>'Submission Summary'!$D$6</f>
        <v>0</v>
      </c>
      <c r="E6" s="1255"/>
      <c r="F6" s="1255"/>
      <c r="G6" s="1255"/>
      <c r="H6" s="1255"/>
      <c r="I6" s="746" t="s">
        <v>60</v>
      </c>
      <c r="J6" s="746"/>
      <c r="K6" s="1255">
        <f>'Submission Summary'!$K$6</f>
        <v>0</v>
      </c>
      <c r="L6" s="1255"/>
      <c r="M6" s="1255"/>
      <c r="N6" s="1255"/>
      <c r="O6" s="1255"/>
      <c r="P6" s="1255"/>
      <c r="Q6" s="1255"/>
    </row>
    <row r="7" spans="1:17" x14ac:dyDescent="0.2">
      <c r="A7" s="746" t="s">
        <v>61</v>
      </c>
      <c r="B7" s="746"/>
      <c r="C7" s="1246">
        <f>'Submission Summary'!$C$7</f>
        <v>0</v>
      </c>
      <c r="D7" s="1246"/>
      <c r="E7" s="1246"/>
      <c r="F7" s="1246"/>
      <c r="G7" s="1246"/>
      <c r="H7" s="1246"/>
      <c r="I7" s="746" t="s">
        <v>62</v>
      </c>
      <c r="J7" s="746"/>
      <c r="K7" s="1247">
        <f>'Submission Summary'!$K$7</f>
        <v>0</v>
      </c>
      <c r="L7" s="1247"/>
      <c r="M7" s="1247"/>
      <c r="N7" s="849" t="s">
        <v>63</v>
      </c>
      <c r="O7" s="1248">
        <f>'Submission Summary'!$O$7</f>
        <v>0</v>
      </c>
      <c r="P7" s="1248"/>
      <c r="Q7" s="1248"/>
    </row>
    <row r="8" spans="1:17" ht="15.75" x14ac:dyDescent="0.25">
      <c r="A8" s="742"/>
      <c r="B8" s="742"/>
      <c r="C8" s="742"/>
      <c r="D8" s="742"/>
      <c r="E8" s="742"/>
      <c r="F8" s="742"/>
      <c r="G8" s="742"/>
      <c r="H8" s="742"/>
      <c r="I8" s="742"/>
      <c r="J8" s="742"/>
      <c r="K8" s="742"/>
      <c r="L8" s="742"/>
      <c r="M8" s="742"/>
      <c r="N8" s="748"/>
      <c r="O8" s="737"/>
      <c r="P8" s="737"/>
      <c r="Q8" s="737"/>
    </row>
    <row r="9" spans="1:17" x14ac:dyDescent="0.2">
      <c r="A9" s="746" t="s">
        <v>64</v>
      </c>
      <c r="B9" s="746"/>
      <c r="C9" s="1249">
        <f>'Submission Summary'!$C$9</f>
        <v>0</v>
      </c>
      <c r="D9" s="1249"/>
      <c r="E9" s="1249"/>
      <c r="F9" s="1249"/>
      <c r="G9" s="1249"/>
      <c r="H9" s="1249"/>
      <c r="I9" s="746"/>
      <c r="J9" s="746"/>
      <c r="K9" s="746"/>
      <c r="L9" s="746"/>
      <c r="M9" s="746"/>
      <c r="N9" s="746"/>
      <c r="O9" s="746"/>
      <c r="P9" s="746"/>
      <c r="Q9" s="746"/>
    </row>
    <row r="10" spans="1:17" x14ac:dyDescent="0.2">
      <c r="A10" s="746" t="s">
        <v>68</v>
      </c>
      <c r="B10" s="746"/>
      <c r="C10" s="1249">
        <f>'Submission Summary'!$C$10</f>
        <v>0</v>
      </c>
      <c r="D10" s="1249"/>
      <c r="E10" s="1249"/>
      <c r="F10" s="1249"/>
      <c r="G10" s="1249"/>
      <c r="H10" s="1249"/>
      <c r="I10" s="746" t="s">
        <v>69</v>
      </c>
      <c r="J10" s="746"/>
      <c r="K10" s="1250">
        <f>'Submission Summary'!$K$10</f>
        <v>0</v>
      </c>
      <c r="L10" s="1250"/>
      <c r="M10" s="1250"/>
      <c r="N10" s="849" t="s">
        <v>70</v>
      </c>
      <c r="O10" s="851"/>
      <c r="P10" s="746"/>
      <c r="Q10" s="746"/>
    </row>
    <row r="11" spans="1:17" x14ac:dyDescent="0.2">
      <c r="A11" s="750" t="s">
        <v>83</v>
      </c>
      <c r="B11" s="746"/>
      <c r="C11" s="746"/>
      <c r="D11" s="1257">
        <f>'Submission Summary'!$D$11</f>
        <v>0</v>
      </c>
      <c r="E11" s="1257"/>
      <c r="F11" s="1257"/>
      <c r="G11" s="1257"/>
      <c r="H11" s="1257"/>
      <c r="I11" s="746"/>
      <c r="J11" s="746"/>
      <c r="K11" s="746"/>
      <c r="L11" s="746"/>
      <c r="M11" s="746"/>
      <c r="N11" s="746"/>
      <c r="O11" s="746"/>
      <c r="P11" s="746"/>
      <c r="Q11" s="746"/>
    </row>
    <row r="12" spans="1:17" ht="15.75" x14ac:dyDescent="0.2">
      <c r="A12" s="746"/>
      <c r="B12" s="746"/>
      <c r="C12" s="746"/>
      <c r="D12" s="746"/>
      <c r="E12" s="746"/>
      <c r="F12" s="746"/>
      <c r="G12" s="746"/>
      <c r="H12" s="746"/>
      <c r="I12" s="746"/>
      <c r="J12" s="887"/>
      <c r="K12" s="887"/>
      <c r="L12" s="887"/>
      <c r="M12" s="887"/>
      <c r="N12" s="887"/>
      <c r="O12" s="887"/>
      <c r="P12" s="746"/>
      <c r="Q12" s="746"/>
    </row>
    <row r="13" spans="1:17" ht="20.25" customHeight="1" x14ac:dyDescent="0.2">
      <c r="A13" s="1258" t="s">
        <v>804</v>
      </c>
      <c r="B13" s="1258"/>
      <c r="C13" s="1258"/>
      <c r="D13" s="1258"/>
      <c r="E13" s="1259">
        <f>'Submission Summary'!$E$13</f>
        <v>0</v>
      </c>
      <c r="F13" s="1260"/>
      <c r="G13" s="1260"/>
      <c r="H13" s="1260"/>
      <c r="I13" s="746"/>
      <c r="J13" s="1261" t="s">
        <v>753</v>
      </c>
      <c r="K13" s="1261"/>
      <c r="L13" s="1261"/>
      <c r="M13" s="1261"/>
      <c r="N13" s="1261"/>
      <c r="O13" s="1261"/>
      <c r="P13" s="1262">
        <f>'Submission Summary'!$P$13</f>
        <v>0</v>
      </c>
      <c r="Q13" s="1262"/>
    </row>
    <row r="14" spans="1:17" x14ac:dyDescent="0.2">
      <c r="A14" s="1258"/>
      <c r="B14" s="1258"/>
      <c r="C14" s="1258"/>
      <c r="D14" s="1258"/>
      <c r="E14" s="1260"/>
      <c r="F14" s="1260"/>
      <c r="G14" s="1260"/>
      <c r="H14" s="1260"/>
      <c r="I14" s="746"/>
      <c r="J14" s="1261"/>
      <c r="K14" s="1261"/>
      <c r="L14" s="1261"/>
      <c r="M14" s="1261"/>
      <c r="N14" s="1261"/>
      <c r="O14" s="1261"/>
      <c r="P14" s="1262"/>
      <c r="Q14" s="1262"/>
    </row>
    <row r="15" spans="1:17" x14ac:dyDescent="0.2">
      <c r="A15" s="746"/>
      <c r="B15" s="746"/>
      <c r="C15" s="848"/>
      <c r="D15" s="746"/>
      <c r="E15" s="746"/>
      <c r="F15" s="746"/>
      <c r="G15" s="746"/>
      <c r="H15" s="848"/>
      <c r="I15" s="746"/>
      <c r="J15" s="746"/>
      <c r="K15" s="746"/>
      <c r="L15" s="746"/>
      <c r="M15" s="746"/>
      <c r="N15" s="746"/>
      <c r="O15" s="746"/>
      <c r="P15" s="746"/>
      <c r="Q15" s="746"/>
    </row>
    <row r="16" spans="1:17" ht="18" x14ac:dyDescent="0.25">
      <c r="A16" s="1263" t="s">
        <v>715</v>
      </c>
      <c r="B16" s="1263"/>
      <c r="C16" s="1263"/>
      <c r="D16" s="1263"/>
      <c r="E16" s="1263"/>
      <c r="F16" s="1263"/>
      <c r="G16" s="1263"/>
      <c r="H16" s="1263"/>
      <c r="I16" s="1263"/>
      <c r="J16" s="1263"/>
      <c r="K16" s="1263"/>
      <c r="L16" s="1263"/>
      <c r="M16" s="1263"/>
      <c r="N16" s="1263"/>
      <c r="O16" s="1263"/>
      <c r="P16" s="1263"/>
      <c r="Q16" s="1263"/>
    </row>
    <row r="17" spans="1:368" x14ac:dyDescent="0.2">
      <c r="A17" s="1265">
        <f>'Submission Summary'!$A$17</f>
        <v>0</v>
      </c>
      <c r="B17" s="1265"/>
      <c r="C17" s="1265"/>
      <c r="D17" s="1265"/>
      <c r="E17" s="1265"/>
      <c r="F17" s="1265"/>
      <c r="G17" s="1265"/>
      <c r="H17" s="1265"/>
      <c r="I17" s="1265"/>
      <c r="J17" s="1265"/>
      <c r="K17" s="1265"/>
      <c r="L17" s="1265"/>
      <c r="M17" s="1265"/>
      <c r="N17" s="1265"/>
      <c r="O17" s="1265"/>
      <c r="P17" s="1265"/>
      <c r="Q17" s="1265"/>
    </row>
    <row r="18" spans="1:368" ht="15" x14ac:dyDescent="0.25">
      <c r="A18" s="739"/>
      <c r="B18" s="756"/>
      <c r="C18" s="739"/>
      <c r="D18" s="739"/>
      <c r="E18" s="739"/>
      <c r="F18" s="739"/>
      <c r="G18" s="739"/>
      <c r="H18" s="739"/>
      <c r="I18" s="739"/>
      <c r="J18" s="739"/>
      <c r="K18" s="739"/>
      <c r="L18" s="739"/>
      <c r="M18" s="739"/>
      <c r="N18" s="739"/>
      <c r="O18" s="739"/>
      <c r="P18" s="757"/>
      <c r="Q18" s="757"/>
    </row>
    <row r="19" spans="1:368" ht="18" x14ac:dyDescent="0.2">
      <c r="A19" s="1266" t="s">
        <v>805</v>
      </c>
      <c r="B19" s="1267"/>
      <c r="C19" s="1267"/>
      <c r="D19" s="1267"/>
      <c r="E19" s="1267"/>
      <c r="F19" s="1267"/>
      <c r="G19" s="1267"/>
      <c r="H19" s="1267"/>
      <c r="I19" s="1267"/>
      <c r="J19" s="1267"/>
      <c r="K19" s="1267"/>
      <c r="L19" s="1267"/>
      <c r="M19" s="1267"/>
      <c r="N19" s="1267"/>
      <c r="O19" s="1267"/>
      <c r="P19" s="1267"/>
      <c r="Q19" s="1267"/>
    </row>
    <row r="23" spans="1:368" s="899" customFormat="1" ht="14.1" customHeight="1" x14ac:dyDescent="0.2">
      <c r="A23" s="1268" t="str">
        <f>CONCATENATE("PROPOSED PRE-APP RENT SCHEDULE","  -  ",'Submission Summary'!P24," ",'Submission Summary'!C31,", ",'Submission Summary'!K32)</f>
        <v xml:space="preserve">PROPOSED PRE-APP RENT SCHEDULE  -   , </v>
      </c>
      <c r="B23" s="1268"/>
      <c r="C23" s="1268"/>
      <c r="D23" s="1268"/>
      <c r="E23" s="1268"/>
      <c r="F23" s="1268"/>
      <c r="G23" s="1268"/>
      <c r="H23" s="1268"/>
      <c r="I23" s="1268"/>
      <c r="J23" s="1268"/>
      <c r="K23" s="1268"/>
      <c r="L23" s="1268"/>
      <c r="M23" s="1268"/>
      <c r="N23" s="1268"/>
      <c r="O23" s="1268"/>
      <c r="P23" s="1268"/>
      <c r="Q23" s="1268"/>
      <c r="T23" s="900" t="str">
        <f>A23</f>
        <v xml:space="preserve">PROPOSED PRE-APP RENT SCHEDULE  -   , </v>
      </c>
      <c r="U23" s="900"/>
      <c r="V23" s="900"/>
      <c r="W23" s="900"/>
      <c r="HX23" s="901"/>
      <c r="HY23" s="901"/>
      <c r="HZ23" s="901"/>
      <c r="IA23" s="901"/>
      <c r="IB23" s="901"/>
      <c r="IC23" s="901"/>
      <c r="ID23" s="901"/>
      <c r="IE23" s="901"/>
      <c r="IF23" s="901"/>
      <c r="IG23" s="901"/>
      <c r="IH23" s="901"/>
      <c r="II23" s="901"/>
      <c r="IJ23" s="901"/>
      <c r="IK23" s="901"/>
      <c r="IL23" s="901"/>
      <c r="IM23" s="901"/>
      <c r="IN23" s="901"/>
      <c r="IO23" s="901"/>
      <c r="IP23" s="901"/>
      <c r="IQ23" s="901"/>
      <c r="IR23" s="901"/>
      <c r="IS23" s="901"/>
      <c r="IT23" s="901"/>
      <c r="IU23" s="901"/>
      <c r="IV23" s="901"/>
      <c r="IW23" s="901"/>
      <c r="IX23" s="901"/>
      <c r="IY23" s="901"/>
      <c r="IZ23" s="901"/>
      <c r="JA23" s="901"/>
      <c r="JB23" s="901"/>
      <c r="JC23" s="901"/>
      <c r="JD23" s="901"/>
      <c r="JE23" s="901"/>
      <c r="JF23" s="901"/>
      <c r="JG23" s="901"/>
      <c r="JH23" s="901"/>
      <c r="JI23" s="901"/>
      <c r="JJ23" s="901"/>
      <c r="JK23" s="901"/>
      <c r="JL23" s="901"/>
      <c r="JM23" s="901"/>
      <c r="JN23" s="901"/>
      <c r="JO23" s="901"/>
      <c r="JP23" s="901"/>
      <c r="JQ23" s="901"/>
      <c r="JR23" s="901"/>
      <c r="JS23" s="901"/>
      <c r="JT23" s="901"/>
      <c r="JU23" s="901"/>
      <c r="JV23" s="901"/>
      <c r="JW23" s="901"/>
      <c r="JX23" s="901"/>
      <c r="JY23" s="901"/>
      <c r="JZ23" s="901"/>
      <c r="KA23" s="901"/>
      <c r="KB23" s="901"/>
      <c r="KC23" s="901"/>
      <c r="KD23" s="901"/>
      <c r="KE23" s="901"/>
      <c r="KF23" s="901"/>
      <c r="KG23" s="901"/>
      <c r="KH23" s="901"/>
      <c r="KI23" s="901"/>
      <c r="KJ23" s="901"/>
      <c r="KK23" s="901"/>
      <c r="KL23" s="901"/>
      <c r="KM23" s="901"/>
      <c r="KN23" s="901"/>
      <c r="KO23" s="901"/>
      <c r="KR23" s="901"/>
      <c r="KS23" s="901"/>
      <c r="KT23" s="901"/>
      <c r="KY23" s="900"/>
      <c r="LD23" s="900"/>
      <c r="LI23" s="900"/>
      <c r="LN23" s="900"/>
    </row>
    <row r="24" spans="1:368" s="902" customFormat="1" ht="6" customHeight="1" x14ac:dyDescent="0.2">
      <c r="X24" s="903"/>
      <c r="Y24" s="903"/>
      <c r="Z24" s="903"/>
      <c r="AA24" s="903"/>
      <c r="AB24" s="903"/>
      <c r="AC24" s="903"/>
      <c r="AD24" s="903"/>
      <c r="AE24" s="903"/>
      <c r="AF24" s="903"/>
      <c r="AG24" s="903"/>
      <c r="AH24" s="903"/>
      <c r="AI24" s="903"/>
      <c r="AJ24" s="903"/>
      <c r="AK24" s="903"/>
      <c r="AL24" s="903"/>
      <c r="AM24" s="903"/>
      <c r="AN24" s="903"/>
      <c r="AO24" s="903"/>
      <c r="AP24" s="903"/>
      <c r="AQ24" s="903"/>
      <c r="AR24" s="903"/>
      <c r="AS24" s="903"/>
      <c r="AT24" s="903"/>
      <c r="AU24" s="903"/>
      <c r="AV24" s="903"/>
      <c r="AW24" s="903"/>
      <c r="AX24" s="903"/>
      <c r="AY24" s="903"/>
      <c r="AZ24" s="903"/>
      <c r="BA24" s="903"/>
      <c r="BB24" s="903"/>
      <c r="BC24" s="903"/>
      <c r="BD24" s="903"/>
      <c r="BE24" s="903"/>
      <c r="BF24" s="903"/>
      <c r="BG24" s="903"/>
      <c r="BH24" s="903"/>
      <c r="BI24" s="903"/>
      <c r="BJ24" s="903"/>
      <c r="BK24" s="903"/>
      <c r="BL24" s="903"/>
      <c r="BM24" s="903"/>
      <c r="BN24" s="903"/>
      <c r="BO24" s="903"/>
      <c r="BP24" s="903"/>
      <c r="BQ24" s="903"/>
      <c r="BR24" s="903"/>
      <c r="BS24" s="903"/>
      <c r="BT24" s="903"/>
      <c r="BU24" s="903"/>
      <c r="BV24" s="903"/>
      <c r="BW24" s="903"/>
      <c r="BX24" s="903"/>
      <c r="BY24" s="903"/>
      <c r="BZ24" s="903"/>
      <c r="CA24" s="903"/>
      <c r="CB24" s="903"/>
      <c r="CC24" s="903"/>
      <c r="CD24" s="903"/>
      <c r="CE24" s="903"/>
      <c r="CF24" s="903"/>
      <c r="CG24" s="903"/>
      <c r="CH24" s="903"/>
      <c r="CI24" s="903"/>
      <c r="CJ24" s="903"/>
      <c r="CK24" s="903"/>
      <c r="CL24" s="903"/>
      <c r="CM24" s="903"/>
      <c r="CN24" s="903"/>
      <c r="CO24" s="903"/>
      <c r="CP24" s="903"/>
      <c r="CQ24" s="903"/>
      <c r="CR24" s="903"/>
      <c r="CS24" s="903"/>
      <c r="CT24" s="903"/>
      <c r="CU24" s="903"/>
      <c r="CV24" s="903"/>
      <c r="CW24" s="903"/>
      <c r="CX24" s="903"/>
      <c r="CY24" s="903"/>
      <c r="CZ24" s="903"/>
      <c r="DA24" s="903"/>
      <c r="DB24" s="903"/>
      <c r="DC24" s="903"/>
      <c r="DD24" s="903"/>
      <c r="DE24" s="903"/>
      <c r="DF24" s="903"/>
      <c r="DG24" s="903"/>
      <c r="DH24" s="903"/>
      <c r="DI24" s="903"/>
      <c r="DJ24" s="903"/>
      <c r="DK24" s="903"/>
      <c r="DL24" s="903"/>
      <c r="DM24" s="903"/>
      <c r="DN24" s="903"/>
      <c r="DO24" s="903"/>
      <c r="DP24" s="903"/>
      <c r="DQ24" s="903"/>
      <c r="DR24" s="903"/>
      <c r="DS24" s="903"/>
      <c r="DT24" s="903"/>
      <c r="DU24" s="903"/>
      <c r="DV24" s="903"/>
      <c r="DW24" s="903"/>
      <c r="DX24" s="903"/>
      <c r="DY24" s="903"/>
      <c r="DZ24" s="903"/>
      <c r="EA24" s="903"/>
      <c r="EB24" s="903"/>
      <c r="EC24" s="903"/>
      <c r="ED24" s="903"/>
      <c r="EE24" s="903"/>
      <c r="EF24" s="903"/>
      <c r="EG24" s="903"/>
      <c r="EH24" s="903"/>
      <c r="EI24" s="903"/>
      <c r="EJ24" s="903"/>
      <c r="EK24" s="903"/>
      <c r="EL24" s="903"/>
      <c r="EM24" s="903"/>
      <c r="EN24" s="903"/>
      <c r="EO24" s="903"/>
      <c r="EP24" s="903"/>
      <c r="EQ24" s="903"/>
      <c r="ER24" s="903"/>
      <c r="ES24" s="903"/>
      <c r="ET24" s="903"/>
      <c r="EU24" s="903"/>
      <c r="EV24" s="903"/>
      <c r="EW24" s="903"/>
      <c r="EX24" s="903"/>
      <c r="EY24" s="903"/>
      <c r="EZ24" s="903"/>
      <c r="FA24" s="903"/>
      <c r="FB24" s="903"/>
      <c r="FC24" s="903"/>
      <c r="FD24" s="903"/>
      <c r="FE24" s="903"/>
      <c r="FF24" s="903"/>
      <c r="FG24" s="903"/>
      <c r="FH24" s="903"/>
      <c r="FI24" s="903"/>
      <c r="FJ24" s="903"/>
      <c r="FK24" s="903"/>
      <c r="FL24" s="903"/>
      <c r="FM24" s="903"/>
      <c r="FN24" s="903"/>
      <c r="FO24" s="903"/>
      <c r="FP24" s="903"/>
      <c r="FQ24" s="903"/>
      <c r="FR24" s="903"/>
      <c r="FS24" s="903"/>
      <c r="FT24" s="903"/>
      <c r="FU24" s="903"/>
      <c r="FV24" s="903"/>
      <c r="FW24" s="903"/>
      <c r="FX24" s="903"/>
      <c r="FY24" s="903"/>
      <c r="FZ24" s="903"/>
      <c r="GA24" s="903"/>
      <c r="GB24" s="903"/>
      <c r="GC24" s="903"/>
      <c r="GD24" s="903"/>
      <c r="GE24" s="903"/>
      <c r="GF24" s="903"/>
      <c r="GG24" s="903"/>
      <c r="GH24" s="903"/>
      <c r="GI24" s="903"/>
      <c r="GJ24" s="903"/>
      <c r="GK24" s="903"/>
      <c r="GL24" s="903"/>
      <c r="GM24" s="903"/>
      <c r="GN24" s="903"/>
      <c r="GO24" s="903"/>
      <c r="GP24" s="903"/>
      <c r="GQ24" s="903"/>
      <c r="GR24" s="903"/>
      <c r="GS24" s="903"/>
      <c r="GT24" s="903"/>
      <c r="GU24" s="903"/>
      <c r="GV24" s="903"/>
      <c r="GW24" s="903"/>
      <c r="GX24" s="903"/>
      <c r="GY24" s="903"/>
      <c r="GZ24" s="903"/>
      <c r="HA24" s="903"/>
      <c r="HB24" s="903"/>
      <c r="HC24" s="903"/>
      <c r="HD24" s="903"/>
      <c r="HE24" s="903"/>
      <c r="HF24" s="903"/>
      <c r="HG24" s="903"/>
      <c r="HH24" s="903"/>
      <c r="HI24" s="903"/>
      <c r="HJ24" s="903"/>
      <c r="HK24" s="903"/>
      <c r="HL24" s="903"/>
      <c r="HM24" s="903"/>
      <c r="HN24" s="903"/>
      <c r="HO24" s="903"/>
      <c r="HP24" s="903"/>
      <c r="HQ24" s="903"/>
      <c r="HR24" s="903"/>
      <c r="HS24" s="903"/>
      <c r="HT24" s="903"/>
      <c r="HU24" s="903"/>
      <c r="HV24" s="903"/>
      <c r="HW24" s="903"/>
      <c r="HX24" s="903"/>
      <c r="HY24" s="903"/>
      <c r="HZ24" s="904"/>
      <c r="IA24" s="904"/>
      <c r="IB24" s="904"/>
      <c r="IC24" s="904"/>
      <c r="ID24" s="904"/>
      <c r="IE24" s="904"/>
      <c r="IF24" s="904"/>
      <c r="IG24" s="904"/>
      <c r="IH24" s="904"/>
      <c r="II24" s="904"/>
      <c r="IJ24" s="904"/>
      <c r="IK24" s="904"/>
      <c r="IL24" s="904"/>
      <c r="IM24" s="904"/>
      <c r="IN24" s="904"/>
      <c r="IO24" s="904"/>
      <c r="IP24" s="904"/>
      <c r="IQ24" s="904"/>
      <c r="IR24" s="904"/>
      <c r="IS24" s="904"/>
      <c r="IT24" s="904"/>
      <c r="IU24" s="904"/>
      <c r="IV24" s="904"/>
      <c r="IW24" s="904"/>
      <c r="IX24" s="904"/>
      <c r="IY24" s="904"/>
      <c r="IZ24" s="904"/>
      <c r="JA24" s="904"/>
      <c r="JB24" s="904"/>
      <c r="JC24" s="904"/>
      <c r="JD24" s="904"/>
      <c r="JE24" s="904"/>
      <c r="JF24" s="904"/>
      <c r="JG24" s="904"/>
      <c r="JH24" s="904"/>
      <c r="JI24" s="904"/>
      <c r="JJ24" s="904"/>
      <c r="JK24" s="904"/>
      <c r="JL24" s="904"/>
      <c r="JM24" s="904"/>
      <c r="JN24" s="904"/>
      <c r="JO24" s="904"/>
      <c r="JP24" s="904"/>
      <c r="JQ24" s="904"/>
      <c r="JR24" s="904"/>
      <c r="JS24" s="904"/>
      <c r="JT24" s="904"/>
      <c r="JU24" s="904"/>
      <c r="JV24" s="904"/>
      <c r="JW24" s="904"/>
      <c r="JX24" s="904"/>
      <c r="JY24" s="904"/>
      <c r="JZ24" s="904"/>
      <c r="KA24" s="904"/>
      <c r="KB24" s="904"/>
      <c r="KC24" s="904"/>
      <c r="KD24" s="904"/>
      <c r="KE24" s="904"/>
      <c r="KF24" s="904"/>
      <c r="KG24" s="904"/>
      <c r="KH24" s="904"/>
      <c r="KI24" s="904"/>
      <c r="KJ24" s="904"/>
      <c r="KK24" s="904"/>
      <c r="KL24" s="904"/>
      <c r="KM24" s="904"/>
      <c r="KN24" s="904"/>
      <c r="KO24" s="904"/>
      <c r="KP24" s="904"/>
      <c r="KQ24" s="904"/>
      <c r="KR24" s="904"/>
      <c r="KS24" s="904"/>
      <c r="KT24" s="904"/>
      <c r="KU24" s="904"/>
      <c r="KV24" s="904"/>
      <c r="KW24" s="903"/>
      <c r="KX24" s="903"/>
      <c r="KY24" s="903"/>
      <c r="KZ24" s="903"/>
      <c r="LA24" s="903"/>
      <c r="LB24" s="903"/>
      <c r="LC24" s="903"/>
      <c r="LD24" s="903"/>
      <c r="LE24" s="903"/>
      <c r="LF24" s="903"/>
      <c r="LG24" s="903"/>
      <c r="LH24" s="903"/>
      <c r="LI24" s="903"/>
      <c r="LJ24" s="903"/>
      <c r="LK24" s="903"/>
      <c r="LL24" s="903"/>
      <c r="LM24" s="903"/>
      <c r="LN24" s="903"/>
      <c r="LO24" s="903"/>
      <c r="LP24" s="903"/>
      <c r="LV24" s="903"/>
      <c r="LW24" s="903"/>
      <c r="LX24" s="903"/>
      <c r="LY24" s="903"/>
      <c r="LZ24" s="903"/>
      <c r="MA24" s="903"/>
      <c r="MB24" s="903"/>
      <c r="MC24" s="903"/>
      <c r="MD24" s="903"/>
      <c r="ME24" s="903"/>
      <c r="MF24" s="903"/>
      <c r="MG24" s="903"/>
      <c r="MH24" s="903"/>
      <c r="MI24" s="903"/>
      <c r="MJ24" s="903"/>
      <c r="MK24" s="903"/>
      <c r="ML24" s="903"/>
      <c r="MM24" s="903"/>
      <c r="MN24" s="903"/>
      <c r="MO24" s="903"/>
    </row>
    <row r="25" spans="1:368" s="899" customFormat="1" ht="12.6" customHeight="1" x14ac:dyDescent="0.2">
      <c r="A25" s="900" t="s">
        <v>1</v>
      </c>
      <c r="B25" s="900" t="s">
        <v>488</v>
      </c>
      <c r="D25" s="905" t="s">
        <v>489</v>
      </c>
      <c r="E25" s="905"/>
      <c r="F25" s="905"/>
      <c r="G25" s="905"/>
      <c r="H25" s="905"/>
      <c r="I25" s="905"/>
      <c r="J25" s="905"/>
      <c r="K25" s="900"/>
      <c r="L25" s="900"/>
      <c r="M25" s="900"/>
      <c r="O25" s="906" t="s">
        <v>353</v>
      </c>
      <c r="P25" s="1269">
        <f>'Rent Schedule &amp; Summary'!$P$3</f>
        <v>0</v>
      </c>
      <c r="Q25" s="1269"/>
      <c r="T25" s="900" t="str">
        <f>B25</f>
        <v>RENT SCHEDULE</v>
      </c>
      <c r="U25" s="900"/>
      <c r="X25" s="907"/>
      <c r="Y25" s="907"/>
      <c r="Z25" s="907"/>
      <c r="AA25" s="907"/>
      <c r="AB25" s="907"/>
      <c r="AC25" s="907"/>
      <c r="AD25" s="907"/>
      <c r="AE25" s="907"/>
      <c r="AF25" s="907"/>
      <c r="AG25" s="907"/>
      <c r="AH25" s="907"/>
      <c r="AI25" s="907"/>
      <c r="AJ25" s="907"/>
      <c r="AK25" s="907"/>
      <c r="AL25" s="907"/>
      <c r="AM25" s="907"/>
      <c r="AN25" s="907"/>
      <c r="AO25" s="907"/>
      <c r="AP25" s="907"/>
      <c r="AQ25" s="907"/>
      <c r="AR25" s="907"/>
      <c r="AS25" s="907"/>
      <c r="AT25" s="907"/>
      <c r="AU25" s="907"/>
      <c r="AV25" s="907"/>
      <c r="AW25" s="907"/>
      <c r="AX25" s="907"/>
      <c r="AY25" s="907"/>
      <c r="AZ25" s="907"/>
      <c r="BA25" s="907"/>
      <c r="BB25" s="907"/>
      <c r="BC25" s="907"/>
      <c r="BD25" s="907"/>
      <c r="BE25" s="907"/>
      <c r="BF25" s="907"/>
      <c r="BG25" s="907"/>
      <c r="BH25" s="907"/>
      <c r="BI25" s="907"/>
      <c r="BJ25" s="907"/>
      <c r="BK25" s="907"/>
      <c r="BL25" s="907"/>
      <c r="BM25" s="907"/>
      <c r="BN25" s="907"/>
      <c r="BO25" s="907"/>
      <c r="BP25" s="907"/>
      <c r="BQ25" s="907"/>
      <c r="BR25" s="907"/>
      <c r="BS25" s="907"/>
      <c r="BT25" s="907"/>
      <c r="BU25" s="907"/>
      <c r="BV25" s="907"/>
      <c r="BW25" s="907"/>
      <c r="BX25" s="907"/>
      <c r="BY25" s="907"/>
      <c r="BZ25" s="907"/>
      <c r="CA25" s="907"/>
      <c r="CB25" s="907"/>
      <c r="CC25" s="907"/>
      <c r="CD25" s="907"/>
      <c r="CE25" s="907"/>
      <c r="CF25" s="907"/>
      <c r="CG25" s="907"/>
      <c r="CH25" s="907"/>
      <c r="CI25" s="907"/>
      <c r="CJ25" s="907"/>
      <c r="CK25" s="907"/>
      <c r="CL25" s="907"/>
      <c r="CM25" s="907"/>
      <c r="CN25" s="907"/>
      <c r="CO25" s="907"/>
      <c r="CP25" s="907"/>
      <c r="CQ25" s="907"/>
      <c r="CR25" s="907"/>
      <c r="CS25" s="907"/>
      <c r="CT25" s="907"/>
      <c r="CU25" s="907"/>
      <c r="CV25" s="907"/>
      <c r="CW25" s="907"/>
      <c r="CX25" s="907"/>
      <c r="CY25" s="907"/>
      <c r="CZ25" s="907"/>
      <c r="DA25" s="907"/>
      <c r="DB25" s="907"/>
      <c r="DC25" s="907"/>
      <c r="DD25" s="907"/>
      <c r="DE25" s="907"/>
      <c r="DF25" s="907"/>
      <c r="DG25" s="907"/>
      <c r="DH25" s="907"/>
      <c r="DI25" s="907"/>
      <c r="DJ25" s="907"/>
      <c r="DK25" s="907"/>
      <c r="DL25" s="907"/>
      <c r="DM25" s="907"/>
      <c r="DN25" s="907"/>
      <c r="DO25" s="907"/>
      <c r="DP25" s="907"/>
      <c r="DQ25" s="907"/>
      <c r="DR25" s="907"/>
      <c r="DS25" s="907"/>
      <c r="DT25" s="907"/>
      <c r="DU25" s="907"/>
      <c r="DV25" s="907"/>
      <c r="DW25" s="907"/>
      <c r="DX25" s="907"/>
      <c r="DY25" s="907"/>
      <c r="DZ25" s="907"/>
      <c r="EA25" s="907"/>
      <c r="EB25" s="907"/>
      <c r="EC25" s="907"/>
      <c r="ED25" s="907"/>
      <c r="EE25" s="907"/>
      <c r="EF25" s="907"/>
      <c r="EG25" s="907"/>
      <c r="EH25" s="907"/>
      <c r="EI25" s="907"/>
      <c r="EJ25" s="907"/>
      <c r="EK25" s="907"/>
      <c r="EL25" s="907"/>
      <c r="EM25" s="907"/>
      <c r="EN25" s="907"/>
      <c r="EO25" s="907"/>
      <c r="EP25" s="907"/>
      <c r="EQ25" s="907"/>
      <c r="ER25" s="907"/>
      <c r="ES25" s="907"/>
      <c r="ET25" s="907"/>
      <c r="EU25" s="907"/>
      <c r="EV25" s="907"/>
      <c r="EW25" s="907"/>
      <c r="EX25" s="907"/>
      <c r="EY25" s="907"/>
      <c r="EZ25" s="907"/>
      <c r="FA25" s="907"/>
      <c r="FB25" s="907"/>
      <c r="FC25" s="907"/>
      <c r="FD25" s="907"/>
      <c r="FE25" s="907"/>
      <c r="FF25" s="907"/>
      <c r="FG25" s="907"/>
      <c r="FH25" s="907"/>
      <c r="FI25" s="907"/>
      <c r="FJ25" s="907"/>
      <c r="FK25" s="907"/>
      <c r="FL25" s="907"/>
      <c r="FM25" s="907"/>
      <c r="FN25" s="907"/>
      <c r="FO25" s="907"/>
      <c r="FP25" s="907"/>
      <c r="FQ25" s="907"/>
      <c r="FR25" s="907"/>
      <c r="FS25" s="907"/>
      <c r="FT25" s="907"/>
      <c r="FU25" s="907"/>
      <c r="FV25" s="907"/>
      <c r="FW25" s="907"/>
      <c r="FX25" s="907"/>
      <c r="FY25" s="907"/>
      <c r="FZ25" s="907"/>
      <c r="GA25" s="907"/>
      <c r="GB25" s="907"/>
      <c r="GC25" s="907"/>
      <c r="GD25" s="907"/>
      <c r="GE25" s="907"/>
      <c r="GF25" s="907"/>
      <c r="GG25" s="907"/>
      <c r="GH25" s="907"/>
      <c r="GI25" s="907"/>
      <c r="GJ25" s="907"/>
      <c r="GK25" s="907"/>
      <c r="GL25" s="907"/>
      <c r="GM25" s="907"/>
      <c r="GN25" s="907"/>
      <c r="GO25" s="907"/>
      <c r="GP25" s="907"/>
      <c r="GQ25" s="907"/>
      <c r="GR25" s="907"/>
      <c r="GS25" s="907"/>
      <c r="GT25" s="907"/>
      <c r="GU25" s="907"/>
      <c r="GV25" s="907"/>
      <c r="GW25" s="907"/>
      <c r="GX25" s="907"/>
      <c r="GY25" s="907"/>
      <c r="GZ25" s="907"/>
      <c r="HA25" s="907"/>
      <c r="HB25" s="907"/>
      <c r="HC25" s="907"/>
      <c r="HD25" s="907"/>
      <c r="HE25" s="907"/>
      <c r="HF25" s="907"/>
      <c r="HG25" s="907"/>
      <c r="HH25" s="907"/>
      <c r="HI25" s="907"/>
      <c r="HJ25" s="907"/>
      <c r="HK25" s="907"/>
      <c r="HL25" s="907"/>
      <c r="HM25" s="907"/>
      <c r="HN25" s="907"/>
      <c r="HO25" s="907"/>
      <c r="HP25" s="907"/>
      <c r="HQ25" s="907"/>
      <c r="HR25" s="907"/>
      <c r="HS25" s="907"/>
      <c r="HT25" s="907"/>
      <c r="HU25" s="907"/>
      <c r="HV25" s="907"/>
      <c r="HW25" s="907"/>
      <c r="HX25" s="907"/>
      <c r="HY25" s="907"/>
      <c r="HZ25" s="908"/>
      <c r="IA25" s="908"/>
      <c r="IB25" s="908"/>
      <c r="IC25" s="908"/>
      <c r="ID25" s="908"/>
      <c r="IE25" s="904" t="s">
        <v>104</v>
      </c>
      <c r="IF25" s="904" t="s">
        <v>105</v>
      </c>
      <c r="IG25" s="904" t="s">
        <v>106</v>
      </c>
      <c r="IH25" s="904" t="s">
        <v>107</v>
      </c>
      <c r="II25" s="904" t="s">
        <v>108</v>
      </c>
      <c r="IJ25" s="904" t="s">
        <v>104</v>
      </c>
      <c r="IK25" s="904" t="s">
        <v>105</v>
      </c>
      <c r="IL25" s="904" t="s">
        <v>106</v>
      </c>
      <c r="IM25" s="904" t="s">
        <v>107</v>
      </c>
      <c r="IN25" s="904" t="s">
        <v>108</v>
      </c>
      <c r="IO25" s="908"/>
      <c r="IP25" s="908"/>
      <c r="IQ25" s="908"/>
      <c r="IR25" s="908"/>
      <c r="IS25" s="908"/>
      <c r="IT25" s="908"/>
      <c r="IU25" s="908"/>
      <c r="IV25" s="908"/>
      <c r="IW25" s="908"/>
      <c r="IX25" s="908"/>
      <c r="IY25" s="904" t="s">
        <v>104</v>
      </c>
      <c r="IZ25" s="904" t="s">
        <v>105</v>
      </c>
      <c r="JA25" s="904" t="s">
        <v>106</v>
      </c>
      <c r="JB25" s="904" t="s">
        <v>107</v>
      </c>
      <c r="JC25" s="904" t="s">
        <v>108</v>
      </c>
      <c r="JD25" s="904" t="s">
        <v>104</v>
      </c>
      <c r="JE25" s="904" t="s">
        <v>105</v>
      </c>
      <c r="JF25" s="904" t="s">
        <v>106</v>
      </c>
      <c r="JG25" s="904" t="s">
        <v>107</v>
      </c>
      <c r="JH25" s="904" t="s">
        <v>108</v>
      </c>
      <c r="JI25" s="904" t="s">
        <v>104</v>
      </c>
      <c r="JJ25" s="904" t="s">
        <v>105</v>
      </c>
      <c r="JK25" s="904" t="s">
        <v>106</v>
      </c>
      <c r="JL25" s="904" t="s">
        <v>107</v>
      </c>
      <c r="JM25" s="904" t="s">
        <v>108</v>
      </c>
      <c r="JN25" s="904" t="s">
        <v>104</v>
      </c>
      <c r="JO25" s="904" t="s">
        <v>105</v>
      </c>
      <c r="JP25" s="904" t="s">
        <v>106</v>
      </c>
      <c r="JQ25" s="904" t="s">
        <v>107</v>
      </c>
      <c r="JR25" s="904" t="s">
        <v>108</v>
      </c>
      <c r="JS25" s="904" t="s">
        <v>104</v>
      </c>
      <c r="JT25" s="904" t="s">
        <v>105</v>
      </c>
      <c r="JU25" s="904" t="s">
        <v>106</v>
      </c>
      <c r="JV25" s="904" t="s">
        <v>107</v>
      </c>
      <c r="JW25" s="904" t="s">
        <v>108</v>
      </c>
      <c r="JX25" s="904" t="s">
        <v>104</v>
      </c>
      <c r="JY25" s="904" t="s">
        <v>105</v>
      </c>
      <c r="JZ25" s="904" t="s">
        <v>106</v>
      </c>
      <c r="KA25" s="904" t="s">
        <v>107</v>
      </c>
      <c r="KB25" s="904" t="s">
        <v>108</v>
      </c>
      <c r="KC25" s="904" t="s">
        <v>104</v>
      </c>
      <c r="KD25" s="904" t="s">
        <v>105</v>
      </c>
      <c r="KE25" s="904" t="s">
        <v>106</v>
      </c>
      <c r="KF25" s="904" t="s">
        <v>107</v>
      </c>
      <c r="KG25" s="904" t="s">
        <v>108</v>
      </c>
      <c r="KH25" s="904" t="s">
        <v>104</v>
      </c>
      <c r="KI25" s="904" t="s">
        <v>105</v>
      </c>
      <c r="KJ25" s="904" t="s">
        <v>106</v>
      </c>
      <c r="KK25" s="904" t="s">
        <v>107</v>
      </c>
      <c r="KL25" s="904" t="s">
        <v>108</v>
      </c>
      <c r="KM25" s="904" t="s">
        <v>104</v>
      </c>
      <c r="KN25" s="904" t="s">
        <v>105</v>
      </c>
      <c r="KO25" s="904" t="s">
        <v>106</v>
      </c>
      <c r="KP25" s="904" t="s">
        <v>107</v>
      </c>
      <c r="KQ25" s="904" t="s">
        <v>108</v>
      </c>
      <c r="KR25" s="904" t="s">
        <v>104</v>
      </c>
      <c r="KS25" s="904" t="s">
        <v>105</v>
      </c>
      <c r="KT25" s="904" t="s">
        <v>106</v>
      </c>
      <c r="KU25" s="904" t="s">
        <v>107</v>
      </c>
      <c r="KV25" s="904" t="s">
        <v>108</v>
      </c>
      <c r="KW25" s="904" t="s">
        <v>104</v>
      </c>
      <c r="KX25" s="904" t="s">
        <v>105</v>
      </c>
      <c r="KY25" s="904" t="s">
        <v>106</v>
      </c>
      <c r="KZ25" s="904" t="s">
        <v>107</v>
      </c>
      <c r="LA25" s="904" t="s">
        <v>108</v>
      </c>
      <c r="LB25" s="904" t="s">
        <v>104</v>
      </c>
      <c r="LC25" s="904" t="s">
        <v>105</v>
      </c>
      <c r="LD25" s="904" t="s">
        <v>106</v>
      </c>
      <c r="LE25" s="904" t="s">
        <v>107</v>
      </c>
      <c r="LF25" s="904" t="s">
        <v>108</v>
      </c>
      <c r="LG25" s="904" t="s">
        <v>104</v>
      </c>
      <c r="LH25" s="904" t="s">
        <v>105</v>
      </c>
      <c r="LI25" s="904" t="s">
        <v>106</v>
      </c>
      <c r="LJ25" s="904" t="s">
        <v>107</v>
      </c>
      <c r="LK25" s="904" t="s">
        <v>108</v>
      </c>
      <c r="LL25" s="904" t="s">
        <v>104</v>
      </c>
      <c r="LM25" s="904" t="s">
        <v>105</v>
      </c>
      <c r="LN25" s="904" t="s">
        <v>106</v>
      </c>
      <c r="LO25" s="904" t="s">
        <v>107</v>
      </c>
      <c r="LP25" s="904" t="s">
        <v>108</v>
      </c>
      <c r="LV25" s="907"/>
      <c r="LW25" s="907"/>
      <c r="LX25" s="907"/>
      <c r="LY25" s="907"/>
      <c r="LZ25" s="907"/>
      <c r="MA25" s="907"/>
      <c r="MB25" s="907"/>
      <c r="MC25" s="907"/>
      <c r="MD25" s="907"/>
      <c r="ME25" s="907"/>
      <c r="MF25" s="907"/>
      <c r="MG25" s="907"/>
      <c r="MH25" s="907"/>
      <c r="MI25" s="907"/>
      <c r="MJ25" s="907"/>
      <c r="MK25" s="907"/>
      <c r="ML25" s="907"/>
      <c r="MM25" s="907"/>
      <c r="MN25" s="907"/>
      <c r="MO25" s="907"/>
      <c r="MP25" s="1270" t="s">
        <v>109</v>
      </c>
      <c r="MQ25" s="1270" t="s">
        <v>110</v>
      </c>
      <c r="MR25" s="1270" t="s">
        <v>111</v>
      </c>
      <c r="MS25" s="1270" t="s">
        <v>112</v>
      </c>
      <c r="MT25" s="1270" t="s">
        <v>113</v>
      </c>
    </row>
    <row r="26" spans="1:368" s="899" customFormat="1" ht="3" customHeight="1" x14ac:dyDescent="0.2">
      <c r="B26" s="900"/>
      <c r="D26" s="905"/>
      <c r="E26" s="905"/>
      <c r="F26" s="905"/>
      <c r="G26" s="905"/>
      <c r="H26" s="905"/>
      <c r="I26" s="905"/>
      <c r="J26" s="905"/>
      <c r="P26" s="909">
        <f>'Rent Schedule &amp; Summary'!P5</f>
        <v>0</v>
      </c>
      <c r="Q26" s="1264" t="s">
        <v>716</v>
      </c>
      <c r="R26" s="910"/>
      <c r="S26" s="911"/>
      <c r="T26" s="911"/>
      <c r="U26" s="911"/>
      <c r="X26" s="1256" t="s">
        <v>115</v>
      </c>
      <c r="Y26" s="1256" t="s">
        <v>116</v>
      </c>
      <c r="Z26" s="1256" t="s">
        <v>117</v>
      </c>
      <c r="AA26" s="1256" t="s">
        <v>118</v>
      </c>
      <c r="AB26" s="1256" t="s">
        <v>119</v>
      </c>
      <c r="AC26" s="1256" t="s">
        <v>120</v>
      </c>
      <c r="AD26" s="1256" t="s">
        <v>121</v>
      </c>
      <c r="AE26" s="1256" t="s">
        <v>122</v>
      </c>
      <c r="AF26" s="1256" t="s">
        <v>123</v>
      </c>
      <c r="AG26" s="1256" t="s">
        <v>124</v>
      </c>
      <c r="AH26" s="1256" t="s">
        <v>125</v>
      </c>
      <c r="AI26" s="1256" t="s">
        <v>126</v>
      </c>
      <c r="AJ26" s="1256" t="s">
        <v>127</v>
      </c>
      <c r="AK26" s="1256" t="s">
        <v>128</v>
      </c>
      <c r="AL26" s="1256" t="s">
        <v>129</v>
      </c>
      <c r="AM26" s="1256" t="s">
        <v>130</v>
      </c>
      <c r="AN26" s="1256" t="s">
        <v>131</v>
      </c>
      <c r="AO26" s="1256" t="s">
        <v>132</v>
      </c>
      <c r="AP26" s="1256" t="s">
        <v>133</v>
      </c>
      <c r="AQ26" s="1256" t="s">
        <v>134</v>
      </c>
      <c r="AR26" s="1256" t="s">
        <v>135</v>
      </c>
      <c r="AS26" s="1256" t="s">
        <v>136</v>
      </c>
      <c r="AT26" s="1256" t="s">
        <v>137</v>
      </c>
      <c r="AU26" s="1256" t="s">
        <v>138</v>
      </c>
      <c r="AV26" s="1256" t="s">
        <v>139</v>
      </c>
      <c r="AW26" s="1256" t="s">
        <v>140</v>
      </c>
      <c r="AX26" s="1256" t="s">
        <v>141</v>
      </c>
      <c r="AY26" s="1256" t="s">
        <v>142</v>
      </c>
      <c r="AZ26" s="1256" t="s">
        <v>143</v>
      </c>
      <c r="BA26" s="1256" t="s">
        <v>144</v>
      </c>
      <c r="BB26" s="1256" t="s">
        <v>145</v>
      </c>
      <c r="BC26" s="1256" t="s">
        <v>146</v>
      </c>
      <c r="BD26" s="1256" t="s">
        <v>147</v>
      </c>
      <c r="BE26" s="1256" t="s">
        <v>148</v>
      </c>
      <c r="BF26" s="1256" t="s">
        <v>149</v>
      </c>
      <c r="BG26" s="1256" t="s">
        <v>150</v>
      </c>
      <c r="BH26" s="1256" t="s">
        <v>151</v>
      </c>
      <c r="BI26" s="1256" t="s">
        <v>152</v>
      </c>
      <c r="BJ26" s="1256" t="s">
        <v>153</v>
      </c>
      <c r="BK26" s="1256" t="s">
        <v>154</v>
      </c>
      <c r="BL26" s="1256" t="s">
        <v>155</v>
      </c>
      <c r="BM26" s="1256" t="s">
        <v>156</v>
      </c>
      <c r="BN26" s="1256" t="s">
        <v>157</v>
      </c>
      <c r="BO26" s="1256" t="s">
        <v>158</v>
      </c>
      <c r="BP26" s="1256" t="s">
        <v>159</v>
      </c>
      <c r="BQ26" s="1256" t="s">
        <v>160</v>
      </c>
      <c r="BR26" s="1256" t="s">
        <v>161</v>
      </c>
      <c r="BS26" s="1256" t="s">
        <v>162</v>
      </c>
      <c r="BT26" s="1256" t="s">
        <v>163</v>
      </c>
      <c r="BU26" s="1256" t="s">
        <v>164</v>
      </c>
      <c r="BV26" s="1256" t="s">
        <v>165</v>
      </c>
      <c r="BW26" s="1256" t="s">
        <v>166</v>
      </c>
      <c r="BX26" s="1256" t="s">
        <v>167</v>
      </c>
      <c r="BY26" s="1256" t="s">
        <v>168</v>
      </c>
      <c r="BZ26" s="1256" t="s">
        <v>169</v>
      </c>
      <c r="CA26" s="1256" t="s">
        <v>170</v>
      </c>
      <c r="CB26" s="1256" t="s">
        <v>171</v>
      </c>
      <c r="CC26" s="1256" t="s">
        <v>172</v>
      </c>
      <c r="CD26" s="1256" t="s">
        <v>173</v>
      </c>
      <c r="CE26" s="1256" t="s">
        <v>174</v>
      </c>
      <c r="CF26" s="1256" t="s">
        <v>175</v>
      </c>
      <c r="CG26" s="1256" t="s">
        <v>176</v>
      </c>
      <c r="CH26" s="1256" t="s">
        <v>177</v>
      </c>
      <c r="CI26" s="1256" t="s">
        <v>178</v>
      </c>
      <c r="CJ26" s="1256" t="s">
        <v>179</v>
      </c>
      <c r="CK26" s="1256" t="s">
        <v>180</v>
      </c>
      <c r="CL26" s="1256" t="s">
        <v>181</v>
      </c>
      <c r="CM26" s="1256" t="s">
        <v>182</v>
      </c>
      <c r="CN26" s="1256" t="s">
        <v>183</v>
      </c>
      <c r="CO26" s="1256" t="s">
        <v>184</v>
      </c>
      <c r="CP26" s="1256" t="s">
        <v>185</v>
      </c>
      <c r="CQ26" s="1256" t="s">
        <v>186</v>
      </c>
      <c r="CR26" s="1256" t="s">
        <v>187</v>
      </c>
      <c r="CS26" s="1256" t="s">
        <v>188</v>
      </c>
      <c r="CT26" s="1256" t="s">
        <v>189</v>
      </c>
      <c r="CU26" s="1256" t="s">
        <v>190</v>
      </c>
      <c r="CV26" s="1256" t="s">
        <v>191</v>
      </c>
      <c r="CW26" s="1256" t="s">
        <v>192</v>
      </c>
      <c r="CX26" s="1256" t="s">
        <v>193</v>
      </c>
      <c r="CY26" s="1256" t="s">
        <v>194</v>
      </c>
      <c r="CZ26" s="1256" t="s">
        <v>195</v>
      </c>
      <c r="DA26" s="1256" t="s">
        <v>196</v>
      </c>
      <c r="DB26" s="1256" t="s">
        <v>197</v>
      </c>
      <c r="DC26" s="1256" t="s">
        <v>198</v>
      </c>
      <c r="DD26" s="1256" t="s">
        <v>199</v>
      </c>
      <c r="DE26" s="1256" t="s">
        <v>200</v>
      </c>
      <c r="DF26" s="1256" t="s">
        <v>201</v>
      </c>
      <c r="DG26" s="1256" t="s">
        <v>202</v>
      </c>
      <c r="DH26" s="1256" t="s">
        <v>203</v>
      </c>
      <c r="DI26" s="1256" t="s">
        <v>204</v>
      </c>
      <c r="DJ26" s="1256" t="s">
        <v>205</v>
      </c>
      <c r="DK26" s="1256" t="s">
        <v>206</v>
      </c>
      <c r="DL26" s="1256" t="s">
        <v>207</v>
      </c>
      <c r="DM26" s="1256" t="s">
        <v>208</v>
      </c>
      <c r="DN26" s="1256" t="s">
        <v>209</v>
      </c>
      <c r="DO26" s="1256" t="s">
        <v>210</v>
      </c>
      <c r="DP26" s="1256" t="s">
        <v>211</v>
      </c>
      <c r="DQ26" s="1256" t="s">
        <v>212</v>
      </c>
      <c r="DR26" s="1256" t="s">
        <v>213</v>
      </c>
      <c r="DS26" s="1256" t="s">
        <v>214</v>
      </c>
      <c r="DT26" s="1256" t="s">
        <v>215</v>
      </c>
      <c r="DU26" s="1256" t="s">
        <v>216</v>
      </c>
      <c r="DV26" s="1256" t="s">
        <v>217</v>
      </c>
      <c r="DW26" s="1256" t="s">
        <v>218</v>
      </c>
      <c r="DX26" s="1256" t="s">
        <v>219</v>
      </c>
      <c r="DY26" s="1256" t="s">
        <v>220</v>
      </c>
      <c r="DZ26" s="1256" t="s">
        <v>221</v>
      </c>
      <c r="EA26" s="1256" t="s">
        <v>222</v>
      </c>
      <c r="EB26" s="1256" t="s">
        <v>223</v>
      </c>
      <c r="EC26" s="1256" t="s">
        <v>224</v>
      </c>
      <c r="ED26" s="1256" t="s">
        <v>225</v>
      </c>
      <c r="EE26" s="1256" t="s">
        <v>226</v>
      </c>
      <c r="EF26" s="1256" t="s">
        <v>227</v>
      </c>
      <c r="EG26" s="1256" t="s">
        <v>228</v>
      </c>
      <c r="EH26" s="1256" t="s">
        <v>229</v>
      </c>
      <c r="EI26" s="1256" t="s">
        <v>230</v>
      </c>
      <c r="EJ26" s="1256" t="s">
        <v>231</v>
      </c>
      <c r="EK26" s="1256" t="s">
        <v>232</v>
      </c>
      <c r="EL26" s="1256" t="s">
        <v>233</v>
      </c>
      <c r="EM26" s="1256" t="s">
        <v>234</v>
      </c>
      <c r="EN26" s="1256" t="s">
        <v>235</v>
      </c>
      <c r="EO26" s="1256" t="s">
        <v>236</v>
      </c>
      <c r="EP26" s="1256" t="s">
        <v>237</v>
      </c>
      <c r="EQ26" s="1256" t="s">
        <v>238</v>
      </c>
      <c r="ER26" s="1256" t="s">
        <v>239</v>
      </c>
      <c r="ES26" s="1270" t="s">
        <v>240</v>
      </c>
      <c r="ET26" s="1270" t="s">
        <v>241</v>
      </c>
      <c r="EU26" s="1270" t="s">
        <v>242</v>
      </c>
      <c r="EV26" s="1270" t="s">
        <v>243</v>
      </c>
      <c r="EW26" s="1270" t="s">
        <v>244</v>
      </c>
      <c r="EX26" s="1270" t="s">
        <v>245</v>
      </c>
      <c r="EY26" s="1270" t="s">
        <v>246</v>
      </c>
      <c r="EZ26" s="1270" t="s">
        <v>247</v>
      </c>
      <c r="FA26" s="1270" t="s">
        <v>248</v>
      </c>
      <c r="FB26" s="1270" t="s">
        <v>249</v>
      </c>
      <c r="FC26" s="1256" t="s">
        <v>250</v>
      </c>
      <c r="FD26" s="1256" t="s">
        <v>251</v>
      </c>
      <c r="FE26" s="1256" t="s">
        <v>252</v>
      </c>
      <c r="FF26" s="1256" t="s">
        <v>253</v>
      </c>
      <c r="FG26" s="1256" t="s">
        <v>254</v>
      </c>
      <c r="FH26" s="1270" t="s">
        <v>255</v>
      </c>
      <c r="FI26" s="1270" t="s">
        <v>256</v>
      </c>
      <c r="FJ26" s="1270" t="s">
        <v>257</v>
      </c>
      <c r="FK26" s="1270" t="s">
        <v>258</v>
      </c>
      <c r="FL26" s="1270" t="s">
        <v>259</v>
      </c>
      <c r="FM26" s="1256" t="s">
        <v>260</v>
      </c>
      <c r="FN26" s="1256" t="s">
        <v>261</v>
      </c>
      <c r="FO26" s="1256" t="s">
        <v>262</v>
      </c>
      <c r="FP26" s="1256" t="s">
        <v>263</v>
      </c>
      <c r="FQ26" s="1256" t="s">
        <v>264</v>
      </c>
      <c r="FR26" s="1270" t="s">
        <v>265</v>
      </c>
      <c r="FS26" s="1270" t="s">
        <v>266</v>
      </c>
      <c r="FT26" s="1270" t="s">
        <v>267</v>
      </c>
      <c r="FU26" s="1270" t="s">
        <v>268</v>
      </c>
      <c r="FV26" s="1270" t="s">
        <v>269</v>
      </c>
      <c r="FW26" s="1270" t="s">
        <v>270</v>
      </c>
      <c r="FX26" s="1270" t="s">
        <v>271</v>
      </c>
      <c r="FY26" s="1270" t="s">
        <v>272</v>
      </c>
      <c r="FZ26" s="1270" t="s">
        <v>273</v>
      </c>
      <c r="GA26" s="1270" t="s">
        <v>274</v>
      </c>
      <c r="GB26" s="1270" t="s">
        <v>275</v>
      </c>
      <c r="GC26" s="1270" t="s">
        <v>276</v>
      </c>
      <c r="GD26" s="1270" t="s">
        <v>277</v>
      </c>
      <c r="GE26" s="1270" t="s">
        <v>278</v>
      </c>
      <c r="GF26" s="1270" t="s">
        <v>279</v>
      </c>
      <c r="GG26" s="1270" t="s">
        <v>280</v>
      </c>
      <c r="GH26" s="1270" t="s">
        <v>281</v>
      </c>
      <c r="GI26" s="1270" t="s">
        <v>282</v>
      </c>
      <c r="GJ26" s="1270" t="s">
        <v>283</v>
      </c>
      <c r="GK26" s="1270" t="s">
        <v>284</v>
      </c>
      <c r="GL26" s="1270" t="s">
        <v>285</v>
      </c>
      <c r="GM26" s="1270" t="s">
        <v>286</v>
      </c>
      <c r="GN26" s="1270" t="s">
        <v>287</v>
      </c>
      <c r="GO26" s="1270" t="s">
        <v>288</v>
      </c>
      <c r="GP26" s="1270" t="s">
        <v>289</v>
      </c>
      <c r="GQ26" s="1270" t="s">
        <v>290</v>
      </c>
      <c r="GR26" s="1270" t="s">
        <v>291</v>
      </c>
      <c r="GS26" s="1270" t="s">
        <v>292</v>
      </c>
      <c r="GT26" s="1270" t="s">
        <v>293</v>
      </c>
      <c r="GU26" s="1270" t="s">
        <v>294</v>
      </c>
      <c r="GV26" s="1270" t="s">
        <v>295</v>
      </c>
      <c r="GW26" s="1270" t="s">
        <v>296</v>
      </c>
      <c r="GX26" s="1270" t="s">
        <v>297</v>
      </c>
      <c r="GY26" s="1270" t="s">
        <v>298</v>
      </c>
      <c r="GZ26" s="1270" t="s">
        <v>299</v>
      </c>
      <c r="HA26" s="1270" t="s">
        <v>300</v>
      </c>
      <c r="HB26" s="1270" t="s">
        <v>301</v>
      </c>
      <c r="HC26" s="1270" t="s">
        <v>302</v>
      </c>
      <c r="HD26" s="1270" t="s">
        <v>303</v>
      </c>
      <c r="HE26" s="1270" t="s">
        <v>304</v>
      </c>
      <c r="HF26" s="1270" t="s">
        <v>305</v>
      </c>
      <c r="HG26" s="1270" t="s">
        <v>306</v>
      </c>
      <c r="HH26" s="1270" t="s">
        <v>307</v>
      </c>
      <c r="HI26" s="1270" t="s">
        <v>308</v>
      </c>
      <c r="HJ26" s="1270" t="s">
        <v>309</v>
      </c>
      <c r="HK26" s="1270" t="s">
        <v>310</v>
      </c>
      <c r="HL26" s="1270" t="s">
        <v>311</v>
      </c>
      <c r="HM26" s="1270" t="s">
        <v>312</v>
      </c>
      <c r="HN26" s="1270" t="s">
        <v>313</v>
      </c>
      <c r="HO26" s="1270" t="s">
        <v>314</v>
      </c>
      <c r="HP26" s="1270" t="s">
        <v>315</v>
      </c>
      <c r="HQ26" s="1270" t="s">
        <v>316</v>
      </c>
      <c r="HR26" s="1270" t="s">
        <v>317</v>
      </c>
      <c r="HS26" s="1270" t="s">
        <v>318</v>
      </c>
      <c r="HT26" s="1270" t="s">
        <v>319</v>
      </c>
      <c r="HU26" s="1270" t="s">
        <v>320</v>
      </c>
      <c r="HV26" s="1270" t="s">
        <v>321</v>
      </c>
      <c r="HW26" s="1270" t="s">
        <v>322</v>
      </c>
      <c r="HX26" s="1270" t="s">
        <v>323</v>
      </c>
      <c r="HY26" s="1270" t="s">
        <v>324</v>
      </c>
      <c r="HZ26" s="901"/>
      <c r="IA26" s="901"/>
      <c r="IB26" s="901"/>
      <c r="IC26" s="901"/>
      <c r="ID26" s="901"/>
      <c r="IE26" s="901"/>
      <c r="IF26" s="901"/>
      <c r="IG26" s="901"/>
      <c r="IH26" s="901"/>
      <c r="II26" s="901"/>
      <c r="IJ26" s="901"/>
      <c r="IK26" s="901"/>
      <c r="IL26" s="901"/>
      <c r="IM26" s="901"/>
      <c r="IN26" s="901"/>
      <c r="IO26" s="901"/>
      <c r="IP26" s="901"/>
      <c r="IQ26" s="901"/>
      <c r="IR26" s="901"/>
      <c r="IS26" s="901"/>
      <c r="IT26" s="901"/>
      <c r="IU26" s="901"/>
      <c r="IV26" s="901"/>
      <c r="IW26" s="901"/>
      <c r="IX26" s="901"/>
      <c r="IY26" s="901"/>
      <c r="IZ26" s="901"/>
      <c r="JA26" s="901"/>
      <c r="JB26" s="901"/>
      <c r="JC26" s="901"/>
      <c r="JD26" s="901"/>
      <c r="JE26" s="901"/>
      <c r="JF26" s="901"/>
      <c r="JG26" s="901"/>
      <c r="JH26" s="901"/>
      <c r="JI26" s="901"/>
      <c r="JJ26" s="901"/>
      <c r="JK26" s="901"/>
      <c r="JL26" s="901"/>
      <c r="JM26" s="901"/>
      <c r="JN26" s="901"/>
      <c r="JO26" s="901"/>
      <c r="JP26" s="901"/>
      <c r="JQ26" s="901"/>
      <c r="JR26" s="901"/>
      <c r="JS26" s="901"/>
      <c r="JT26" s="901"/>
      <c r="JU26" s="901"/>
      <c r="JV26" s="901"/>
      <c r="JW26" s="901"/>
      <c r="JX26" s="901"/>
      <c r="JY26" s="901"/>
      <c r="JZ26" s="901"/>
      <c r="KA26" s="901"/>
      <c r="KB26" s="901"/>
      <c r="KC26" s="901"/>
      <c r="KD26" s="901"/>
      <c r="KE26" s="901"/>
      <c r="KF26" s="901"/>
      <c r="KG26" s="901"/>
      <c r="KH26" s="901"/>
      <c r="KI26" s="901"/>
      <c r="KJ26" s="901"/>
      <c r="KK26" s="901"/>
      <c r="KL26" s="901"/>
      <c r="KM26" s="901"/>
      <c r="KN26" s="901"/>
      <c r="KO26" s="901"/>
      <c r="KP26" s="901"/>
      <c r="KQ26" s="901"/>
      <c r="KR26" s="901"/>
      <c r="KS26" s="901"/>
      <c r="KT26" s="901"/>
      <c r="KU26" s="901"/>
      <c r="KV26" s="901"/>
      <c r="LQ26" s="1270" t="s">
        <v>325</v>
      </c>
      <c r="LR26" s="1270" t="s">
        <v>326</v>
      </c>
      <c r="LS26" s="1270" t="s">
        <v>327</v>
      </c>
      <c r="LT26" s="1270" t="s">
        <v>328</v>
      </c>
      <c r="LU26" s="1270" t="s">
        <v>329</v>
      </c>
      <c r="LV26" s="1270" t="s">
        <v>330</v>
      </c>
      <c r="LW26" s="1270" t="s">
        <v>331</v>
      </c>
      <c r="LX26" s="1270" t="s">
        <v>332</v>
      </c>
      <c r="LY26" s="1270" t="s">
        <v>333</v>
      </c>
      <c r="LZ26" s="1270" t="s">
        <v>334</v>
      </c>
      <c r="MA26" s="1270" t="s">
        <v>335</v>
      </c>
      <c r="MB26" s="1270" t="s">
        <v>336</v>
      </c>
      <c r="MC26" s="1270" t="s">
        <v>337</v>
      </c>
      <c r="MD26" s="1270" t="s">
        <v>338</v>
      </c>
      <c r="ME26" s="1270" t="s">
        <v>339</v>
      </c>
      <c r="MF26" s="1270" t="s">
        <v>340</v>
      </c>
      <c r="MG26" s="1270" t="s">
        <v>341</v>
      </c>
      <c r="MH26" s="1270" t="s">
        <v>342</v>
      </c>
      <c r="MI26" s="1270" t="s">
        <v>343</v>
      </c>
      <c r="MJ26" s="1270" t="s">
        <v>344</v>
      </c>
      <c r="MK26" s="1270" t="s">
        <v>345</v>
      </c>
      <c r="ML26" s="1270" t="s">
        <v>346</v>
      </c>
      <c r="MM26" s="1270" t="s">
        <v>347</v>
      </c>
      <c r="MN26" s="1270" t="s">
        <v>348</v>
      </c>
      <c r="MO26" s="1270" t="s">
        <v>349</v>
      </c>
      <c r="MP26" s="1270"/>
      <c r="MQ26" s="1270"/>
      <c r="MR26" s="1270"/>
      <c r="MS26" s="1270"/>
      <c r="MT26" s="1270"/>
    </row>
    <row r="27" spans="1:368" s="899" customFormat="1" ht="12.6" customHeight="1" x14ac:dyDescent="0.2">
      <c r="A27" s="1271" t="str">
        <f>IF(A70&gt;0,"Finish Row!","")</f>
        <v/>
      </c>
      <c r="B27" s="912" t="s">
        <v>717</v>
      </c>
      <c r="D27" s="905"/>
      <c r="E27" s="905"/>
      <c r="F27" s="905"/>
      <c r="G27" s="901" t="str">
        <f>'Rent Schedule &amp; Summary'!$G$5</f>
        <v>&lt;Select&gt;</v>
      </c>
      <c r="H27" s="1272" t="s">
        <v>491</v>
      </c>
      <c r="I27" s="1272"/>
      <c r="J27" s="1272"/>
      <c r="K27" s="913" t="s">
        <v>352</v>
      </c>
      <c r="L27" s="1273" t="s">
        <v>673</v>
      </c>
      <c r="M27" s="1274"/>
      <c r="O27" s="914" t="s">
        <v>718</v>
      </c>
      <c r="P27" s="915">
        <f>'Rent Schedule &amp; Summary'!$P$5</f>
        <v>0</v>
      </c>
      <c r="Q27" s="1264"/>
      <c r="R27" s="910"/>
      <c r="X27" s="1256"/>
      <c r="Y27" s="1256"/>
      <c r="Z27" s="1256"/>
      <c r="AA27" s="1256"/>
      <c r="AB27" s="1256"/>
      <c r="AC27" s="1256"/>
      <c r="AD27" s="1256"/>
      <c r="AE27" s="1256"/>
      <c r="AF27" s="1256"/>
      <c r="AG27" s="1256"/>
      <c r="AH27" s="1256"/>
      <c r="AI27" s="1256"/>
      <c r="AJ27" s="1256"/>
      <c r="AK27" s="1256"/>
      <c r="AL27" s="1256"/>
      <c r="AM27" s="1256"/>
      <c r="AN27" s="1256"/>
      <c r="AO27" s="1256"/>
      <c r="AP27" s="1256"/>
      <c r="AQ27" s="1256"/>
      <c r="AR27" s="1256"/>
      <c r="AS27" s="1256"/>
      <c r="AT27" s="1256"/>
      <c r="AU27" s="1256"/>
      <c r="AV27" s="1256"/>
      <c r="AW27" s="1256"/>
      <c r="AX27" s="1256"/>
      <c r="AY27" s="1256"/>
      <c r="AZ27" s="1256"/>
      <c r="BA27" s="1256"/>
      <c r="BB27" s="1256"/>
      <c r="BC27" s="1256"/>
      <c r="BD27" s="1256"/>
      <c r="BE27" s="1256"/>
      <c r="BF27" s="1256"/>
      <c r="BG27" s="1256"/>
      <c r="BH27" s="1256"/>
      <c r="BI27" s="1256"/>
      <c r="BJ27" s="1256"/>
      <c r="BK27" s="1256"/>
      <c r="BL27" s="1256"/>
      <c r="BM27" s="1256"/>
      <c r="BN27" s="1256"/>
      <c r="BO27" s="1256"/>
      <c r="BP27" s="1256"/>
      <c r="BQ27" s="1256"/>
      <c r="BR27" s="1256"/>
      <c r="BS27" s="1256"/>
      <c r="BT27" s="1256"/>
      <c r="BU27" s="1256"/>
      <c r="BV27" s="1256"/>
      <c r="BW27" s="1256"/>
      <c r="BX27" s="1256"/>
      <c r="BY27" s="1256"/>
      <c r="BZ27" s="1256"/>
      <c r="CA27" s="1256"/>
      <c r="CB27" s="1256"/>
      <c r="CC27" s="1256"/>
      <c r="CD27" s="1256"/>
      <c r="CE27" s="1256"/>
      <c r="CF27" s="1256"/>
      <c r="CG27" s="1256"/>
      <c r="CH27" s="1256"/>
      <c r="CI27" s="1256"/>
      <c r="CJ27" s="1256"/>
      <c r="CK27" s="1256"/>
      <c r="CL27" s="1256"/>
      <c r="CM27" s="1256"/>
      <c r="CN27" s="1256"/>
      <c r="CO27" s="1256"/>
      <c r="CP27" s="1256"/>
      <c r="CQ27" s="1256"/>
      <c r="CR27" s="1256"/>
      <c r="CS27" s="1256"/>
      <c r="CT27" s="1256"/>
      <c r="CU27" s="1256"/>
      <c r="CV27" s="1256"/>
      <c r="CW27" s="1256"/>
      <c r="CX27" s="1256"/>
      <c r="CY27" s="1256"/>
      <c r="CZ27" s="1256"/>
      <c r="DA27" s="1256"/>
      <c r="DB27" s="1256"/>
      <c r="DC27" s="1256"/>
      <c r="DD27" s="1256"/>
      <c r="DE27" s="1256"/>
      <c r="DF27" s="1256"/>
      <c r="DG27" s="1256"/>
      <c r="DH27" s="1256"/>
      <c r="DI27" s="1256"/>
      <c r="DJ27" s="1256"/>
      <c r="DK27" s="1256"/>
      <c r="DL27" s="1256"/>
      <c r="DM27" s="1256"/>
      <c r="DN27" s="1256"/>
      <c r="DO27" s="1256"/>
      <c r="DP27" s="1256"/>
      <c r="DQ27" s="1256"/>
      <c r="DR27" s="1256"/>
      <c r="DS27" s="1256"/>
      <c r="DT27" s="1256"/>
      <c r="DU27" s="1256"/>
      <c r="DV27" s="1256"/>
      <c r="DW27" s="1256"/>
      <c r="DX27" s="1256"/>
      <c r="DY27" s="1256"/>
      <c r="DZ27" s="1256"/>
      <c r="EA27" s="1256"/>
      <c r="EB27" s="1256"/>
      <c r="EC27" s="1256"/>
      <c r="ED27" s="1256"/>
      <c r="EE27" s="1256"/>
      <c r="EF27" s="1256"/>
      <c r="EG27" s="1256"/>
      <c r="EH27" s="1256"/>
      <c r="EI27" s="1256"/>
      <c r="EJ27" s="1256"/>
      <c r="EK27" s="1256"/>
      <c r="EL27" s="1256"/>
      <c r="EM27" s="1256"/>
      <c r="EN27" s="1256"/>
      <c r="EO27" s="1256"/>
      <c r="EP27" s="1256"/>
      <c r="EQ27" s="1256"/>
      <c r="ER27" s="1256"/>
      <c r="ES27" s="1270"/>
      <c r="ET27" s="1270"/>
      <c r="EU27" s="1270"/>
      <c r="EV27" s="1270"/>
      <c r="EW27" s="1270"/>
      <c r="EX27" s="1270"/>
      <c r="EY27" s="1270"/>
      <c r="EZ27" s="1270"/>
      <c r="FA27" s="1270"/>
      <c r="FB27" s="1270"/>
      <c r="FC27" s="1256"/>
      <c r="FD27" s="1256"/>
      <c r="FE27" s="1256"/>
      <c r="FF27" s="1256"/>
      <c r="FG27" s="1256"/>
      <c r="FH27" s="1270"/>
      <c r="FI27" s="1270"/>
      <c r="FJ27" s="1270"/>
      <c r="FK27" s="1270"/>
      <c r="FL27" s="1270"/>
      <c r="FM27" s="1256"/>
      <c r="FN27" s="1256"/>
      <c r="FO27" s="1256"/>
      <c r="FP27" s="1256"/>
      <c r="FQ27" s="1256"/>
      <c r="FR27" s="1270"/>
      <c r="FS27" s="1270"/>
      <c r="FT27" s="1270"/>
      <c r="FU27" s="1270"/>
      <c r="FV27" s="1270"/>
      <c r="FW27" s="1270"/>
      <c r="FX27" s="1270"/>
      <c r="FY27" s="1270"/>
      <c r="FZ27" s="1270"/>
      <c r="GA27" s="1270"/>
      <c r="GB27" s="1270"/>
      <c r="GC27" s="1270"/>
      <c r="GD27" s="1270"/>
      <c r="GE27" s="1270"/>
      <c r="GF27" s="1270"/>
      <c r="GG27" s="1270"/>
      <c r="GH27" s="1270"/>
      <c r="GI27" s="1270"/>
      <c r="GJ27" s="1270"/>
      <c r="GK27" s="1270"/>
      <c r="GL27" s="1270"/>
      <c r="GM27" s="1270"/>
      <c r="GN27" s="1270"/>
      <c r="GO27" s="1270"/>
      <c r="GP27" s="1270"/>
      <c r="GQ27" s="1270"/>
      <c r="GR27" s="1270"/>
      <c r="GS27" s="1270"/>
      <c r="GT27" s="1270"/>
      <c r="GU27" s="1270"/>
      <c r="GV27" s="1270"/>
      <c r="GW27" s="1270"/>
      <c r="GX27" s="1270"/>
      <c r="GY27" s="1270"/>
      <c r="GZ27" s="1270"/>
      <c r="HA27" s="1270"/>
      <c r="HB27" s="1270"/>
      <c r="HC27" s="1270"/>
      <c r="HD27" s="1270"/>
      <c r="HE27" s="1270"/>
      <c r="HF27" s="1270"/>
      <c r="HG27" s="1270"/>
      <c r="HH27" s="1270"/>
      <c r="HI27" s="1270"/>
      <c r="HJ27" s="1270"/>
      <c r="HK27" s="1270"/>
      <c r="HL27" s="1270"/>
      <c r="HM27" s="1270"/>
      <c r="HN27" s="1270"/>
      <c r="HO27" s="1270"/>
      <c r="HP27" s="1270"/>
      <c r="HQ27" s="1270"/>
      <c r="HR27" s="1270"/>
      <c r="HS27" s="1270"/>
      <c r="HT27" s="1270"/>
      <c r="HU27" s="1270"/>
      <c r="HV27" s="1270"/>
      <c r="HW27" s="1270"/>
      <c r="HX27" s="1270"/>
      <c r="HY27" s="1270"/>
      <c r="HZ27" s="901"/>
      <c r="IA27" s="901"/>
      <c r="IB27" s="901"/>
      <c r="IC27" s="901"/>
      <c r="ID27" s="901"/>
      <c r="IE27" s="901"/>
      <c r="IF27" s="901"/>
      <c r="IG27" s="901"/>
      <c r="IH27" s="901"/>
      <c r="II27" s="901"/>
      <c r="IJ27" s="901"/>
      <c r="IK27" s="901"/>
      <c r="IL27" s="901"/>
      <c r="IM27" s="901"/>
      <c r="IN27" s="901"/>
      <c r="IO27" s="901"/>
      <c r="IP27" s="901"/>
      <c r="IQ27" s="901"/>
      <c r="IR27" s="901"/>
      <c r="IS27" s="901"/>
      <c r="IT27" s="901"/>
      <c r="IU27" s="901"/>
      <c r="IV27" s="901"/>
      <c r="IW27" s="901"/>
      <c r="IX27" s="901"/>
      <c r="IY27" s="901"/>
      <c r="IZ27" s="901"/>
      <c r="JA27" s="901"/>
      <c r="JB27" s="901"/>
      <c r="JC27" s="901"/>
      <c r="JD27" s="901"/>
      <c r="JE27" s="901"/>
      <c r="JF27" s="901"/>
      <c r="JG27" s="901"/>
      <c r="JH27" s="901"/>
      <c r="JI27" s="901"/>
      <c r="JJ27" s="901"/>
      <c r="JK27" s="901"/>
      <c r="JL27" s="901"/>
      <c r="JM27" s="901"/>
      <c r="JN27" s="901"/>
      <c r="JO27" s="901"/>
      <c r="JP27" s="901"/>
      <c r="JQ27" s="901"/>
      <c r="JR27" s="901"/>
      <c r="JS27" s="901"/>
      <c r="JT27" s="901"/>
      <c r="JU27" s="901"/>
      <c r="JV27" s="901"/>
      <c r="JW27" s="901"/>
      <c r="JX27" s="901"/>
      <c r="JY27" s="901"/>
      <c r="JZ27" s="901"/>
      <c r="KA27" s="901"/>
      <c r="KB27" s="901"/>
      <c r="KC27" s="901"/>
      <c r="KD27" s="901"/>
      <c r="KE27" s="901"/>
      <c r="KF27" s="901"/>
      <c r="KG27" s="901"/>
      <c r="KH27" s="901"/>
      <c r="KI27" s="901"/>
      <c r="KJ27" s="901"/>
      <c r="KK27" s="901"/>
      <c r="KL27" s="901"/>
      <c r="KM27" s="901"/>
      <c r="KN27" s="901"/>
      <c r="KO27" s="901"/>
      <c r="KP27" s="901"/>
      <c r="KQ27" s="901"/>
      <c r="KR27" s="901"/>
      <c r="KS27" s="901"/>
      <c r="KT27" s="901"/>
      <c r="KU27" s="901"/>
      <c r="KV27" s="901"/>
      <c r="LQ27" s="1270"/>
      <c r="LR27" s="1270"/>
      <c r="LS27" s="1270"/>
      <c r="LT27" s="1270"/>
      <c r="LU27" s="1270"/>
      <c r="LV27" s="1270"/>
      <c r="LW27" s="1270"/>
      <c r="LX27" s="1270"/>
      <c r="LY27" s="1270"/>
      <c r="LZ27" s="1270"/>
      <c r="MA27" s="1270"/>
      <c r="MB27" s="1270"/>
      <c r="MC27" s="1270"/>
      <c r="MD27" s="1270"/>
      <c r="ME27" s="1270"/>
      <c r="MF27" s="1270"/>
      <c r="MG27" s="1270"/>
      <c r="MH27" s="1270"/>
      <c r="MI27" s="1270"/>
      <c r="MJ27" s="1270"/>
      <c r="MK27" s="1270"/>
      <c r="ML27" s="1270"/>
      <c r="MM27" s="1270"/>
      <c r="MN27" s="1270"/>
      <c r="MO27" s="1270"/>
      <c r="MP27" s="1270"/>
      <c r="MQ27" s="1270"/>
      <c r="MR27" s="1270"/>
      <c r="MS27" s="1270"/>
      <c r="MT27" s="1270"/>
      <c r="MU27" s="1280" t="s">
        <v>355</v>
      </c>
      <c r="MV27" s="1280" t="s">
        <v>356</v>
      </c>
      <c r="MW27" s="1280" t="s">
        <v>357</v>
      </c>
      <c r="MX27" s="1280" t="s">
        <v>358</v>
      </c>
      <c r="MY27" s="1280" t="s">
        <v>359</v>
      </c>
      <c r="MZ27" s="1270" t="s">
        <v>360</v>
      </c>
      <c r="NA27" s="1270" t="s">
        <v>361</v>
      </c>
      <c r="NB27" s="1270" t="s">
        <v>362</v>
      </c>
      <c r="NC27" s="1270" t="s">
        <v>363</v>
      </c>
      <c r="ND27" s="1270" t="s">
        <v>364</v>
      </c>
    </row>
    <row r="28" spans="1:368" s="899" customFormat="1" ht="12.6" customHeight="1" x14ac:dyDescent="0.2">
      <c r="A28" s="1271"/>
      <c r="B28" s="916" t="s">
        <v>493</v>
      </c>
      <c r="E28" s="900"/>
      <c r="G28" s="901" t="str">
        <f>'Rent Schedule &amp; Summary'!$G$6</f>
        <v>&lt;Select&gt;</v>
      </c>
      <c r="I28" s="1275" t="s">
        <v>494</v>
      </c>
      <c r="J28" s="913" t="s">
        <v>379</v>
      </c>
      <c r="K28" s="913" t="s">
        <v>368</v>
      </c>
      <c r="L28" s="1274"/>
      <c r="M28" s="1274"/>
      <c r="O28" s="917" t="s">
        <v>495</v>
      </c>
      <c r="P28" s="918">
        <f>'Rent Schedule &amp; Summary'!$P$6</f>
        <v>0</v>
      </c>
      <c r="Q28" s="1264"/>
      <c r="R28" s="1268" t="s">
        <v>370</v>
      </c>
      <c r="S28" s="1268"/>
      <c r="X28" s="1256"/>
      <c r="Y28" s="1256"/>
      <c r="Z28" s="1256"/>
      <c r="AA28" s="1256"/>
      <c r="AB28" s="1256"/>
      <c r="AC28" s="1256"/>
      <c r="AD28" s="1256"/>
      <c r="AE28" s="1256"/>
      <c r="AF28" s="1256"/>
      <c r="AG28" s="1256"/>
      <c r="AH28" s="1256"/>
      <c r="AI28" s="1256"/>
      <c r="AJ28" s="1256"/>
      <c r="AK28" s="1256"/>
      <c r="AL28" s="1256"/>
      <c r="AM28" s="1256"/>
      <c r="AN28" s="1256"/>
      <c r="AO28" s="1256"/>
      <c r="AP28" s="1256"/>
      <c r="AQ28" s="1256"/>
      <c r="AR28" s="1256"/>
      <c r="AS28" s="1256"/>
      <c r="AT28" s="1256"/>
      <c r="AU28" s="1256"/>
      <c r="AV28" s="1256"/>
      <c r="AW28" s="1256"/>
      <c r="AX28" s="1256"/>
      <c r="AY28" s="1256"/>
      <c r="AZ28" s="1256"/>
      <c r="BA28" s="1256"/>
      <c r="BB28" s="1256"/>
      <c r="BC28" s="1256"/>
      <c r="BD28" s="1256"/>
      <c r="BE28" s="1256"/>
      <c r="BF28" s="1256"/>
      <c r="BG28" s="1256"/>
      <c r="BH28" s="1256"/>
      <c r="BI28" s="1256"/>
      <c r="BJ28" s="1256"/>
      <c r="BK28" s="1256"/>
      <c r="BL28" s="1256"/>
      <c r="BM28" s="1256"/>
      <c r="BN28" s="1256"/>
      <c r="BO28" s="1256"/>
      <c r="BP28" s="1256"/>
      <c r="BQ28" s="1256"/>
      <c r="BR28" s="1256"/>
      <c r="BS28" s="1256"/>
      <c r="BT28" s="1256"/>
      <c r="BU28" s="1256"/>
      <c r="BV28" s="1256"/>
      <c r="BW28" s="1256"/>
      <c r="BX28" s="1256"/>
      <c r="BY28" s="1256"/>
      <c r="BZ28" s="1256"/>
      <c r="CA28" s="1256"/>
      <c r="CB28" s="1256"/>
      <c r="CC28" s="1256"/>
      <c r="CD28" s="1256"/>
      <c r="CE28" s="1256"/>
      <c r="CF28" s="1256"/>
      <c r="CG28" s="1256"/>
      <c r="CH28" s="1256"/>
      <c r="CI28" s="1256"/>
      <c r="CJ28" s="1256"/>
      <c r="CK28" s="1256"/>
      <c r="CL28" s="1256"/>
      <c r="CM28" s="1256"/>
      <c r="CN28" s="1256"/>
      <c r="CO28" s="1256"/>
      <c r="CP28" s="1256"/>
      <c r="CQ28" s="1256"/>
      <c r="CR28" s="1256"/>
      <c r="CS28" s="1256"/>
      <c r="CT28" s="1256"/>
      <c r="CU28" s="1256"/>
      <c r="CV28" s="1256"/>
      <c r="CW28" s="1256"/>
      <c r="CX28" s="1256"/>
      <c r="CY28" s="1256"/>
      <c r="CZ28" s="1256"/>
      <c r="DA28" s="1256"/>
      <c r="DB28" s="1256"/>
      <c r="DC28" s="1256"/>
      <c r="DD28" s="1256"/>
      <c r="DE28" s="1256"/>
      <c r="DF28" s="1256"/>
      <c r="DG28" s="1256"/>
      <c r="DH28" s="1256"/>
      <c r="DI28" s="1256"/>
      <c r="DJ28" s="1256"/>
      <c r="DK28" s="1256"/>
      <c r="DL28" s="1256"/>
      <c r="DM28" s="1256"/>
      <c r="DN28" s="1256"/>
      <c r="DO28" s="1256"/>
      <c r="DP28" s="1256"/>
      <c r="DQ28" s="1256"/>
      <c r="DR28" s="1256"/>
      <c r="DS28" s="1256"/>
      <c r="DT28" s="1256"/>
      <c r="DU28" s="1256"/>
      <c r="DV28" s="1256"/>
      <c r="DW28" s="1256"/>
      <c r="DX28" s="1256"/>
      <c r="DY28" s="1256"/>
      <c r="DZ28" s="1256"/>
      <c r="EA28" s="1256"/>
      <c r="EB28" s="1256"/>
      <c r="EC28" s="1256"/>
      <c r="ED28" s="1256"/>
      <c r="EE28" s="1256"/>
      <c r="EF28" s="1256"/>
      <c r="EG28" s="1256"/>
      <c r="EH28" s="1256"/>
      <c r="EI28" s="1256"/>
      <c r="EJ28" s="1256"/>
      <c r="EK28" s="1256"/>
      <c r="EL28" s="1256"/>
      <c r="EM28" s="1256"/>
      <c r="EN28" s="1256"/>
      <c r="EO28" s="1256"/>
      <c r="EP28" s="1256"/>
      <c r="EQ28" s="1256"/>
      <c r="ER28" s="1256"/>
      <c r="ES28" s="1270"/>
      <c r="ET28" s="1270"/>
      <c r="EU28" s="1270"/>
      <c r="EV28" s="1270"/>
      <c r="EW28" s="1270"/>
      <c r="EX28" s="1270"/>
      <c r="EY28" s="1270"/>
      <c r="EZ28" s="1270"/>
      <c r="FA28" s="1270"/>
      <c r="FB28" s="1270"/>
      <c r="FC28" s="1256"/>
      <c r="FD28" s="1256"/>
      <c r="FE28" s="1256"/>
      <c r="FF28" s="1256"/>
      <c r="FG28" s="1256"/>
      <c r="FH28" s="1270"/>
      <c r="FI28" s="1270"/>
      <c r="FJ28" s="1270"/>
      <c r="FK28" s="1270"/>
      <c r="FL28" s="1270"/>
      <c r="FM28" s="1256"/>
      <c r="FN28" s="1256"/>
      <c r="FO28" s="1256"/>
      <c r="FP28" s="1256"/>
      <c r="FQ28" s="1256"/>
      <c r="FR28" s="1270"/>
      <c r="FS28" s="1270"/>
      <c r="FT28" s="1270"/>
      <c r="FU28" s="1270"/>
      <c r="FV28" s="1270"/>
      <c r="FW28" s="1270"/>
      <c r="FX28" s="1270"/>
      <c r="FY28" s="1270"/>
      <c r="FZ28" s="1270"/>
      <c r="GA28" s="1270"/>
      <c r="GB28" s="1270"/>
      <c r="GC28" s="1270"/>
      <c r="GD28" s="1270"/>
      <c r="GE28" s="1270"/>
      <c r="GF28" s="1270"/>
      <c r="GG28" s="1270"/>
      <c r="GH28" s="1270"/>
      <c r="GI28" s="1270"/>
      <c r="GJ28" s="1270"/>
      <c r="GK28" s="1270"/>
      <c r="GL28" s="1270"/>
      <c r="GM28" s="1270"/>
      <c r="GN28" s="1270"/>
      <c r="GO28" s="1270"/>
      <c r="GP28" s="1270"/>
      <c r="GQ28" s="1270"/>
      <c r="GR28" s="1270"/>
      <c r="GS28" s="1270"/>
      <c r="GT28" s="1270"/>
      <c r="GU28" s="1270"/>
      <c r="GV28" s="1270"/>
      <c r="GW28" s="1270"/>
      <c r="GX28" s="1270"/>
      <c r="GY28" s="1270"/>
      <c r="GZ28" s="1270"/>
      <c r="HA28" s="1270"/>
      <c r="HB28" s="1270"/>
      <c r="HC28" s="1270"/>
      <c r="HD28" s="1270"/>
      <c r="HE28" s="1270"/>
      <c r="HF28" s="1270"/>
      <c r="HG28" s="1270"/>
      <c r="HH28" s="1270"/>
      <c r="HI28" s="1270"/>
      <c r="HJ28" s="1270"/>
      <c r="HK28" s="1270"/>
      <c r="HL28" s="1270"/>
      <c r="HM28" s="1270"/>
      <c r="HN28" s="1270"/>
      <c r="HO28" s="1270"/>
      <c r="HP28" s="1270"/>
      <c r="HQ28" s="1270"/>
      <c r="HR28" s="1270"/>
      <c r="HS28" s="1270"/>
      <c r="HT28" s="1270"/>
      <c r="HU28" s="1270"/>
      <c r="HV28" s="1270"/>
      <c r="HW28" s="1270"/>
      <c r="HX28" s="1270"/>
      <c r="HY28" s="1270"/>
      <c r="HZ28" s="901"/>
      <c r="IA28" s="901"/>
      <c r="IB28" s="901"/>
      <c r="IC28" s="901"/>
      <c r="ID28" s="901"/>
      <c r="IE28" s="901"/>
      <c r="IF28" s="901"/>
      <c r="IG28" s="901"/>
      <c r="IH28" s="901"/>
      <c r="II28" s="901"/>
      <c r="IJ28" s="901"/>
      <c r="IK28" s="901"/>
      <c r="IL28" s="901"/>
      <c r="IM28" s="901"/>
      <c r="IN28" s="901"/>
      <c r="IO28" s="901"/>
      <c r="IP28" s="901"/>
      <c r="IQ28" s="901"/>
      <c r="IR28" s="901"/>
      <c r="IS28" s="901"/>
      <c r="IT28" s="901"/>
      <c r="IU28" s="901"/>
      <c r="IV28" s="901"/>
      <c r="IW28" s="901"/>
      <c r="IX28" s="901"/>
      <c r="IY28" s="901"/>
      <c r="IZ28" s="901"/>
      <c r="JA28" s="901"/>
      <c r="JB28" s="901"/>
      <c r="JC28" s="901"/>
      <c r="JD28" s="901"/>
      <c r="JE28" s="901"/>
      <c r="JF28" s="901"/>
      <c r="JG28" s="901"/>
      <c r="JH28" s="901"/>
      <c r="JI28" s="901"/>
      <c r="JJ28" s="901"/>
      <c r="JK28" s="901"/>
      <c r="JL28" s="901"/>
      <c r="JM28" s="901"/>
      <c r="JN28" s="901"/>
      <c r="JO28" s="901"/>
      <c r="JP28" s="901"/>
      <c r="JQ28" s="901"/>
      <c r="JR28" s="901"/>
      <c r="JS28" s="901"/>
      <c r="JT28" s="901"/>
      <c r="JU28" s="901"/>
      <c r="JV28" s="901"/>
      <c r="JW28" s="901"/>
      <c r="JX28" s="901"/>
      <c r="JY28" s="901"/>
      <c r="JZ28" s="901"/>
      <c r="KA28" s="901"/>
      <c r="KB28" s="901"/>
      <c r="KC28" s="901"/>
      <c r="KD28" s="901"/>
      <c r="KE28" s="901"/>
      <c r="KF28" s="901"/>
      <c r="KG28" s="901"/>
      <c r="KH28" s="901"/>
      <c r="KI28" s="901"/>
      <c r="KJ28" s="901"/>
      <c r="KK28" s="901"/>
      <c r="KL28" s="901"/>
      <c r="KM28" s="901"/>
      <c r="KN28" s="901"/>
      <c r="KO28" s="901"/>
      <c r="KP28" s="901"/>
      <c r="KQ28" s="901"/>
      <c r="KR28" s="901"/>
      <c r="KS28" s="901"/>
      <c r="KT28" s="901"/>
      <c r="KU28" s="901"/>
      <c r="KV28" s="901"/>
      <c r="LQ28" s="1270"/>
      <c r="LR28" s="1270"/>
      <c r="LS28" s="1270"/>
      <c r="LT28" s="1270"/>
      <c r="LU28" s="1270"/>
      <c r="LV28" s="1270"/>
      <c r="LW28" s="1270"/>
      <c r="LX28" s="1270"/>
      <c r="LY28" s="1270"/>
      <c r="LZ28" s="1270"/>
      <c r="MA28" s="1270"/>
      <c r="MB28" s="1270"/>
      <c r="MC28" s="1270"/>
      <c r="MD28" s="1270"/>
      <c r="ME28" s="1270"/>
      <c r="MF28" s="1270"/>
      <c r="MG28" s="1270"/>
      <c r="MH28" s="1270"/>
      <c r="MI28" s="1270"/>
      <c r="MJ28" s="1270"/>
      <c r="MK28" s="1270"/>
      <c r="ML28" s="1270"/>
      <c r="MM28" s="1270"/>
      <c r="MN28" s="1270"/>
      <c r="MO28" s="1270"/>
      <c r="MP28" s="1270"/>
      <c r="MQ28" s="1270"/>
      <c r="MR28" s="1270"/>
      <c r="MS28" s="1270"/>
      <c r="MT28" s="1270"/>
      <c r="MU28" s="1280"/>
      <c r="MV28" s="1280"/>
      <c r="MW28" s="1280"/>
      <c r="MX28" s="1280"/>
      <c r="MY28" s="1280"/>
      <c r="MZ28" s="1270"/>
      <c r="NA28" s="1270"/>
      <c r="NB28" s="1270"/>
      <c r="NC28" s="1270"/>
      <c r="ND28" s="1270"/>
    </row>
    <row r="29" spans="1:368" s="899" customFormat="1" ht="12.6" customHeight="1" x14ac:dyDescent="0.2">
      <c r="A29" s="1271"/>
      <c r="B29" s="919" t="s">
        <v>84</v>
      </c>
      <c r="I29" s="1275"/>
      <c r="J29" s="913" t="s">
        <v>409</v>
      </c>
      <c r="K29" s="913" t="s">
        <v>372</v>
      </c>
      <c r="L29" s="911"/>
      <c r="M29" s="911"/>
      <c r="N29" s="920" t="s">
        <v>496</v>
      </c>
      <c r="O29" s="1276">
        <f>'Rent Schedule &amp; Summary'!$O$7</f>
        <v>0</v>
      </c>
      <c r="P29" s="1276"/>
      <c r="Q29" s="1264"/>
      <c r="R29" s="921"/>
      <c r="S29" s="922" t="s">
        <v>373</v>
      </c>
      <c r="T29" s="911"/>
      <c r="X29" s="1256"/>
      <c r="Y29" s="1256"/>
      <c r="Z29" s="1256"/>
      <c r="AA29" s="1256"/>
      <c r="AB29" s="1256"/>
      <c r="AC29" s="1256"/>
      <c r="AD29" s="1256"/>
      <c r="AE29" s="1256"/>
      <c r="AF29" s="1256"/>
      <c r="AG29" s="1256"/>
      <c r="AH29" s="1256"/>
      <c r="AI29" s="1256"/>
      <c r="AJ29" s="1256"/>
      <c r="AK29" s="1256"/>
      <c r="AL29" s="1256"/>
      <c r="AM29" s="1256"/>
      <c r="AN29" s="1256"/>
      <c r="AO29" s="1256"/>
      <c r="AP29" s="1256"/>
      <c r="AQ29" s="1256"/>
      <c r="AR29" s="1256"/>
      <c r="AS29" s="1256"/>
      <c r="AT29" s="1256"/>
      <c r="AU29" s="1256"/>
      <c r="AV29" s="1256"/>
      <c r="AW29" s="1256"/>
      <c r="AX29" s="1256"/>
      <c r="AY29" s="1256"/>
      <c r="AZ29" s="1256"/>
      <c r="BA29" s="1256"/>
      <c r="BB29" s="1256"/>
      <c r="BC29" s="1256"/>
      <c r="BD29" s="1256"/>
      <c r="BE29" s="1256"/>
      <c r="BF29" s="1256"/>
      <c r="BG29" s="1256"/>
      <c r="BH29" s="1256"/>
      <c r="BI29" s="1256"/>
      <c r="BJ29" s="1256"/>
      <c r="BK29" s="1256"/>
      <c r="BL29" s="1256"/>
      <c r="BM29" s="1256"/>
      <c r="BN29" s="1256"/>
      <c r="BO29" s="1256"/>
      <c r="BP29" s="1256"/>
      <c r="BQ29" s="1256"/>
      <c r="BR29" s="1256"/>
      <c r="BS29" s="1256"/>
      <c r="BT29" s="1256"/>
      <c r="BU29" s="1256"/>
      <c r="BV29" s="1256"/>
      <c r="BW29" s="1256"/>
      <c r="BX29" s="1256"/>
      <c r="BY29" s="1256"/>
      <c r="BZ29" s="1256"/>
      <c r="CA29" s="1256"/>
      <c r="CB29" s="1256"/>
      <c r="CC29" s="1256"/>
      <c r="CD29" s="1256"/>
      <c r="CE29" s="1256"/>
      <c r="CF29" s="1256"/>
      <c r="CG29" s="1256"/>
      <c r="CH29" s="1256"/>
      <c r="CI29" s="1256"/>
      <c r="CJ29" s="1256"/>
      <c r="CK29" s="1256"/>
      <c r="CL29" s="1256"/>
      <c r="CM29" s="1256"/>
      <c r="CN29" s="1256"/>
      <c r="CO29" s="1256"/>
      <c r="CP29" s="1256"/>
      <c r="CQ29" s="1256"/>
      <c r="CR29" s="1256"/>
      <c r="CS29" s="1256"/>
      <c r="CT29" s="1256"/>
      <c r="CU29" s="1256"/>
      <c r="CV29" s="1256"/>
      <c r="CW29" s="1256"/>
      <c r="CX29" s="1256"/>
      <c r="CY29" s="1256"/>
      <c r="CZ29" s="1256"/>
      <c r="DA29" s="1256"/>
      <c r="DB29" s="1256"/>
      <c r="DC29" s="1256"/>
      <c r="DD29" s="1256"/>
      <c r="DE29" s="1256"/>
      <c r="DF29" s="1256"/>
      <c r="DG29" s="1256"/>
      <c r="DH29" s="1256"/>
      <c r="DI29" s="1256"/>
      <c r="DJ29" s="1256"/>
      <c r="DK29" s="1256"/>
      <c r="DL29" s="1256"/>
      <c r="DM29" s="1256"/>
      <c r="DN29" s="1256"/>
      <c r="DO29" s="1256"/>
      <c r="DP29" s="1256"/>
      <c r="DQ29" s="1256"/>
      <c r="DR29" s="1256"/>
      <c r="DS29" s="1256"/>
      <c r="DT29" s="1256"/>
      <c r="DU29" s="1256"/>
      <c r="DV29" s="1256"/>
      <c r="DW29" s="1256"/>
      <c r="DX29" s="1256"/>
      <c r="DY29" s="1256"/>
      <c r="DZ29" s="1256"/>
      <c r="EA29" s="1256"/>
      <c r="EB29" s="1256"/>
      <c r="EC29" s="1256"/>
      <c r="ED29" s="1256"/>
      <c r="EE29" s="1256"/>
      <c r="EF29" s="1256"/>
      <c r="EG29" s="1256"/>
      <c r="EH29" s="1256"/>
      <c r="EI29" s="1256"/>
      <c r="EJ29" s="1256"/>
      <c r="EK29" s="1256"/>
      <c r="EL29" s="1256"/>
      <c r="EM29" s="1256"/>
      <c r="EN29" s="1256"/>
      <c r="EO29" s="1256"/>
      <c r="EP29" s="1256"/>
      <c r="EQ29" s="1256"/>
      <c r="ER29" s="1256"/>
      <c r="ES29" s="1270"/>
      <c r="ET29" s="1270"/>
      <c r="EU29" s="1270"/>
      <c r="EV29" s="1270"/>
      <c r="EW29" s="1270"/>
      <c r="EX29" s="1270"/>
      <c r="EY29" s="1270"/>
      <c r="EZ29" s="1270"/>
      <c r="FA29" s="1270"/>
      <c r="FB29" s="1270"/>
      <c r="FC29" s="1256"/>
      <c r="FD29" s="1256"/>
      <c r="FE29" s="1256"/>
      <c r="FF29" s="1256"/>
      <c r="FG29" s="1256"/>
      <c r="FH29" s="1270"/>
      <c r="FI29" s="1270"/>
      <c r="FJ29" s="1270"/>
      <c r="FK29" s="1270"/>
      <c r="FL29" s="1270"/>
      <c r="FM29" s="1256"/>
      <c r="FN29" s="1256"/>
      <c r="FO29" s="1256"/>
      <c r="FP29" s="1256"/>
      <c r="FQ29" s="1256"/>
      <c r="FR29" s="1270"/>
      <c r="FS29" s="1270"/>
      <c r="FT29" s="1270"/>
      <c r="FU29" s="1270"/>
      <c r="FV29" s="1270"/>
      <c r="FW29" s="1270"/>
      <c r="FX29" s="1270"/>
      <c r="FY29" s="1270"/>
      <c r="FZ29" s="1270"/>
      <c r="GA29" s="1270"/>
      <c r="GB29" s="1270"/>
      <c r="GC29" s="1270"/>
      <c r="GD29" s="1270"/>
      <c r="GE29" s="1270"/>
      <c r="GF29" s="1270"/>
      <c r="GG29" s="1270"/>
      <c r="GH29" s="1270"/>
      <c r="GI29" s="1270"/>
      <c r="GJ29" s="1270"/>
      <c r="GK29" s="1270"/>
      <c r="GL29" s="1270"/>
      <c r="GM29" s="1270"/>
      <c r="GN29" s="1270"/>
      <c r="GO29" s="1270"/>
      <c r="GP29" s="1270"/>
      <c r="GQ29" s="1270"/>
      <c r="GR29" s="1270"/>
      <c r="GS29" s="1270"/>
      <c r="GT29" s="1270"/>
      <c r="GU29" s="1270"/>
      <c r="GV29" s="1270"/>
      <c r="GW29" s="1270"/>
      <c r="GX29" s="1270"/>
      <c r="GY29" s="1270"/>
      <c r="GZ29" s="1270"/>
      <c r="HA29" s="1270"/>
      <c r="HB29" s="1270"/>
      <c r="HC29" s="1270"/>
      <c r="HD29" s="1270"/>
      <c r="HE29" s="1270"/>
      <c r="HF29" s="1270"/>
      <c r="HG29" s="1270"/>
      <c r="HH29" s="1270"/>
      <c r="HI29" s="1270"/>
      <c r="HJ29" s="1270"/>
      <c r="HK29" s="1270"/>
      <c r="HL29" s="1270"/>
      <c r="HM29" s="1270"/>
      <c r="HN29" s="1270"/>
      <c r="HO29" s="1270"/>
      <c r="HP29" s="1270"/>
      <c r="HQ29" s="1270"/>
      <c r="HR29" s="1270"/>
      <c r="HS29" s="1270"/>
      <c r="HT29" s="1270"/>
      <c r="HU29" s="1270"/>
      <c r="HV29" s="1270"/>
      <c r="HW29" s="1270"/>
      <c r="HX29" s="1270"/>
      <c r="HY29" s="1270"/>
      <c r="HZ29" s="901"/>
      <c r="IA29" s="901"/>
      <c r="IB29" s="901"/>
      <c r="IC29" s="901"/>
      <c r="ID29" s="901"/>
      <c r="IE29" s="901"/>
      <c r="IF29" s="901"/>
      <c r="IG29" s="901"/>
      <c r="IH29" s="901"/>
      <c r="II29" s="901"/>
      <c r="IJ29" s="901"/>
      <c r="IK29" s="901"/>
      <c r="IL29" s="901"/>
      <c r="IM29" s="901"/>
      <c r="IN29" s="901"/>
      <c r="IO29" s="901"/>
      <c r="IP29" s="901"/>
      <c r="IQ29" s="901"/>
      <c r="IR29" s="901"/>
      <c r="IS29" s="901"/>
      <c r="IT29" s="901"/>
      <c r="IU29" s="901"/>
      <c r="IV29" s="901"/>
      <c r="IW29" s="901"/>
      <c r="IX29" s="901"/>
      <c r="IY29" s="923" t="s">
        <v>390</v>
      </c>
      <c r="IZ29" s="923" t="s">
        <v>105</v>
      </c>
      <c r="JA29" s="923" t="s">
        <v>106</v>
      </c>
      <c r="JB29" s="923" t="s">
        <v>107</v>
      </c>
      <c r="JC29" s="923" t="s">
        <v>108</v>
      </c>
      <c r="JD29" s="923" t="s">
        <v>390</v>
      </c>
      <c r="JE29" s="923" t="s">
        <v>105</v>
      </c>
      <c r="JF29" s="923" t="s">
        <v>106</v>
      </c>
      <c r="JG29" s="923" t="s">
        <v>107</v>
      </c>
      <c r="JH29" s="923" t="s">
        <v>108</v>
      </c>
      <c r="JI29" s="923" t="s">
        <v>390</v>
      </c>
      <c r="JJ29" s="923" t="s">
        <v>105</v>
      </c>
      <c r="JK29" s="923" t="s">
        <v>106</v>
      </c>
      <c r="JL29" s="923" t="s">
        <v>107</v>
      </c>
      <c r="JM29" s="923" t="s">
        <v>108</v>
      </c>
      <c r="JN29" s="923" t="s">
        <v>390</v>
      </c>
      <c r="JO29" s="923" t="s">
        <v>105</v>
      </c>
      <c r="JP29" s="923" t="s">
        <v>106</v>
      </c>
      <c r="JQ29" s="923" t="s">
        <v>107</v>
      </c>
      <c r="JR29" s="923" t="s">
        <v>108</v>
      </c>
      <c r="JS29" s="923" t="s">
        <v>390</v>
      </c>
      <c r="JT29" s="923" t="s">
        <v>105</v>
      </c>
      <c r="JU29" s="923" t="s">
        <v>106</v>
      </c>
      <c r="JV29" s="923" t="s">
        <v>107</v>
      </c>
      <c r="JW29" s="923" t="s">
        <v>108</v>
      </c>
      <c r="JX29" s="923" t="s">
        <v>390</v>
      </c>
      <c r="JY29" s="923" t="s">
        <v>105</v>
      </c>
      <c r="JZ29" s="923" t="s">
        <v>106</v>
      </c>
      <c r="KA29" s="923" t="s">
        <v>107</v>
      </c>
      <c r="KB29" s="923" t="s">
        <v>108</v>
      </c>
      <c r="KC29" s="923" t="s">
        <v>390</v>
      </c>
      <c r="KD29" s="923" t="s">
        <v>105</v>
      </c>
      <c r="KE29" s="923" t="s">
        <v>106</v>
      </c>
      <c r="KF29" s="923" t="s">
        <v>107</v>
      </c>
      <c r="KG29" s="923" t="s">
        <v>108</v>
      </c>
      <c r="KH29" s="923" t="s">
        <v>390</v>
      </c>
      <c r="KI29" s="923" t="s">
        <v>105</v>
      </c>
      <c r="KJ29" s="923" t="s">
        <v>106</v>
      </c>
      <c r="KK29" s="923" t="s">
        <v>107</v>
      </c>
      <c r="KL29" s="923" t="s">
        <v>108</v>
      </c>
      <c r="KM29" s="923" t="s">
        <v>390</v>
      </c>
      <c r="KN29" s="923" t="s">
        <v>105</v>
      </c>
      <c r="KO29" s="923" t="s">
        <v>106</v>
      </c>
      <c r="KP29" s="923" t="s">
        <v>107</v>
      </c>
      <c r="KQ29" s="923" t="s">
        <v>108</v>
      </c>
      <c r="KR29" s="923" t="s">
        <v>390</v>
      </c>
      <c r="KS29" s="923" t="s">
        <v>105</v>
      </c>
      <c r="KT29" s="923" t="s">
        <v>106</v>
      </c>
      <c r="KU29" s="923" t="s">
        <v>107</v>
      </c>
      <c r="KV29" s="923" t="s">
        <v>108</v>
      </c>
      <c r="KW29" s="923" t="s">
        <v>390</v>
      </c>
      <c r="KX29" s="923" t="s">
        <v>105</v>
      </c>
      <c r="KY29" s="923" t="s">
        <v>106</v>
      </c>
      <c r="KZ29" s="923" t="s">
        <v>107</v>
      </c>
      <c r="LA29" s="923" t="s">
        <v>108</v>
      </c>
      <c r="LB29" s="923" t="s">
        <v>390</v>
      </c>
      <c r="LC29" s="923" t="s">
        <v>105</v>
      </c>
      <c r="LD29" s="923" t="s">
        <v>106</v>
      </c>
      <c r="LE29" s="923" t="s">
        <v>107</v>
      </c>
      <c r="LF29" s="923" t="s">
        <v>108</v>
      </c>
      <c r="LG29" s="923" t="s">
        <v>390</v>
      </c>
      <c r="LH29" s="923" t="s">
        <v>105</v>
      </c>
      <c r="LI29" s="923" t="s">
        <v>106</v>
      </c>
      <c r="LJ29" s="923" t="s">
        <v>107</v>
      </c>
      <c r="LK29" s="923" t="s">
        <v>108</v>
      </c>
      <c r="LL29" s="923" t="s">
        <v>390</v>
      </c>
      <c r="LM29" s="923" t="s">
        <v>105</v>
      </c>
      <c r="LN29" s="923" t="s">
        <v>106</v>
      </c>
      <c r="LO29" s="923" t="s">
        <v>107</v>
      </c>
      <c r="LP29" s="923" t="s">
        <v>108</v>
      </c>
      <c r="LQ29" s="1270"/>
      <c r="LR29" s="1270"/>
      <c r="LS29" s="1270"/>
      <c r="LT29" s="1270"/>
      <c r="LU29" s="1270"/>
      <c r="LV29" s="1270"/>
      <c r="LW29" s="1270"/>
      <c r="LX29" s="1270"/>
      <c r="LY29" s="1270"/>
      <c r="LZ29" s="1270"/>
      <c r="MA29" s="1270"/>
      <c r="MB29" s="1270"/>
      <c r="MC29" s="1270"/>
      <c r="MD29" s="1270"/>
      <c r="ME29" s="1270"/>
      <c r="MF29" s="1270"/>
      <c r="MG29" s="1270"/>
      <c r="MH29" s="1270"/>
      <c r="MI29" s="1270"/>
      <c r="MJ29" s="1270"/>
      <c r="MK29" s="1270"/>
      <c r="ML29" s="1270"/>
      <c r="MM29" s="1270"/>
      <c r="MN29" s="1270"/>
      <c r="MO29" s="1270"/>
      <c r="MP29" s="1270"/>
      <c r="MQ29" s="1270"/>
      <c r="MR29" s="1270"/>
      <c r="MS29" s="1270"/>
      <c r="MT29" s="1270"/>
      <c r="MU29" s="1280"/>
      <c r="MV29" s="1280"/>
      <c r="MW29" s="1280"/>
      <c r="MX29" s="1280"/>
      <c r="MY29" s="1280"/>
      <c r="MZ29" s="1270"/>
      <c r="NA29" s="1270"/>
      <c r="NB29" s="1270"/>
      <c r="NC29" s="1270"/>
      <c r="ND29" s="1270"/>
    </row>
    <row r="30" spans="1:368" s="903" customFormat="1" ht="11.25" customHeight="1" x14ac:dyDescent="0.2">
      <c r="A30" s="1271"/>
      <c r="B30" s="913" t="s">
        <v>374</v>
      </c>
      <c r="C30" s="913" t="s">
        <v>375</v>
      </c>
      <c r="D30" s="913" t="s">
        <v>376</v>
      </c>
      <c r="E30" s="913" t="s">
        <v>377</v>
      </c>
      <c r="F30" s="913" t="s">
        <v>377</v>
      </c>
      <c r="G30" s="1275" t="s">
        <v>497</v>
      </c>
      <c r="H30" s="910" t="s">
        <v>367</v>
      </c>
      <c r="I30" s="1275"/>
      <c r="J30" s="1277" t="s">
        <v>498</v>
      </c>
      <c r="K30" s="913" t="s">
        <v>719</v>
      </c>
      <c r="L30" s="1278" t="s">
        <v>381</v>
      </c>
      <c r="M30" s="1278"/>
      <c r="N30" s="913" t="s">
        <v>382</v>
      </c>
      <c r="O30" s="913" t="s">
        <v>499</v>
      </c>
      <c r="P30" s="1279" t="s">
        <v>500</v>
      </c>
      <c r="Q30" s="1264"/>
      <c r="R30" s="913" t="s">
        <v>385</v>
      </c>
      <c r="S30" s="913" t="s">
        <v>386</v>
      </c>
      <c r="T30" s="913"/>
      <c r="X30" s="1256"/>
      <c r="Y30" s="1256"/>
      <c r="Z30" s="1256"/>
      <c r="AA30" s="1256"/>
      <c r="AB30" s="1256"/>
      <c r="AC30" s="1256"/>
      <c r="AD30" s="1256"/>
      <c r="AE30" s="1256"/>
      <c r="AF30" s="1256"/>
      <c r="AG30" s="1256"/>
      <c r="AH30" s="1256"/>
      <c r="AI30" s="1256"/>
      <c r="AJ30" s="1256"/>
      <c r="AK30" s="1256"/>
      <c r="AL30" s="1256"/>
      <c r="AM30" s="1256"/>
      <c r="AN30" s="1256"/>
      <c r="AO30" s="1256"/>
      <c r="AP30" s="1256"/>
      <c r="AQ30" s="1256"/>
      <c r="AR30" s="1256"/>
      <c r="AS30" s="1256"/>
      <c r="AT30" s="1256"/>
      <c r="AU30" s="1256"/>
      <c r="AV30" s="1256"/>
      <c r="AW30" s="1256"/>
      <c r="AX30" s="1256"/>
      <c r="AY30" s="1256"/>
      <c r="AZ30" s="1256"/>
      <c r="BA30" s="1256"/>
      <c r="BB30" s="1256"/>
      <c r="BC30" s="1256"/>
      <c r="BD30" s="1256"/>
      <c r="BE30" s="1256"/>
      <c r="BF30" s="1256"/>
      <c r="BG30" s="1256"/>
      <c r="BH30" s="1256"/>
      <c r="BI30" s="1256"/>
      <c r="BJ30" s="1256"/>
      <c r="BK30" s="1256"/>
      <c r="BL30" s="1256"/>
      <c r="BM30" s="1256"/>
      <c r="BN30" s="1256"/>
      <c r="BO30" s="1256"/>
      <c r="BP30" s="1256"/>
      <c r="BQ30" s="1256"/>
      <c r="BR30" s="1256"/>
      <c r="BS30" s="1256"/>
      <c r="BT30" s="1256"/>
      <c r="BU30" s="1256"/>
      <c r="BV30" s="1256"/>
      <c r="BW30" s="1256"/>
      <c r="BX30" s="1256"/>
      <c r="BY30" s="1256"/>
      <c r="BZ30" s="1256"/>
      <c r="CA30" s="1256"/>
      <c r="CB30" s="1256"/>
      <c r="CC30" s="1256"/>
      <c r="CD30" s="1256"/>
      <c r="CE30" s="1256"/>
      <c r="CF30" s="1256"/>
      <c r="CG30" s="1256"/>
      <c r="CH30" s="1256"/>
      <c r="CI30" s="1256"/>
      <c r="CJ30" s="1256"/>
      <c r="CK30" s="1256"/>
      <c r="CL30" s="1256"/>
      <c r="CM30" s="1256"/>
      <c r="CN30" s="1256"/>
      <c r="CO30" s="1256"/>
      <c r="CP30" s="1256"/>
      <c r="CQ30" s="1256"/>
      <c r="CR30" s="1256"/>
      <c r="CS30" s="1256"/>
      <c r="CT30" s="1256"/>
      <c r="CU30" s="1256"/>
      <c r="CV30" s="1256"/>
      <c r="CW30" s="1256"/>
      <c r="CX30" s="1256"/>
      <c r="CY30" s="1256"/>
      <c r="CZ30" s="1256"/>
      <c r="DA30" s="1256"/>
      <c r="DB30" s="1256"/>
      <c r="DC30" s="1256"/>
      <c r="DD30" s="1256"/>
      <c r="DE30" s="1256"/>
      <c r="DF30" s="1256"/>
      <c r="DG30" s="1256"/>
      <c r="DH30" s="1256"/>
      <c r="DI30" s="1256"/>
      <c r="DJ30" s="1256"/>
      <c r="DK30" s="1256"/>
      <c r="DL30" s="1256"/>
      <c r="DM30" s="1256"/>
      <c r="DN30" s="1256"/>
      <c r="DO30" s="1256"/>
      <c r="DP30" s="1256"/>
      <c r="DQ30" s="1256"/>
      <c r="DR30" s="1256"/>
      <c r="DS30" s="1256"/>
      <c r="DT30" s="1256"/>
      <c r="DU30" s="1256"/>
      <c r="DV30" s="1256"/>
      <c r="DW30" s="1256"/>
      <c r="DX30" s="1256"/>
      <c r="DY30" s="1256"/>
      <c r="DZ30" s="1256"/>
      <c r="EA30" s="1256"/>
      <c r="EB30" s="1256"/>
      <c r="EC30" s="1256"/>
      <c r="ED30" s="1256"/>
      <c r="EE30" s="1256"/>
      <c r="EF30" s="1256"/>
      <c r="EG30" s="1256"/>
      <c r="EH30" s="1256"/>
      <c r="EI30" s="1256"/>
      <c r="EJ30" s="1256"/>
      <c r="EK30" s="1256"/>
      <c r="EL30" s="1256"/>
      <c r="EM30" s="1256"/>
      <c r="EN30" s="1256"/>
      <c r="EO30" s="1256"/>
      <c r="EP30" s="1256"/>
      <c r="EQ30" s="1256"/>
      <c r="ER30" s="1256"/>
      <c r="ES30" s="1270"/>
      <c r="ET30" s="1270"/>
      <c r="EU30" s="1270"/>
      <c r="EV30" s="1270"/>
      <c r="EW30" s="1270"/>
      <c r="EX30" s="1270"/>
      <c r="EY30" s="1270"/>
      <c r="EZ30" s="1270"/>
      <c r="FA30" s="1270"/>
      <c r="FB30" s="1270"/>
      <c r="FC30" s="1256"/>
      <c r="FD30" s="1256"/>
      <c r="FE30" s="1256"/>
      <c r="FF30" s="1256"/>
      <c r="FG30" s="1256"/>
      <c r="FH30" s="1270"/>
      <c r="FI30" s="1270"/>
      <c r="FJ30" s="1270"/>
      <c r="FK30" s="1270"/>
      <c r="FL30" s="1270"/>
      <c r="FM30" s="1256"/>
      <c r="FN30" s="1256"/>
      <c r="FO30" s="1256"/>
      <c r="FP30" s="1256"/>
      <c r="FQ30" s="1256"/>
      <c r="FR30" s="1270"/>
      <c r="FS30" s="1270"/>
      <c r="FT30" s="1270"/>
      <c r="FU30" s="1270"/>
      <c r="FV30" s="1270"/>
      <c r="FW30" s="1270"/>
      <c r="FX30" s="1270"/>
      <c r="FY30" s="1270"/>
      <c r="FZ30" s="1270"/>
      <c r="GA30" s="1270"/>
      <c r="GB30" s="1270"/>
      <c r="GC30" s="1270"/>
      <c r="GD30" s="1270"/>
      <c r="GE30" s="1270"/>
      <c r="GF30" s="1270"/>
      <c r="GG30" s="1270"/>
      <c r="GH30" s="1270"/>
      <c r="GI30" s="1270"/>
      <c r="GJ30" s="1270"/>
      <c r="GK30" s="1270"/>
      <c r="GL30" s="1270"/>
      <c r="GM30" s="1270"/>
      <c r="GN30" s="1270"/>
      <c r="GO30" s="1270"/>
      <c r="GP30" s="1270"/>
      <c r="GQ30" s="1270"/>
      <c r="GR30" s="1270"/>
      <c r="GS30" s="1270"/>
      <c r="GT30" s="1270"/>
      <c r="GU30" s="1270"/>
      <c r="GV30" s="1270"/>
      <c r="GW30" s="1270"/>
      <c r="GX30" s="1270"/>
      <c r="GY30" s="1270"/>
      <c r="GZ30" s="1270"/>
      <c r="HA30" s="1270"/>
      <c r="HB30" s="1270"/>
      <c r="HC30" s="1270"/>
      <c r="HD30" s="1270"/>
      <c r="HE30" s="1270"/>
      <c r="HF30" s="1270"/>
      <c r="HG30" s="1270"/>
      <c r="HH30" s="1270"/>
      <c r="HI30" s="1270"/>
      <c r="HJ30" s="1270"/>
      <c r="HK30" s="1270"/>
      <c r="HL30" s="1270"/>
      <c r="HM30" s="1270"/>
      <c r="HN30" s="1270"/>
      <c r="HO30" s="1270"/>
      <c r="HP30" s="1270"/>
      <c r="HQ30" s="1270"/>
      <c r="HR30" s="1270"/>
      <c r="HS30" s="1270"/>
      <c r="HT30" s="1270"/>
      <c r="HU30" s="1270"/>
      <c r="HV30" s="1270"/>
      <c r="HW30" s="1270"/>
      <c r="HX30" s="1270"/>
      <c r="HY30" s="1270"/>
      <c r="HZ30" s="1270" t="s">
        <v>387</v>
      </c>
      <c r="IA30" s="923" t="s">
        <v>105</v>
      </c>
      <c r="IB30" s="923" t="s">
        <v>106</v>
      </c>
      <c r="IC30" s="923" t="s">
        <v>107</v>
      </c>
      <c r="ID30" s="923" t="s">
        <v>108</v>
      </c>
      <c r="IE30" s="1270" t="s">
        <v>388</v>
      </c>
      <c r="IF30" s="1270" t="s">
        <v>388</v>
      </c>
      <c r="IG30" s="1270" t="s">
        <v>388</v>
      </c>
      <c r="IH30" s="1270" t="s">
        <v>388</v>
      </c>
      <c r="II30" s="1270" t="s">
        <v>388</v>
      </c>
      <c r="IJ30" s="1270" t="s">
        <v>389</v>
      </c>
      <c r="IK30" s="1270" t="s">
        <v>389</v>
      </c>
      <c r="IL30" s="1270" t="s">
        <v>389</v>
      </c>
      <c r="IM30" s="1270" t="s">
        <v>389</v>
      </c>
      <c r="IN30" s="1270" t="s">
        <v>389</v>
      </c>
      <c r="IO30" s="923" t="s">
        <v>390</v>
      </c>
      <c r="IP30" s="923" t="s">
        <v>105</v>
      </c>
      <c r="IQ30" s="923" t="s">
        <v>106</v>
      </c>
      <c r="IR30" s="923" t="s">
        <v>107</v>
      </c>
      <c r="IS30" s="923" t="s">
        <v>108</v>
      </c>
      <c r="IT30" s="923" t="s">
        <v>390</v>
      </c>
      <c r="IU30" s="923" t="s">
        <v>105</v>
      </c>
      <c r="IV30" s="923" t="s">
        <v>106</v>
      </c>
      <c r="IW30" s="923" t="s">
        <v>107</v>
      </c>
      <c r="IX30" s="923" t="s">
        <v>108</v>
      </c>
      <c r="IY30" s="1270" t="s">
        <v>391</v>
      </c>
      <c r="IZ30" s="1270" t="s">
        <v>391</v>
      </c>
      <c r="JA30" s="1270" t="s">
        <v>391</v>
      </c>
      <c r="JB30" s="1270" t="s">
        <v>391</v>
      </c>
      <c r="JC30" s="1270" t="s">
        <v>391</v>
      </c>
      <c r="JD30" s="1270" t="s">
        <v>392</v>
      </c>
      <c r="JE30" s="1270" t="s">
        <v>392</v>
      </c>
      <c r="JF30" s="1270" t="s">
        <v>392</v>
      </c>
      <c r="JG30" s="1270" t="s">
        <v>392</v>
      </c>
      <c r="JH30" s="1270" t="s">
        <v>392</v>
      </c>
      <c r="JI30" s="1270" t="s">
        <v>393</v>
      </c>
      <c r="JJ30" s="1270" t="s">
        <v>393</v>
      </c>
      <c r="JK30" s="1270" t="s">
        <v>393</v>
      </c>
      <c r="JL30" s="1270" t="s">
        <v>393</v>
      </c>
      <c r="JM30" s="1270" t="s">
        <v>393</v>
      </c>
      <c r="JN30" s="1270" t="s">
        <v>394</v>
      </c>
      <c r="JO30" s="1270" t="s">
        <v>394</v>
      </c>
      <c r="JP30" s="1270" t="s">
        <v>394</v>
      </c>
      <c r="JQ30" s="1270" t="s">
        <v>394</v>
      </c>
      <c r="JR30" s="1270" t="s">
        <v>394</v>
      </c>
      <c r="JS30" s="1270" t="s">
        <v>395</v>
      </c>
      <c r="JT30" s="1270" t="s">
        <v>395</v>
      </c>
      <c r="JU30" s="1270" t="s">
        <v>395</v>
      </c>
      <c r="JV30" s="1270" t="s">
        <v>395</v>
      </c>
      <c r="JW30" s="1270" t="s">
        <v>395</v>
      </c>
      <c r="JX30" s="1270" t="s">
        <v>396</v>
      </c>
      <c r="JY30" s="1270" t="s">
        <v>396</v>
      </c>
      <c r="JZ30" s="1270" t="s">
        <v>396</v>
      </c>
      <c r="KA30" s="1270" t="s">
        <v>396</v>
      </c>
      <c r="KB30" s="1270" t="s">
        <v>396</v>
      </c>
      <c r="KC30" s="1270" t="s">
        <v>397</v>
      </c>
      <c r="KD30" s="1270" t="s">
        <v>397</v>
      </c>
      <c r="KE30" s="1270" t="s">
        <v>397</v>
      </c>
      <c r="KF30" s="1270" t="s">
        <v>397</v>
      </c>
      <c r="KG30" s="1270" t="s">
        <v>397</v>
      </c>
      <c r="KH30" s="1270" t="s">
        <v>398</v>
      </c>
      <c r="KI30" s="1270" t="s">
        <v>398</v>
      </c>
      <c r="KJ30" s="1270" t="s">
        <v>398</v>
      </c>
      <c r="KK30" s="1270" t="s">
        <v>398</v>
      </c>
      <c r="KL30" s="1270" t="s">
        <v>398</v>
      </c>
      <c r="KM30" s="1270" t="s">
        <v>399</v>
      </c>
      <c r="KN30" s="1270" t="s">
        <v>399</v>
      </c>
      <c r="KO30" s="1270" t="s">
        <v>399</v>
      </c>
      <c r="KP30" s="1270" t="s">
        <v>399</v>
      </c>
      <c r="KQ30" s="1270" t="s">
        <v>399</v>
      </c>
      <c r="KR30" s="1270" t="s">
        <v>400</v>
      </c>
      <c r="KS30" s="1270" t="s">
        <v>400</v>
      </c>
      <c r="KT30" s="1270" t="s">
        <v>400</v>
      </c>
      <c r="KU30" s="1270" t="s">
        <v>400</v>
      </c>
      <c r="KV30" s="1270" t="s">
        <v>400</v>
      </c>
      <c r="KW30" s="1270" t="s">
        <v>401</v>
      </c>
      <c r="KX30" s="1270" t="s">
        <v>401</v>
      </c>
      <c r="KY30" s="1270" t="s">
        <v>401</v>
      </c>
      <c r="KZ30" s="1270" t="s">
        <v>401</v>
      </c>
      <c r="LA30" s="1270" t="s">
        <v>401</v>
      </c>
      <c r="LB30" s="1270" t="s">
        <v>402</v>
      </c>
      <c r="LC30" s="1270" t="s">
        <v>402</v>
      </c>
      <c r="LD30" s="1270" t="s">
        <v>402</v>
      </c>
      <c r="LE30" s="1270" t="s">
        <v>402</v>
      </c>
      <c r="LF30" s="1270" t="s">
        <v>402</v>
      </c>
      <c r="LG30" s="1270" t="s">
        <v>501</v>
      </c>
      <c r="LH30" s="1270" t="s">
        <v>501</v>
      </c>
      <c r="LI30" s="1270" t="s">
        <v>501</v>
      </c>
      <c r="LJ30" s="1270" t="s">
        <v>501</v>
      </c>
      <c r="LK30" s="1270" t="s">
        <v>501</v>
      </c>
      <c r="LL30" s="1270" t="s">
        <v>502</v>
      </c>
      <c r="LM30" s="1270" t="s">
        <v>502</v>
      </c>
      <c r="LN30" s="1270" t="s">
        <v>502</v>
      </c>
      <c r="LO30" s="1270" t="s">
        <v>502</v>
      </c>
      <c r="LP30" s="1270" t="s">
        <v>502</v>
      </c>
      <c r="LQ30" s="1270"/>
      <c r="LR30" s="1270"/>
      <c r="LS30" s="1270"/>
      <c r="LT30" s="1270"/>
      <c r="LU30" s="1270"/>
      <c r="LV30" s="1270"/>
      <c r="LW30" s="1270"/>
      <c r="LX30" s="1270"/>
      <c r="LY30" s="1270"/>
      <c r="LZ30" s="1270"/>
      <c r="MA30" s="1270"/>
      <c r="MB30" s="1270"/>
      <c r="MC30" s="1270"/>
      <c r="MD30" s="1270"/>
      <c r="ME30" s="1270"/>
      <c r="MF30" s="1270"/>
      <c r="MG30" s="1270"/>
      <c r="MH30" s="1270"/>
      <c r="MI30" s="1270"/>
      <c r="MJ30" s="1270"/>
      <c r="MK30" s="1270"/>
      <c r="ML30" s="1270"/>
      <c r="MM30" s="1270"/>
      <c r="MN30" s="1270"/>
      <c r="MO30" s="1270"/>
      <c r="MP30" s="1270"/>
      <c r="MQ30" s="1270"/>
      <c r="MR30" s="1270"/>
      <c r="MS30" s="1270"/>
      <c r="MT30" s="1270"/>
      <c r="MU30" s="1280"/>
      <c r="MV30" s="1280"/>
      <c r="MW30" s="1280"/>
      <c r="MX30" s="1280"/>
      <c r="MY30" s="1280"/>
      <c r="MZ30" s="1270"/>
      <c r="NA30" s="1270"/>
      <c r="NB30" s="1270"/>
      <c r="NC30" s="1270"/>
      <c r="ND30" s="1270"/>
    </row>
    <row r="31" spans="1:368" s="903" customFormat="1" ht="11.25" customHeight="1" x14ac:dyDescent="0.2">
      <c r="A31" s="1271"/>
      <c r="B31" s="924" t="s">
        <v>503</v>
      </c>
      <c r="C31" s="913" t="s">
        <v>404</v>
      </c>
      <c r="D31" s="913" t="s">
        <v>405</v>
      </c>
      <c r="E31" s="913" t="s">
        <v>406</v>
      </c>
      <c r="F31" s="913" t="s">
        <v>407</v>
      </c>
      <c r="G31" s="1275"/>
      <c r="H31" s="913" t="s">
        <v>504</v>
      </c>
      <c r="I31" s="1275"/>
      <c r="J31" s="1277"/>
      <c r="K31" s="925" t="s">
        <v>410</v>
      </c>
      <c r="L31" s="913" t="s">
        <v>411</v>
      </c>
      <c r="M31" s="913" t="s">
        <v>88</v>
      </c>
      <c r="N31" s="913" t="s">
        <v>377</v>
      </c>
      <c r="O31" s="913" t="s">
        <v>412</v>
      </c>
      <c r="P31" s="1279"/>
      <c r="Q31" s="1264"/>
      <c r="R31" s="913" t="s">
        <v>378</v>
      </c>
      <c r="S31" s="913" t="s">
        <v>414</v>
      </c>
      <c r="T31" s="926" t="s">
        <v>415</v>
      </c>
      <c r="W31" s="926"/>
      <c r="X31" s="1256"/>
      <c r="Y31" s="1256"/>
      <c r="Z31" s="1256"/>
      <c r="AA31" s="1256"/>
      <c r="AB31" s="1256"/>
      <c r="AC31" s="1256"/>
      <c r="AD31" s="1256"/>
      <c r="AE31" s="1256"/>
      <c r="AF31" s="1256"/>
      <c r="AG31" s="1256"/>
      <c r="AH31" s="1256"/>
      <c r="AI31" s="1256"/>
      <c r="AJ31" s="1256"/>
      <c r="AK31" s="1256"/>
      <c r="AL31" s="1256"/>
      <c r="AM31" s="1256"/>
      <c r="AN31" s="1256"/>
      <c r="AO31" s="1256"/>
      <c r="AP31" s="1256"/>
      <c r="AQ31" s="1256"/>
      <c r="AR31" s="1256"/>
      <c r="AS31" s="1256"/>
      <c r="AT31" s="1256"/>
      <c r="AU31" s="1256"/>
      <c r="AV31" s="1256"/>
      <c r="AW31" s="1256"/>
      <c r="AX31" s="1256"/>
      <c r="AY31" s="1256"/>
      <c r="AZ31" s="1256"/>
      <c r="BA31" s="1256"/>
      <c r="BB31" s="1256"/>
      <c r="BC31" s="1256"/>
      <c r="BD31" s="1256"/>
      <c r="BE31" s="1256"/>
      <c r="BF31" s="1256"/>
      <c r="BG31" s="1256"/>
      <c r="BH31" s="1256"/>
      <c r="BI31" s="1256"/>
      <c r="BJ31" s="1256"/>
      <c r="BK31" s="1256"/>
      <c r="BL31" s="1256"/>
      <c r="BM31" s="1256"/>
      <c r="BN31" s="1256"/>
      <c r="BO31" s="1256"/>
      <c r="BP31" s="1256"/>
      <c r="BQ31" s="1256"/>
      <c r="BR31" s="1256"/>
      <c r="BS31" s="1256"/>
      <c r="BT31" s="1256"/>
      <c r="BU31" s="1256"/>
      <c r="BV31" s="1256"/>
      <c r="BW31" s="1256"/>
      <c r="BX31" s="1256"/>
      <c r="BY31" s="1256"/>
      <c r="BZ31" s="1256"/>
      <c r="CA31" s="1256"/>
      <c r="CB31" s="1256"/>
      <c r="CC31" s="1256"/>
      <c r="CD31" s="1256"/>
      <c r="CE31" s="1256"/>
      <c r="CF31" s="1256"/>
      <c r="CG31" s="1256"/>
      <c r="CH31" s="1256"/>
      <c r="CI31" s="1256"/>
      <c r="CJ31" s="1256"/>
      <c r="CK31" s="1256"/>
      <c r="CL31" s="1256"/>
      <c r="CM31" s="1256"/>
      <c r="CN31" s="1256"/>
      <c r="CO31" s="1256"/>
      <c r="CP31" s="1256"/>
      <c r="CQ31" s="1256"/>
      <c r="CR31" s="1256"/>
      <c r="CS31" s="1256"/>
      <c r="CT31" s="1256"/>
      <c r="CU31" s="1256"/>
      <c r="CV31" s="1256"/>
      <c r="CW31" s="1256"/>
      <c r="CX31" s="1256"/>
      <c r="CY31" s="1256"/>
      <c r="CZ31" s="1256"/>
      <c r="DA31" s="1256"/>
      <c r="DB31" s="1256"/>
      <c r="DC31" s="1256"/>
      <c r="DD31" s="1256"/>
      <c r="DE31" s="1256"/>
      <c r="DF31" s="1256"/>
      <c r="DG31" s="1256"/>
      <c r="DH31" s="1256"/>
      <c r="DI31" s="1256"/>
      <c r="DJ31" s="1256"/>
      <c r="DK31" s="1256"/>
      <c r="DL31" s="1256"/>
      <c r="DM31" s="1256"/>
      <c r="DN31" s="1256"/>
      <c r="DO31" s="1256"/>
      <c r="DP31" s="1256"/>
      <c r="DQ31" s="1256"/>
      <c r="DR31" s="1256"/>
      <c r="DS31" s="1256"/>
      <c r="DT31" s="1256"/>
      <c r="DU31" s="1256"/>
      <c r="DV31" s="1256"/>
      <c r="DW31" s="1256"/>
      <c r="DX31" s="1256"/>
      <c r="DY31" s="1256"/>
      <c r="DZ31" s="1256"/>
      <c r="EA31" s="1256"/>
      <c r="EB31" s="1256"/>
      <c r="EC31" s="1256"/>
      <c r="ED31" s="1256"/>
      <c r="EE31" s="1256"/>
      <c r="EF31" s="1256"/>
      <c r="EG31" s="1256"/>
      <c r="EH31" s="1256"/>
      <c r="EI31" s="1256"/>
      <c r="EJ31" s="1256"/>
      <c r="EK31" s="1256"/>
      <c r="EL31" s="1256"/>
      <c r="EM31" s="1256"/>
      <c r="EN31" s="1256"/>
      <c r="EO31" s="1256"/>
      <c r="EP31" s="1256"/>
      <c r="EQ31" s="1256"/>
      <c r="ER31" s="1256"/>
      <c r="ES31" s="1270"/>
      <c r="ET31" s="1270"/>
      <c r="EU31" s="1270"/>
      <c r="EV31" s="1270"/>
      <c r="EW31" s="1270"/>
      <c r="EX31" s="1270"/>
      <c r="EY31" s="1270"/>
      <c r="EZ31" s="1270"/>
      <c r="FA31" s="1270"/>
      <c r="FB31" s="1270"/>
      <c r="FC31" s="1256"/>
      <c r="FD31" s="1256"/>
      <c r="FE31" s="1256"/>
      <c r="FF31" s="1256"/>
      <c r="FG31" s="1256"/>
      <c r="FH31" s="1270"/>
      <c r="FI31" s="1270"/>
      <c r="FJ31" s="1270"/>
      <c r="FK31" s="1270"/>
      <c r="FL31" s="1270"/>
      <c r="FM31" s="1256"/>
      <c r="FN31" s="1256"/>
      <c r="FO31" s="1256"/>
      <c r="FP31" s="1256"/>
      <c r="FQ31" s="1256"/>
      <c r="FR31" s="1270"/>
      <c r="FS31" s="1270"/>
      <c r="FT31" s="1270"/>
      <c r="FU31" s="1270"/>
      <c r="FV31" s="1270"/>
      <c r="FW31" s="1270"/>
      <c r="FX31" s="1270"/>
      <c r="FY31" s="1270"/>
      <c r="FZ31" s="1270"/>
      <c r="GA31" s="1270"/>
      <c r="GB31" s="1270"/>
      <c r="GC31" s="1270"/>
      <c r="GD31" s="1270"/>
      <c r="GE31" s="1270"/>
      <c r="GF31" s="1270"/>
      <c r="GG31" s="1270"/>
      <c r="GH31" s="1270"/>
      <c r="GI31" s="1270"/>
      <c r="GJ31" s="1270"/>
      <c r="GK31" s="1270"/>
      <c r="GL31" s="1270"/>
      <c r="GM31" s="1270"/>
      <c r="GN31" s="1270"/>
      <c r="GO31" s="1270"/>
      <c r="GP31" s="1270"/>
      <c r="GQ31" s="1270"/>
      <c r="GR31" s="1270"/>
      <c r="GS31" s="1270"/>
      <c r="GT31" s="1270"/>
      <c r="GU31" s="1270"/>
      <c r="GV31" s="1270"/>
      <c r="GW31" s="1270"/>
      <c r="GX31" s="1270"/>
      <c r="GY31" s="1270"/>
      <c r="GZ31" s="1270"/>
      <c r="HA31" s="1270"/>
      <c r="HB31" s="1270"/>
      <c r="HC31" s="1270"/>
      <c r="HD31" s="1270"/>
      <c r="HE31" s="1270"/>
      <c r="HF31" s="1270"/>
      <c r="HG31" s="1270"/>
      <c r="HH31" s="1270"/>
      <c r="HI31" s="1270"/>
      <c r="HJ31" s="1270"/>
      <c r="HK31" s="1270"/>
      <c r="HL31" s="1270"/>
      <c r="HM31" s="1270"/>
      <c r="HN31" s="1270"/>
      <c r="HO31" s="1270"/>
      <c r="HP31" s="1270"/>
      <c r="HQ31" s="1270"/>
      <c r="HR31" s="1270"/>
      <c r="HS31" s="1270"/>
      <c r="HT31" s="1270"/>
      <c r="HU31" s="1270"/>
      <c r="HV31" s="1270"/>
      <c r="HW31" s="1270"/>
      <c r="HX31" s="1270"/>
      <c r="HY31" s="1270"/>
      <c r="HZ31" s="1270"/>
      <c r="IA31" s="923" t="s">
        <v>416</v>
      </c>
      <c r="IB31" s="923" t="s">
        <v>416</v>
      </c>
      <c r="IC31" s="923" t="s">
        <v>416</v>
      </c>
      <c r="ID31" s="923" t="s">
        <v>416</v>
      </c>
      <c r="IE31" s="1270"/>
      <c r="IF31" s="1270"/>
      <c r="IG31" s="1270"/>
      <c r="IH31" s="1270"/>
      <c r="II31" s="1270"/>
      <c r="IJ31" s="1270"/>
      <c r="IK31" s="1270"/>
      <c r="IL31" s="1270"/>
      <c r="IM31" s="1270"/>
      <c r="IN31" s="1270"/>
      <c r="IO31" s="923" t="s">
        <v>417</v>
      </c>
      <c r="IP31" s="923" t="s">
        <v>417</v>
      </c>
      <c r="IQ31" s="923" t="s">
        <v>417</v>
      </c>
      <c r="IR31" s="923" t="s">
        <v>417</v>
      </c>
      <c r="IS31" s="923" t="s">
        <v>417</v>
      </c>
      <c r="IT31" s="923" t="s">
        <v>418</v>
      </c>
      <c r="IU31" s="923" t="s">
        <v>418</v>
      </c>
      <c r="IV31" s="923" t="s">
        <v>418</v>
      </c>
      <c r="IW31" s="923" t="s">
        <v>418</v>
      </c>
      <c r="IX31" s="923" t="s">
        <v>418</v>
      </c>
      <c r="IY31" s="1270"/>
      <c r="IZ31" s="1270"/>
      <c r="JA31" s="1270"/>
      <c r="JB31" s="1270"/>
      <c r="JC31" s="1270"/>
      <c r="JD31" s="1270"/>
      <c r="JE31" s="1270"/>
      <c r="JF31" s="1270"/>
      <c r="JG31" s="1270"/>
      <c r="JH31" s="1270"/>
      <c r="JI31" s="1270"/>
      <c r="JJ31" s="1270"/>
      <c r="JK31" s="1270"/>
      <c r="JL31" s="1270"/>
      <c r="JM31" s="1270"/>
      <c r="JN31" s="1270"/>
      <c r="JO31" s="1270"/>
      <c r="JP31" s="1270"/>
      <c r="JQ31" s="1270"/>
      <c r="JR31" s="1270"/>
      <c r="JS31" s="1270"/>
      <c r="JT31" s="1270"/>
      <c r="JU31" s="1270"/>
      <c r="JV31" s="1270"/>
      <c r="JW31" s="1270"/>
      <c r="JX31" s="1270"/>
      <c r="JY31" s="1270"/>
      <c r="JZ31" s="1270"/>
      <c r="KA31" s="1270"/>
      <c r="KB31" s="1270"/>
      <c r="KC31" s="1270"/>
      <c r="KD31" s="1270"/>
      <c r="KE31" s="1270"/>
      <c r="KF31" s="1270"/>
      <c r="KG31" s="1270"/>
      <c r="KH31" s="1270"/>
      <c r="KI31" s="1270"/>
      <c r="KJ31" s="1270"/>
      <c r="KK31" s="1270"/>
      <c r="KL31" s="1270"/>
      <c r="KM31" s="1270"/>
      <c r="KN31" s="1270"/>
      <c r="KO31" s="1270"/>
      <c r="KP31" s="1270"/>
      <c r="KQ31" s="1270"/>
      <c r="KR31" s="1270"/>
      <c r="KS31" s="1270"/>
      <c r="KT31" s="1270"/>
      <c r="KU31" s="1270"/>
      <c r="KV31" s="1270"/>
      <c r="KW31" s="1270"/>
      <c r="KX31" s="1270"/>
      <c r="KY31" s="1270"/>
      <c r="KZ31" s="1270"/>
      <c r="LA31" s="1270"/>
      <c r="LB31" s="1270"/>
      <c r="LC31" s="1270"/>
      <c r="LD31" s="1270"/>
      <c r="LE31" s="1270"/>
      <c r="LF31" s="1270"/>
      <c r="LG31" s="1270"/>
      <c r="LH31" s="1270"/>
      <c r="LI31" s="1270"/>
      <c r="LJ31" s="1270"/>
      <c r="LK31" s="1270"/>
      <c r="LL31" s="1270"/>
      <c r="LM31" s="1270"/>
      <c r="LN31" s="1270"/>
      <c r="LO31" s="1270"/>
      <c r="LP31" s="1270"/>
      <c r="LQ31" s="1270"/>
      <c r="LR31" s="1270"/>
      <c r="LS31" s="1270"/>
      <c r="LT31" s="1270"/>
      <c r="LU31" s="1270"/>
      <c r="LV31" s="1270"/>
      <c r="LW31" s="1270"/>
      <c r="LX31" s="1270"/>
      <c r="LY31" s="1270"/>
      <c r="LZ31" s="1270"/>
      <c r="MA31" s="1270"/>
      <c r="MB31" s="1270"/>
      <c r="MC31" s="1270"/>
      <c r="MD31" s="1270"/>
      <c r="ME31" s="1270"/>
      <c r="MF31" s="1270"/>
      <c r="MG31" s="1270"/>
      <c r="MH31" s="1270"/>
      <c r="MI31" s="1270"/>
      <c r="MJ31" s="1270"/>
      <c r="MK31" s="1270"/>
      <c r="ML31" s="1270"/>
      <c r="MM31" s="1270"/>
      <c r="MN31" s="1270"/>
      <c r="MO31" s="1270"/>
      <c r="MP31" s="1270"/>
      <c r="MQ31" s="1270"/>
      <c r="MR31" s="1270"/>
      <c r="MS31" s="1270"/>
      <c r="MT31" s="1270"/>
      <c r="MU31" s="1280"/>
      <c r="MV31" s="1280"/>
      <c r="MW31" s="1280"/>
      <c r="MX31" s="1280"/>
      <c r="MY31" s="1280"/>
      <c r="MZ31" s="1270"/>
      <c r="NA31" s="1270"/>
      <c r="NB31" s="1270"/>
      <c r="NC31" s="1270"/>
      <c r="ND31" s="1270"/>
    </row>
    <row r="32" spans="1:368" s="902" customFormat="1" ht="13.9" customHeight="1" x14ac:dyDescent="0.2">
      <c r="A32" s="927" t="str">
        <f>IF(AND(E32&gt;0,OR(B32="",C32="",D32="",F32="",G32="", H32="",I32="",N32="",O32="",P32="",Q32="")),1,"")</f>
        <v/>
      </c>
      <c r="B32" s="928" t="str">
        <f>'Rent Schedule &amp; Summary'!B10</f>
        <v>N/A-CS</v>
      </c>
      <c r="C32" s="929">
        <f>'Rent Schedule &amp; Summary'!C10</f>
        <v>0</v>
      </c>
      <c r="D32" s="929">
        <f>'Rent Schedule &amp; Summary'!D10</f>
        <v>0</v>
      </c>
      <c r="E32" s="929">
        <f>'Rent Schedule &amp; Summary'!E10</f>
        <v>0</v>
      </c>
      <c r="F32" s="929">
        <f>'Rent Schedule &amp; Summary'!F10</f>
        <v>0</v>
      </c>
      <c r="G32" s="929">
        <f>'Rent Schedule &amp; Summary'!G10</f>
        <v>0</v>
      </c>
      <c r="H32" s="929">
        <f>'Rent Schedule &amp; Summary'!H10</f>
        <v>0</v>
      </c>
      <c r="I32" s="929">
        <f>'Rent Schedule &amp; Summary'!I10</f>
        <v>0</v>
      </c>
      <c r="J32" s="929">
        <f>'Rent Schedule &amp; Summary'!J10</f>
        <v>0</v>
      </c>
      <c r="K32" s="930">
        <f>'Rent Schedule &amp; Summary'!K10</f>
        <v>0</v>
      </c>
      <c r="L32" s="759">
        <f t="shared" ref="L32:L69" si="0">MAX(0,H32-I32-J32)</f>
        <v>0</v>
      </c>
      <c r="M32" s="759">
        <f t="shared" ref="M32:M69" si="1">MAX(0,E32*L32)</f>
        <v>0</v>
      </c>
      <c r="N32" s="931">
        <f>'Rent Schedule &amp; Summary'!N10</f>
        <v>0</v>
      </c>
      <c r="O32" s="931">
        <f>'Rent Schedule &amp; Summary'!O10</f>
        <v>0</v>
      </c>
      <c r="P32" s="931">
        <f>'Rent Schedule &amp; Summary'!P10</f>
        <v>0</v>
      </c>
      <c r="Q32" s="908">
        <f>'Rent Schedule &amp; Summary'!Q10</f>
        <v>0</v>
      </c>
      <c r="R32" s="932">
        <f>'Rent Schedule &amp; Summary'!R10</f>
        <v>0</v>
      </c>
      <c r="S32" s="933">
        <f>'Rent Schedule &amp; Summary'!S10</f>
        <v>0</v>
      </c>
      <c r="T32" s="1281">
        <f>'Rent Schedule &amp; Summary'!T10</f>
        <v>0</v>
      </c>
      <c r="U32" s="1281"/>
      <c r="V32" s="1281"/>
      <c r="W32" s="1281"/>
      <c r="X32" s="902" t="str">
        <f t="shared" ref="X32:X69" si="2">IF(AND(C32="Efficiency",B32=80,NOT(N32="Common Space")),E32,"")</f>
        <v/>
      </c>
      <c r="Y32" s="902" t="str">
        <f t="shared" ref="Y32:Y69" si="3">IF(AND(C32=1,B32=80,NOT(N32="Common Space")),E32,"")</f>
        <v/>
      </c>
      <c r="Z32" s="902" t="str">
        <f t="shared" ref="Z32:Z69" si="4">IF(AND(C32=2,B32=80,NOT(N32="Common Space")),E32,"")</f>
        <v/>
      </c>
      <c r="AA32" s="902" t="str">
        <f t="shared" ref="AA32:AA69" si="5">IF(AND(C32=3,B32=80,NOT(N32="Common Space")),E32,"")</f>
        <v/>
      </c>
      <c r="AB32" s="902" t="str">
        <f t="shared" ref="AB32:AB69" si="6">IF(AND(C32=4,B32=80,NOT(N32="Common Space")),E32,"")</f>
        <v/>
      </c>
      <c r="AC32" s="902" t="str">
        <f t="shared" ref="AC32:AC69" si="7">IF(AND(C32="Efficiency",B32=70,NOT(N32="Common Space")),E32,"")</f>
        <v/>
      </c>
      <c r="AD32" s="902" t="str">
        <f t="shared" ref="AD32:AD69" si="8">IF(AND(C32=1,B32=70,NOT(N32="Common Space")),E32,"")</f>
        <v/>
      </c>
      <c r="AE32" s="902" t="str">
        <f t="shared" ref="AE32:AE69" si="9">IF(AND(C32=2,B32=70,NOT(N32="Common Space")),E32,"")</f>
        <v/>
      </c>
      <c r="AF32" s="902" t="str">
        <f t="shared" ref="AF32:AF69" si="10">IF(AND(C32=3,B32=70,NOT(N32="Common Space")),E32,"")</f>
        <v/>
      </c>
      <c r="AG32" s="902" t="str">
        <f t="shared" ref="AG32:AG69" si="11">IF(AND(C32=4,B32=70,NOT(N32="Common Space")),E32,"")</f>
        <v/>
      </c>
      <c r="AH32" s="902" t="str">
        <f t="shared" ref="AH32:AH69" si="12">IF(AND(C32="Efficiency",B32=60,NOT(N32="Common Space")),E32,"")</f>
        <v/>
      </c>
      <c r="AI32" s="902" t="str">
        <f t="shared" ref="AI32:AI69" si="13">IF(AND(C32=1,B32=60,NOT(N32="Common Space")),E32,"")</f>
        <v/>
      </c>
      <c r="AJ32" s="902" t="str">
        <f t="shared" ref="AJ32:AJ69" si="14">IF(AND(C32=2,B32=60,NOT(N32="Common Space")),E32,"")</f>
        <v/>
      </c>
      <c r="AK32" s="902" t="str">
        <f t="shared" ref="AK32:AK69" si="15">IF(AND(C32=3,B32=60,NOT(N32="Common Space")),E32,"")</f>
        <v/>
      </c>
      <c r="AL32" s="902" t="str">
        <f t="shared" ref="AL32:AL69" si="16">IF(AND(C32=4,B32=60,NOT(N32="Common Space")),E32,"")</f>
        <v/>
      </c>
      <c r="AM32" s="902" t="str">
        <f t="shared" ref="AM32:AM69" si="17">IF(AND(C32="Efficiency",B32=50,NOT(N32="Common Space")),E32,"")</f>
        <v/>
      </c>
      <c r="AN32" s="902" t="str">
        <f t="shared" ref="AN32:AN69" si="18">IF(AND(C32=1,B32=50,NOT(N32="Common Space")),E32,"")</f>
        <v/>
      </c>
      <c r="AO32" s="902" t="str">
        <f t="shared" ref="AO32:AO69" si="19">IF(AND(C32=2,B32=50,NOT(N32="Common Space")),E32,"")</f>
        <v/>
      </c>
      <c r="AP32" s="902" t="str">
        <f t="shared" ref="AP32:AP69" si="20">IF(AND(C32=3,B32=50,NOT(N32="Common Space")),E32,"")</f>
        <v/>
      </c>
      <c r="AQ32" s="902" t="str">
        <f t="shared" ref="AQ32:AQ69" si="21">IF(AND(C32=4,B32=50,NOT(N32="Common Space")),E32,"")</f>
        <v/>
      </c>
      <c r="AR32" s="902" t="str">
        <f t="shared" ref="AR32:AR69" si="22">IF(AND(C32="Efficiency",B32=40,NOT(N32="Common Space")),E32,"")</f>
        <v/>
      </c>
      <c r="AS32" s="902" t="str">
        <f t="shared" ref="AS32:AS69" si="23">IF(AND(C32=1,B32=40,NOT(N32="Common Space")),E32,"")</f>
        <v/>
      </c>
      <c r="AT32" s="902" t="str">
        <f t="shared" ref="AT32:AT69" si="24">IF(AND(C32=2,B32=40,NOT(N32="Common Space")),E32,"")</f>
        <v/>
      </c>
      <c r="AU32" s="902" t="str">
        <f t="shared" ref="AU32:AU69" si="25">IF(AND(C32=3,B32=40,NOT(N32="Common Space")),E32,"")</f>
        <v/>
      </c>
      <c r="AV32" s="902" t="str">
        <f t="shared" ref="AV32:AV69" si="26">IF(AND(C32=4,B32=40,NOT(N32="Common Space")),E32,"")</f>
        <v/>
      </c>
      <c r="AW32" s="902" t="str">
        <f t="shared" ref="AW32:AW69" si="27">IF(AND(C32="Efficiency",B32=30,NOT(N32="Common Space")),E32,"")</f>
        <v/>
      </c>
      <c r="AX32" s="902" t="str">
        <f t="shared" ref="AX32:AX69" si="28">IF(AND(C32=1,B32=30,NOT(N32="Common Space")),E32,"")</f>
        <v/>
      </c>
      <c r="AY32" s="902" t="str">
        <f t="shared" ref="AY32:AY69" si="29">IF(AND(C32=2,B32=30,NOT(N32="Common Space")),E32,"")</f>
        <v/>
      </c>
      <c r="AZ32" s="902" t="str">
        <f t="shared" ref="AZ32:AZ69" si="30">IF(AND(C32=3,B32=30,NOT(N32="Common Space")),E32,"")</f>
        <v/>
      </c>
      <c r="BA32" s="902" t="str">
        <f t="shared" ref="BA32:BA69" si="31">IF(AND(C32=4,B32=30,NOT(N32="Common Space")),E32,"")</f>
        <v/>
      </c>
      <c r="BB32" s="902" t="str">
        <f t="shared" ref="BB32:BB69" si="32">IF(AND(C32="Efficiency",B32=20,NOT(N32="Common Space")),E32,"")</f>
        <v/>
      </c>
      <c r="BC32" s="902" t="str">
        <f t="shared" ref="BC32:BC69" si="33">IF(AND(C32=1,B32=20,NOT(N32="Common Space")),E32,"")</f>
        <v/>
      </c>
      <c r="BD32" s="902" t="str">
        <f t="shared" ref="BD32:BD69" si="34">IF(AND(C32=2,B32=20,NOT(N32="Common Space")),E32,"")</f>
        <v/>
      </c>
      <c r="BE32" s="902" t="str">
        <f t="shared" ref="BE32:BE69" si="35">IF(AND(C32=3,B32=20,NOT(N32="Common Space")),E32,"")</f>
        <v/>
      </c>
      <c r="BF32" s="902" t="str">
        <f t="shared" ref="BF32:BF69" si="36">IF(AND(C32=4,B32=20,NOT(N32="Common Space")),E32,"")</f>
        <v/>
      </c>
      <c r="BG32" s="902" t="str">
        <f t="shared" ref="BG32:BG69" si="37">IF(AND(C32="Efficiency",B32="Unrestricted",NOT(N32="Common Space")),E32,"")</f>
        <v/>
      </c>
      <c r="BH32" s="902" t="str">
        <f t="shared" ref="BH32:BH69" si="38">IF(AND(C32=1,B32="Unrestricted",NOT(N32="Common Space")),E32,"")</f>
        <v/>
      </c>
      <c r="BI32" s="902" t="str">
        <f t="shared" ref="BI32:BI69" si="39">IF(AND(C32=2,B32="Unrestricted",NOT(N32="Common Space")),E32,"")</f>
        <v/>
      </c>
      <c r="BJ32" s="902" t="str">
        <f t="shared" ref="BJ32:BJ69" si="40">IF(AND(C32=3,B32="Unrestricted",NOT(N32="Common Space")),E32,"")</f>
        <v/>
      </c>
      <c r="BK32" s="902" t="str">
        <f t="shared" ref="BK32:BK69" si="41">IF(AND(C32=4,B32="Unrestricted",NOT(N32="Common Space")),E32,"")</f>
        <v/>
      </c>
      <c r="BL32" s="902" t="str">
        <f t="shared" ref="BL32:BL69" si="42">IF(OR(AND($C32="Efficiency",NOT($K32=""),NOT($K32="PHA Oper Sub"),$B32=20,NOT($N32="Common Space")),AND($C32="Efficiency",NOT($K32=""),NOT($K32="PHA Oper Sub"),$B32="HOME 20",NOT($N32="Common Space"))),$E32,"")</f>
        <v/>
      </c>
      <c r="BM32" s="902" t="str">
        <f t="shared" ref="BM32:BM69" si="43">IF(OR(AND($C32=1,NOT($K32=""),NOT($K32="PHA Oper Sub"),$B32=20,NOT($N32="Common Space")),AND($C32=1,NOT($K32=""),NOT($K32="PHA Oper Sub"),$B32="HOME 20",NOT($N32="Common Space"))),$E32,"")</f>
        <v/>
      </c>
      <c r="BN32" s="902" t="str">
        <f t="shared" ref="BN32:BN69" si="44">IF(OR(AND($C32=2,NOT($K32=""),NOT($K32="PHA Oper Sub"),$B32=20,NOT($N32="Common Space")),AND($C32=2,NOT($K32=""),NOT($K32="PHA Oper Sub"),$B32="HOME 20",NOT($N32="Common Space"))),$E32,"")</f>
        <v/>
      </c>
      <c r="BO32" s="902" t="str">
        <f t="shared" ref="BO32:BO69" si="45">IF(OR(AND($C32=3,NOT($K32=""),NOT($K32="PHA Oper Sub"),$B32=20,NOT($N32="Common Space")),AND($C32=3,NOT($K32=""),NOT($K32="PHA Oper Sub"),$B32="HOME 20",NOT($N32="Common Space"))),$E32,"")</f>
        <v/>
      </c>
      <c r="BP32" s="902" t="str">
        <f t="shared" ref="BP32:BP69" si="46">IF(OR(AND($C32=4,NOT($K32=""),NOT($K32="PHA Oper Sub"),$B32=20,NOT($N32="Common Space")),AND($C32=4,NOT($K32=""),NOT($K32="PHA Oper Sub"),$B32="HOME 20",NOT($N32="Common Space"))),$E32,"")</f>
        <v/>
      </c>
      <c r="BQ32" s="902" t="str">
        <f t="shared" ref="BQ32:BQ69" si="47">IF(OR(AND($C32="Efficiency",NOT($K32=""),NOT($K32="PHA Oper Sub"),$B32=30,NOT($N32="Common Space")),AND($C32="Efficiency",NOT($K32=""),NOT($K32="PHA Oper Sub"),$B32="HOME 30",NOT($N32="Common Space"))),$E32,"")</f>
        <v/>
      </c>
      <c r="BR32" s="902" t="str">
        <f t="shared" ref="BR32:BR69" si="48">IF(OR(AND($C32=1,NOT($K32=""),NOT($K32="PHA Oper Sub"),$B32=30,NOT($N32="Common Space")),AND($C32=1,NOT($K32=""),NOT($K32="PHA Oper Sub"),$B32="HOME 30",NOT($N32="Common Space"))),$E32,"")</f>
        <v/>
      </c>
      <c r="BS32" s="902" t="str">
        <f t="shared" ref="BS32:BS69" si="49">IF(OR(AND($C32=2,NOT($K32=""),NOT($K32="PHA Oper Sub"),$B32=30,NOT($N32="Common Space")),AND($C32=2,NOT($K32=""),NOT($K32="PHA Oper Sub"),$B32="HOME 30",NOT($N32="Common Space"))),$E32,"")</f>
        <v/>
      </c>
      <c r="BT32" s="902" t="str">
        <f t="shared" ref="BT32:BT69" si="50">IF(OR(AND($C32=3,NOT($K32=""),NOT($K32="PHA Oper Sub"),$B32=30,NOT($N32="Common Space")),AND($C32=3,NOT($K32=""),NOT($K32="PHA Oper Sub"),$B32="HOME 30",NOT($N32="Common Space"))),$E32,"")</f>
        <v/>
      </c>
      <c r="BU32" s="902" t="str">
        <f t="shared" ref="BU32:BU69" si="51">IF(OR(AND($C32=4,NOT($K32=""),NOT($K32="PHA Oper Sub"),$B32=30,NOT($N32="Common Space")),AND($C32=4,NOT($K32=""),NOT($K32="PHA Oper Sub"),$B32="HOME 30",NOT($N32="Common Space"))),$E32,"")</f>
        <v/>
      </c>
      <c r="BV32" s="902" t="str">
        <f t="shared" ref="BV32:BV69" si="52">IF(OR(AND($C32="Efficiency",NOT($K32=""),NOT($K32="PHA Oper Sub"),$B32=40,NOT($N32="Common Space")),AND($C32="Efficiency",NOT($K32=""),NOT($K32="PHA Oper Sub"),$B32="HOME 40",NOT($N32="Common Space"))),$E32,"")</f>
        <v/>
      </c>
      <c r="BW32" s="902" t="str">
        <f t="shared" ref="BW32:BW69" si="53">IF(OR(AND($C32=1,NOT($K32=""),NOT($K32="PHA Oper Sub"),$B32=40,NOT($N32="Common Space")),AND($C32=1,NOT($K32=""),NOT($K32="PHA Oper Sub"),$B32="HOME 40",NOT($N32="Common Space"))),$E32,"")</f>
        <v/>
      </c>
      <c r="BX32" s="902" t="str">
        <f t="shared" ref="BX32:BX69" si="54">IF(OR(AND($C32=2,NOT($K32=""),NOT($K32="PHA Oper Sub"),$B32=40,NOT($N32="Common Space")),AND($C32=2,NOT($K32=""),NOT($K32="PHA Oper Sub"),$B32="HOME 40",NOT($N32="Common Space"))),$E32,"")</f>
        <v/>
      </c>
      <c r="BY32" s="902" t="str">
        <f t="shared" ref="BY32:BY69" si="55">IF(OR(AND($C32=3,NOT($K32=""),NOT($K32="PHA Oper Sub"),$B32=40,NOT($N32="Common Space")),AND($C32=3,NOT($K32=""),NOT($K32="PHA Oper Sub"),$B32="HOME 40",NOT($N32="Common Space"))),$E32,"")</f>
        <v/>
      </c>
      <c r="BZ32" s="902" t="str">
        <f t="shared" ref="BZ32:BZ69" si="56">IF(OR(AND($C32=4,NOT($K32=""),NOT($K32="PHA Oper Sub"),$B32=40,NOT($N32="Common Space")),AND($C32=4,NOT($K32=""),NOT($K32="PHA Oper Sub"),$B32="HOME 40",NOT($N32="Common Space"))),$E32,"")</f>
        <v/>
      </c>
      <c r="CA32" s="902" t="str">
        <f t="shared" ref="CA32:CA69" si="57">IF(OR(AND($C32="Efficiency",NOT($K32=""),NOT($K32="PHA Oper Sub"),NOT($K32=0),$B32=50,NOT($N32="Common Space")),AND($C32="Efficiency",NOT($K32=""),NOT($K32=0),NOT($K32="PHA Oper Sub"),$B32="HOME 50",NOT($N32="Common Space"))),$E32,"")</f>
        <v/>
      </c>
      <c r="CB32" s="902" t="str">
        <f t="shared" ref="CB32:CB69" si="58">IF(OR(AND($C32=1,NOT($K32=""),NOT($K32=0),NOT($K32="PHA Oper Sub"),$B32=50,NOT($N32="Common Space")),AND($C32=1,NOT($K32=""),NOT($K32=0),NOT($K32="PHA Oper Sub"),$B32="HOME 50",NOT($N32="Common Space"))),$E32,"")</f>
        <v/>
      </c>
      <c r="CC32" s="902" t="str">
        <f t="shared" ref="CC32:CC69" si="59">IF(OR(AND($C32=2,NOT($K32=""),NOT($K32=0),NOT($K32="PHA Oper Sub"),$B32=50,NOT($N32="Common Space")),AND($C32=2,NOT($K32=""),NOT($K32=0),NOT($K32="PHA Oper Sub"),$B32="HOME 50",NOT($N32="Common Space"))),$E32,"")</f>
        <v/>
      </c>
      <c r="CD32" s="902" t="str">
        <f t="shared" ref="CD32:CD69" si="60">IF(OR(AND($C32=3,NOT($K32=""),NOT($K32=0),NOT($K32="PHA Oper Sub"),$B32=50,NOT($N32="Common Space")),AND($C32=3,NOT($K32=""),NOT($K32=0),NOT($K32="PHA Oper Sub"),$B32="HOME 50",NOT($N32="Common Space"))),$E32,"")</f>
        <v/>
      </c>
      <c r="CE32" s="902" t="str">
        <f t="shared" ref="CE32:CE69" si="61">IF(OR(AND($C32=4,NOT($K32=""),NOT($K32=0),NOT($K32="PHA Oper Sub"),$B32=50,NOT($N32="Common Space")),AND($C32=4,NOT($K32=""),NOT($K32=0),NOT($K32="PHA Oper Sub"),$B32="HOME 50",NOT($N32="Common Space"))),$E32,"")</f>
        <v/>
      </c>
      <c r="CF32" s="902" t="str">
        <f t="shared" ref="CF32:CF69" si="62">IF(OR(AND($C32="Efficiency",NOT($K32=""),NOT($K32=0),NOT($K32="PHA Oper Sub"),$B32=60,NOT($N32="Common Space")),AND($C32="Efficiency",NOT($K32=""),NOT($K32=0),NOT($K32="PHA Oper Sub"),$B32="HOME 60",NOT($N32="Common Space"))),$E32,"")</f>
        <v/>
      </c>
      <c r="CG32" s="902" t="str">
        <f t="shared" ref="CG32:CG69" si="63">IF(OR(AND($C32=1,NOT($K32=""),NOT($K32=0),NOT($K32="PHA Oper Sub"),$B32=60,NOT($N32="Common Space")),AND($C32=1,NOT($K32=""),NOT($K32=0),NOT($K32="PHA Oper Sub"),$B32="HOME 60",NOT($N32="Common Space"))),$E32,"")</f>
        <v/>
      </c>
      <c r="CH32" s="902" t="str">
        <f t="shared" ref="CH32:CH69" si="64">IF(OR(AND($C32=2,NOT($K32=""),NOT($K32=0),NOT($K32="PHA Oper Sub"),$B32=60,NOT($N32="Common Space")),AND($C32=2,NOT($K32=""),NOT($K32=0),NOT($K32="PHA Oper Sub"),$B32="HOME 60",NOT($N32="Common Space"))),$E32,"")</f>
        <v/>
      </c>
      <c r="CI32" s="902" t="str">
        <f t="shared" ref="CI32:CI69" si="65">IF(OR(AND($C32=3,NOT($K32=""),NOT($K32=0),NOT($K32="PHA Oper Sub"),$B32=60,NOT($N32="Common Space")),AND($C32=3,NOT($K32=""),NOT($K32=0),NOT($K32="PHA Oper Sub"),$B32="HOME 60",NOT($N32="Common Space"))),$E32,"")</f>
        <v/>
      </c>
      <c r="CJ32" s="902" t="str">
        <f t="shared" ref="CJ32:CJ69" si="66">IF(OR(AND($C32=4,NOT($K32=""),NOT($K32=0),NOT($K32="PHA Oper Sub"),$B32=60,NOT($N32="Common Space")),AND($C32=4,NOT($K32=""),NOT($K32=0),NOT($K32="PHA Oper Sub"),$B32="HOME 60",NOT($N32="Common Space"))),$E32,"")</f>
        <v/>
      </c>
      <c r="CK32" s="902" t="str">
        <f t="shared" ref="CK32:CK69" si="67">IF(OR(AND($C32="Efficiency",NOT($K32=""),NOT($K32="PHA Oper Sub"),$B32=70,NOT($N32="Common Space")),AND($C32="Efficiency",NOT($K32=""),NOT($K32="PHA Oper Sub"),$B32="HOME 70",NOT($N32="Common Space"))),$E32,"")</f>
        <v/>
      </c>
      <c r="CL32" s="902" t="str">
        <f t="shared" ref="CL32:CL69" si="68">IF(OR(AND($C32=1,NOT($K32=""),NOT($K32="PHA Oper Sub"),$B32=70,NOT($N32="Common Space")),AND($C32=1,NOT($K32=""),NOT($K32="PHA Oper Sub"),$B32="HOME 70",NOT($N32="Common Space"))),$E32,"")</f>
        <v/>
      </c>
      <c r="CM32" s="902" t="str">
        <f t="shared" ref="CM32:CM69" si="69">IF(OR(AND($C32=2,NOT($K32=""),NOT($K32="PHA Oper Sub"),$B32=70,NOT($N32="Common Space")),AND($C32=2,NOT($K32=""),NOT($K32="PHA Oper Sub"),$B32="HOME 70",NOT($N32="Common Space"))),$E32,"")</f>
        <v/>
      </c>
      <c r="CN32" s="902" t="str">
        <f t="shared" ref="CN32:CN69" si="70">IF(OR(AND($C32=3,NOT($K32=""),NOT($K32="PHA Oper Sub"),$B32=70,NOT($N32="Common Space")),AND($C32=3,NOT($K32=""),NOT($K32="PHA Oper Sub"),$B32="HOME 70",NOT($N32="Common Space"))),$E32,"")</f>
        <v/>
      </c>
      <c r="CO32" s="902" t="str">
        <f t="shared" ref="CO32:CO69" si="71">IF(OR(AND($C32=4,NOT($K32=""),NOT($K32="PHA Oper Sub"),$B32=70,NOT($N32="Common Space")),AND($C32=4,NOT($K32=""),NOT($K32="PHA Oper Sub"),$B32="HOME 70",NOT($N32="Common Space"))),$E32,"")</f>
        <v/>
      </c>
      <c r="CP32" s="902" t="str">
        <f t="shared" ref="CP32:CP69" si="72">IF(OR(AND($C32="Efficiency",NOT($K32=""),NOT($K32="PHA Oper Sub"),$B32=80,NOT($N32="Common Space")),AND($C32="Efficiency",NOT($K32=""),NOT($K32="PHA Oper Sub"),$B32="HOME 80",NOT($N32="Common Space"))),$E32,"")</f>
        <v/>
      </c>
      <c r="CQ32" s="902" t="str">
        <f t="shared" ref="CQ32:CQ69" si="73">IF(OR(AND($C32=1,NOT($K32=""),NOT($K32="PHA Oper Sub"),$B32=80,NOT($N32="Common Space")),AND($C32=1,NOT($K32=""),NOT($K32="PHA Oper Sub"),$B32="HOME 80",NOT($N32="Common Space"))),$E32,"")</f>
        <v/>
      </c>
      <c r="CR32" s="902" t="str">
        <f t="shared" ref="CR32:CR69" si="74">IF(OR(AND($C32=2,NOT($K32=""),NOT($K32="PHA Oper Sub"),$B32=80,NOT($N32="Common Space")),AND($C32=2,NOT($K32=""),NOT($K32="PHA Oper Sub"),$B32="HOME 80",NOT($N32="Common Space"))),$E32,"")</f>
        <v/>
      </c>
      <c r="CS32" s="902" t="str">
        <f t="shared" ref="CS32:CS69" si="75">IF(OR(AND($C32=3,NOT($K32=""),NOT($K32="PHA Oper Sub"),$B32=80,NOT($N32="Common Space")),AND($C32=3,NOT($K32=""),NOT($K32="PHA Oper Sub"),$B32="HOME 80",NOT($N32="Common Space"))),$E32,"")</f>
        <v/>
      </c>
      <c r="CT32" s="902" t="str">
        <f t="shared" ref="CT32:CT69" si="76">IF(OR(AND($C32=4,NOT($K32=""),NOT($K32="PHA Oper Sub"),$B32=80,NOT($N32="Common Space")),AND($C32=4,NOT($K32=""),NOT($K32="PHA Oper Sub"),$B32="HOME 80",NOT($N32="Common Space"))),$E32,"")</f>
        <v/>
      </c>
      <c r="CU32" s="902" t="str">
        <f t="shared" ref="CU32:CU69" si="77">IF(OR(AND($C32="Efficiency",$K32="PHA Oper Sub",$B32=20,NOT($N32="Common Space")),AND($C32="Efficiency",$K32="PHA Oper Sub",$B32="HOME 20",NOT($N32="Common Space"))),$E32,"")</f>
        <v/>
      </c>
      <c r="CV32" s="902" t="str">
        <f t="shared" ref="CV32:CV69" si="78">IF(OR(AND($C32=1,$K32="PHA Oper Sub",$B32=20,NOT($N32="Common Space")),AND($C32=1,$K32="PHA Oper Sub",$B32="HOME 20",NOT($N32="Common Space"))),$E32,"")</f>
        <v/>
      </c>
      <c r="CW32" s="902" t="str">
        <f t="shared" ref="CW32:CW69" si="79">IF(OR(AND($C32=2,$K32="PHA Oper Sub",$B32=20,NOT($N32="Common Space")),AND($C32=2,$K32="PHA Oper Sub",$B32="HOME 20",NOT($N32="Common Space"))),$E32,"")</f>
        <v/>
      </c>
      <c r="CX32" s="902" t="str">
        <f t="shared" ref="CX32:CX69" si="80">IF(OR(AND($C32=3,$K32="PHA Oper Sub",$B32=20,NOT($N32="Common Space")),AND($C32=3,$K32="PHA Oper Sub",$B32="HOME 20",NOT($N32="Common Space"))),$E32,"")</f>
        <v/>
      </c>
      <c r="CY32" s="902" t="str">
        <f t="shared" ref="CY32:CY69" si="81">IF(OR(AND($C32=4,$K32="PHA Oper Sub",$B32=20,NOT($N32="Common Space")),AND($C32=4,$K32="PHA Oper Sub",$B32="HOME 20",NOT($N32="Common Space"))),$E32,"")</f>
        <v/>
      </c>
      <c r="CZ32" s="902" t="str">
        <f t="shared" ref="CZ32:CZ69" si="82">IF(OR(AND($C32="Efficiency",$K32="PHA Oper Sub",$B32=30,NOT($N32="Common Space")),AND($C32="Efficiency",$K32="PHA Oper Sub",$B32="HOME 30",NOT($N32="Common Space"))),$E32,"")</f>
        <v/>
      </c>
      <c r="DA32" s="902" t="str">
        <f t="shared" ref="DA32:DA69" si="83">IF(OR(AND($C32=1,$K32="PHA Oper Sub",$B32=30,NOT($N32="Common Space")),AND($C32=1,$K32="PHA Oper Sub",$B32="HOME 30",NOT($N32="Common Space"))),$E32,"")</f>
        <v/>
      </c>
      <c r="DB32" s="902" t="str">
        <f t="shared" ref="DB32:DB69" si="84">IF(OR(AND($C32=2,$K32="PHA Oper Sub",$B32=30,NOT($N32="Common Space")),AND($C32=2,$K32="PHA Oper Sub",$B32="HOME 30",NOT($N32="Common Space"))),$E32,"")</f>
        <v/>
      </c>
      <c r="DC32" s="902" t="str">
        <f t="shared" ref="DC32:DC69" si="85">IF(OR(AND($C32=3,$K32="PHA Oper Sub",$B32=30,NOT($N32="Common Space")),AND($C32=3,$K32="PHA Oper Sub",$B32="HOME 30",NOT($N32="Common Space"))),$E32,"")</f>
        <v/>
      </c>
      <c r="DD32" s="902" t="str">
        <f t="shared" ref="DD32:DD69" si="86">IF(OR(AND($C32=4,$K32="PHA Oper Sub",$B32=30,NOT($N32="Common Space")),AND($C32=4,$K32="PHA Oper Sub",$B32="HOME 30",NOT($N32="Common Space"))),$E32,"")</f>
        <v/>
      </c>
      <c r="DE32" s="902" t="str">
        <f t="shared" ref="DE32:DE69" si="87">IF(OR(AND($C32="Efficiency",$K32="PHA Oper Sub",$B32=40,NOT($N32="Common Space")),AND($C32="Efficiency",$K32="PHA Oper Sub",$B32="HOME 40",NOT($N32="Common Space"))),$E32,"")</f>
        <v/>
      </c>
      <c r="DF32" s="902" t="str">
        <f t="shared" ref="DF32:DF69" si="88">IF(OR(AND($C32=1,$K32="PHA Oper Sub",$B32=40,NOT($N32="Common Space")),AND($C32=1,$K32="PHA Oper Sub",$B32="HOME 40",NOT($N32="Common Space"))),$E32,"")</f>
        <v/>
      </c>
      <c r="DG32" s="902" t="str">
        <f t="shared" ref="DG32:DG69" si="89">IF(OR(AND($C32=2,$K32="PHA Oper Sub",$B32=40,NOT($N32="Common Space")),AND($C32=2,$K32="PHA Oper Sub",$B32="HOME 40",NOT($N32="Common Space"))),$E32,"")</f>
        <v/>
      </c>
      <c r="DH32" s="902" t="str">
        <f t="shared" ref="DH32:DH69" si="90">IF(OR(AND($C32=3,$K32="PHA Oper Sub",$B32=40,NOT($N32="Common Space")),AND($C32=3,$K32="PHA Oper Sub",$B32="HOME 40",NOT($N32="Common Space"))),$E32,"")</f>
        <v/>
      </c>
      <c r="DI32" s="902" t="str">
        <f t="shared" ref="DI32:DI69" si="91">IF(OR(AND($C32=4,$K32="PHA Oper Sub",$B32=40,NOT($N32="Common Space")),AND($C32=4,$K32="PHA Oper Sub",$B32="HOME 40",NOT($N32="Common Space"))),$E32,"")</f>
        <v/>
      </c>
      <c r="DJ32" s="902" t="str">
        <f t="shared" ref="DJ32:DJ69" si="92">IF(OR(AND($C32="Efficiency",$K32="PHA Oper Sub",$B32=50,NOT($N32="Common Space")),AND($C32="Efficiency",$K32="PHA Oper Sub",$B32="HOME 50",NOT($N32="Common Space"))),$E32,"")</f>
        <v/>
      </c>
      <c r="DK32" s="902" t="str">
        <f t="shared" ref="DK32:DK69" si="93">IF(OR(AND($C32=1,$K32="PHA Oper Sub",$B32=50,NOT($N32="Common Space")),AND($C32=1,$K32="PHA Oper Sub",$B32="HOME 50",NOT($N32="Common Space"))),$E32,"")</f>
        <v/>
      </c>
      <c r="DL32" s="902" t="str">
        <f t="shared" ref="DL32:DL69" si="94">IF(OR(AND($C32=2,$K32="PHA Oper Sub",$B32=50,NOT($N32="Common Space")),AND($C32=2,$K32="PHA Oper Sub",$B32="HOME 50",NOT($N32="Common Space"))),$E32,"")</f>
        <v/>
      </c>
      <c r="DM32" s="902" t="str">
        <f t="shared" ref="DM32:DM69" si="95">IF(OR(AND($C32=3,$K32="PHA Oper Sub",$B32=50,NOT($N32="Common Space")),AND($C32=3,$K32="PHA Oper Sub",$B32="HOME 50",NOT($N32="Common Space"))),$E32,"")</f>
        <v/>
      </c>
      <c r="DN32" s="902" t="str">
        <f t="shared" ref="DN32:DN69" si="96">IF(OR(AND($C32=4,$K32="PHA Oper Sub",$B32=50,NOT($N32="Common Space")),AND($C32=4,$K32="PHA Oper Sub",$B32="HOME 50",NOT($N32="Common Space"))),$E32,"")</f>
        <v/>
      </c>
      <c r="DO32" s="902" t="str">
        <f t="shared" ref="DO32:DO69" si="97">IF(OR(AND($C32="Efficiency",$K32="PHA Oper Sub",$B32=60,NOT($N32="Common Space")),AND($C32="Efficiency",$K32="PHA Oper Sub",$B32="HOME 60",NOT($N32="Common Space"))),$E32,"")</f>
        <v/>
      </c>
      <c r="DP32" s="902" t="str">
        <f t="shared" ref="DP32:DP69" si="98">IF(OR(AND($C32=1,$K32="PHA Oper Sub",$B32=60,NOT($N32="Common Space")),AND($C32=1,$K32="PHA Oper Sub",$B32="HOME 60",NOT($N32="Common Space"))),$E32,"")</f>
        <v/>
      </c>
      <c r="DQ32" s="902" t="str">
        <f t="shared" ref="DQ32:DQ69" si="99">IF(OR(AND($C32=2,$K32="PHA Oper Sub",$B32=60,NOT($N32="Common Space")),AND($C32=2,$K32="PHA Oper Sub",$B32="HOME 60",NOT($N32="Common Space"))),$E32,"")</f>
        <v/>
      </c>
      <c r="DR32" s="902" t="str">
        <f t="shared" ref="DR32:DR69" si="100">IF(OR(AND($C32=3,$K32="PHA Oper Sub",$B32=60,NOT($N32="Common Space")),AND($C32=3,$K32="PHA Oper Sub",$B32="HOME 60",NOT($N32="Common Space"))),$E32,"")</f>
        <v/>
      </c>
      <c r="DS32" s="902" t="str">
        <f t="shared" ref="DS32:DS69" si="101">IF(OR(AND($C32=4,$K32="PHA Oper Sub",$B32=60,NOT($N32="Common Space")),AND($C32=4,$K32="PHA Oper Sub",$B32="HOME 60",NOT($N32="Common Space"))),$E32,"")</f>
        <v/>
      </c>
      <c r="DT32" s="902" t="str">
        <f t="shared" ref="DT32:DT69" si="102">IF(OR(AND($C32="Efficiency",$K32="PHA Oper Sub",$B32=70,NOT($N32="Common Space")),AND($C32="Efficiency",$K32="PHA Oper Sub",$B32="HOME 70",NOT($N32="Common Space"))),$E32,"")</f>
        <v/>
      </c>
      <c r="DU32" s="902" t="str">
        <f t="shared" ref="DU32:DU69" si="103">IF(OR(AND($C32=1,$K32="PHA Oper Sub",$B32=70,NOT($N32="Common Space")),AND($C32=1,$K32="PHA Oper Sub",$B32="HOME 70",NOT($N32="Common Space"))),$E32,"")</f>
        <v/>
      </c>
      <c r="DV32" s="902" t="str">
        <f t="shared" ref="DV32:DV69" si="104">IF(OR(AND($C32=2,$K32="PHA Oper Sub",$B32=70,NOT($N32="Common Space")),AND($C32=2,$K32="PHA Oper Sub",$B32="HOME 70",NOT($N32="Common Space"))),$E32,"")</f>
        <v/>
      </c>
      <c r="DW32" s="902" t="str">
        <f t="shared" ref="DW32:DW69" si="105">IF(OR(AND($C32=3,$K32="PHA Oper Sub",$B32=70,NOT($N32="Common Space")),AND($C32=3,$K32="PHA Oper Sub",$B32="HOME 70",NOT($N32="Common Space"))),$E32,"")</f>
        <v/>
      </c>
      <c r="DX32" s="902" t="str">
        <f t="shared" ref="DX32:DX69" si="106">IF(OR(AND($C32=4,$K32="PHA Oper Sub",$B32=70,NOT($N32="Common Space")),AND($C32=4,$K32="PHA Oper Sub",$B32="HOME 70",NOT($N32="Common Space"))),$E32,"")</f>
        <v/>
      </c>
      <c r="DY32" s="902" t="str">
        <f t="shared" ref="DY32:DY69" si="107">IF(OR(AND($C32="Efficiency",$K32="PHA Oper Sub",$B32=80,NOT($N32="Common Space")),AND($C32="Efficiency",$K32="PHA Oper Sub",$B32="HOME 80",NOT($N32="Common Space"))),$E32,"")</f>
        <v/>
      </c>
      <c r="DZ32" s="902" t="str">
        <f t="shared" ref="DZ32:DZ69" si="108">IF(OR(AND($C32=1,$K32="PHA Oper Sub",$B32=80,NOT($N32="Common Space")),AND($C32=1,$K32="PHA Oper Sub",$B32="HOME 80",NOT($N32="Common Space"))),$E32,"")</f>
        <v/>
      </c>
      <c r="EA32" s="902" t="str">
        <f t="shared" ref="EA32:EA69" si="109">IF(OR(AND($C32=2,$K32="PHA Oper Sub",$B32=80,NOT($N32="Common Space")),AND($C32=2,$K32="PHA Oper Sub",$B32="HOME 80",NOT($N32="Common Space"))),$E32,"")</f>
        <v/>
      </c>
      <c r="EB32" s="902" t="str">
        <f t="shared" ref="EB32:EB69" si="110">IF(OR(AND($C32=3,$K32="PHA Oper Sub",$B32=80,NOT($N32="Common Space")),AND($C32=3,$K32="PHA Oper Sub",$B32="HOME 80",NOT($N32="Common Space"))),$E32,"")</f>
        <v/>
      </c>
      <c r="EC32" s="902" t="str">
        <f t="shared" ref="EC32:EC69" si="111">IF(OR(AND($C32=4,$K32="PHA Oper Sub",$B32=80,NOT($N32="Common Space")),AND($C32=4,$K32="PHA Oper Sub",$B32="HOME 80",NOT($N32="Common Space"))),$E32,"")</f>
        <v/>
      </c>
      <c r="ED32" s="902" t="str">
        <f t="shared" ref="ED32:ED69" si="112">IF(AND(C32="Efficiency",N32="Common Space"),E32,"")</f>
        <v/>
      </c>
      <c r="EE32" s="902" t="str">
        <f t="shared" ref="EE32:EE69" si="113">IF(AND(C32=1,N32="Common Space"),E32,"")</f>
        <v/>
      </c>
      <c r="EF32" s="902" t="str">
        <f t="shared" ref="EF32:EF69" si="114">IF(AND(C32=2,N32="Common Space"),E32,"")</f>
        <v/>
      </c>
      <c r="EG32" s="902" t="str">
        <f t="shared" ref="EG32:EG69" si="115">IF(AND(C32=3,N32="Common Space"),E32,"")</f>
        <v/>
      </c>
      <c r="EH32" s="902" t="str">
        <f t="shared" ref="EH32:EH69" si="116">IF(AND(C32=4,N32="Common Space"),E32,"")</f>
        <v/>
      </c>
      <c r="EI32" s="902" t="str">
        <f t="shared" ref="EI32:EI69" si="117">IF(OR(AND($C32="Efficiency",$B32=80,NOT($N32="Common Space")),AND($C32="Efficiency",$B32="HOME 80",NOT($N32="Common Space"))),$E32*$F32,"")</f>
        <v/>
      </c>
      <c r="EJ32" s="902" t="str">
        <f t="shared" ref="EJ32:EJ69" si="118">IF(OR(AND($C32=1,$B32=80,NOT($N32="Common Space")),AND($C32=1,$B32="HOME 80",NOT($N32="Common Space"))),$E32*$F32,"")</f>
        <v/>
      </c>
      <c r="EK32" s="902" t="str">
        <f t="shared" ref="EK32:EK69" si="119">IF(OR(AND($C32=2,$B32=80,NOT($N32="Common Space")),AND($C32=2,$B32="HOME 80",NOT($N32="Common Space"))),$E32*$F32,"")</f>
        <v/>
      </c>
      <c r="EL32" s="902" t="str">
        <f t="shared" ref="EL32:EL69" si="120">IF(OR(AND($C32=3,$B32=80,NOT($N32="Common Space")),AND($C32=3,$B32="HOME 80",NOT($N32="Common Space"))),$E32*$F32,"")</f>
        <v/>
      </c>
      <c r="EM32" s="902" t="str">
        <f t="shared" ref="EM32:EM69" si="121">IF(OR(AND($C32=4,$B32=80,NOT($N32="Common Space")),AND($C32=4,$B32="HOME 80",NOT($N32="Common Space"))),$E32*$F32,"")</f>
        <v/>
      </c>
      <c r="EN32" s="902" t="str">
        <f t="shared" ref="EN32:EN69" si="122">IF(OR(AND($C32="Efficiency",$B32=70,NOT($N32="Common Space")),AND($C32="Efficiency",$B32="HOME 70",NOT($N32="Common Space"))),$E32*$F32,"")</f>
        <v/>
      </c>
      <c r="EO32" s="902" t="str">
        <f t="shared" ref="EO32:EO69" si="123">IF(OR(AND($C32=1,$B32=70,NOT($N32="Common Space")),AND($C32=1,$B32="HOME 70",NOT($N32="Common Space"))),$E32*$F32,"")</f>
        <v/>
      </c>
      <c r="EP32" s="902" t="str">
        <f t="shared" ref="EP32:EP69" si="124">IF(OR(AND($C32=2,$B32=70,NOT($N32="Common Space")),AND($C32=2,$B32="HOME 70",NOT($N32="Common Space"))),$E32*$F32,"")</f>
        <v/>
      </c>
      <c r="EQ32" s="902" t="str">
        <f t="shared" ref="EQ32:EQ69" si="125">IF(OR(AND($C32=3,$B32=70,NOT($N32="Common Space")),AND($C32=3,$B32="HOME 70",NOT($N32="Common Space"))),$E32*$F32,"")</f>
        <v/>
      </c>
      <c r="ER32" s="902" t="str">
        <f t="shared" ref="ER32:ER69" si="126">IF(OR(AND($C32=4,$B32=70,NOT($N32="Common Space")),AND($C32=4,$B32="HOME 70",NOT($N32="Common Space"))),$E32*$F32,"")</f>
        <v/>
      </c>
      <c r="ES32" s="902" t="str">
        <f t="shared" ref="ES32:ES69" si="127">IF(OR(AND($C32="Efficiency",$B32=60,NOT($N32="Common Space")),AND($C32="Efficiency",$B32="HOME 60",NOT($N32="Common Space"))),$E32*$F32,"")</f>
        <v/>
      </c>
      <c r="ET32" s="902" t="str">
        <f t="shared" ref="ET32:ET69" si="128">IF(OR(AND($C32=1,$B32=60,NOT($N32="Common Space")),AND($C32=1,$B32="HOME 60",NOT($N32="Common Space"))),$E32*$F32,"")</f>
        <v/>
      </c>
      <c r="EU32" s="902" t="str">
        <f t="shared" ref="EU32:EU69" si="129">IF(OR(AND($C32=2,$B32=60,NOT($N32="Common Space")),AND($C32=2,$B32="HOME 60",NOT($N32="Common Space"))),$E32*$F32,"")</f>
        <v/>
      </c>
      <c r="EV32" s="902" t="str">
        <f t="shared" ref="EV32:EV69" si="130">IF(OR(AND($C32=3,$B32=60,NOT($N32="Common Space")),AND($C32=3,$B32="HOME 60",NOT($N32="Common Space"))),$E32*$F32,"")</f>
        <v/>
      </c>
      <c r="EW32" s="902" t="str">
        <f t="shared" ref="EW32:EW69" si="131">IF(OR(AND($C32=4,$B32=60,NOT($N32="Common Space")),AND($C32=4,$B32="HOME 60",NOT($N32="Common Space"))),$E32*$F32,"")</f>
        <v/>
      </c>
      <c r="EX32" s="902" t="str">
        <f t="shared" ref="EX32:EX69" si="132">IF(OR(AND($C32="Efficiency",$B32=50,NOT($N32="Common Space")),AND($C32="Efficiency",$B32="HOME 50",NOT($N32="Common Space"))),$E32*$F32,"")</f>
        <v/>
      </c>
      <c r="EY32" s="902" t="str">
        <f t="shared" ref="EY32:EY69" si="133">IF(OR(AND($C32=1,$B32=50,NOT($N32="Common Space")),AND($C32=1,$B32="HOME 50",NOT($N32="Common Space"))),$E32*$F32,"")</f>
        <v/>
      </c>
      <c r="EZ32" s="902" t="str">
        <f t="shared" ref="EZ32:EZ69" si="134">IF(OR(AND($C32=2,$B32=50,NOT($N32="Common Space")),AND($C32=2,$B32="HOME 50",NOT($N32="Common Space"))),$E32*$F32,"")</f>
        <v/>
      </c>
      <c r="FA32" s="902" t="str">
        <f t="shared" ref="FA32:FA69" si="135">IF(OR(AND($C32=3,$B32=50,NOT($N32="Common Space")),AND($C32=3,$B32="HOME 50",NOT($N32="Common Space"))),$E32*$F32,"")</f>
        <v/>
      </c>
      <c r="FB32" s="902" t="str">
        <f t="shared" ref="FB32:FB69" si="136">IF(OR(AND($C32=4,$B32=50,NOT($N32="Common Space")),AND($C32=4,$B32="HOME 50",NOT($N32="Common Space"))),$E32*$F32,"")</f>
        <v/>
      </c>
      <c r="FC32" s="902" t="str">
        <f t="shared" ref="FC32:FC69" si="137">IF(OR(AND($C32="Efficiency",$B32=40,NOT($N32="Common Space")),AND($C32="Efficiency",$B32="HOME 40",NOT($N32="Common Space"))),$E32*$F32,"")</f>
        <v/>
      </c>
      <c r="FD32" s="902" t="str">
        <f t="shared" ref="FD32:FD69" si="138">IF(OR(AND($C32=1,$B32=40,NOT($N32="Common Space")),AND($C32=1,$B32="HOME 40",NOT($N32="Common Space"))),$E32*$F32,"")</f>
        <v/>
      </c>
      <c r="FE32" s="902" t="str">
        <f t="shared" ref="FE32:FE69" si="139">IF(OR(AND($C32=2,$B32=40,NOT($N32="Common Space")),AND($C32=2,$B32="HOME 40",NOT($N32="Common Space"))),$E32*$F32,"")</f>
        <v/>
      </c>
      <c r="FF32" s="902" t="str">
        <f t="shared" ref="FF32:FF69" si="140">IF(OR(AND($C32=3,$B32=40,NOT($N32="Common Space")),AND($C32=3,$B32="HOME 40",NOT($N32="Common Space"))),$E32*$F32,"")</f>
        <v/>
      </c>
      <c r="FG32" s="902" t="str">
        <f t="shared" ref="FG32:FG69" si="141">IF(OR(AND($C32=4,$B32=40,NOT($N32="Common Space")),AND($C32=4,$B32="HOME 40",NOT($N32="Common Space"))),$E32*$F32,"")</f>
        <v/>
      </c>
      <c r="FH32" s="902" t="str">
        <f t="shared" ref="FH32:FH69" si="142">IF(OR(AND($C32="Efficiency",$B32=30,NOT($N32="Common Space")),AND($C32="Efficiency",$B32="HOME 30",NOT($N32="Common Space"))),$E32*$F32,"")</f>
        <v/>
      </c>
      <c r="FI32" s="902" t="str">
        <f t="shared" ref="FI32:FI69" si="143">IF(OR(AND($C32=1,$B32=30,NOT($N32="Common Space")),AND($C32=1,$B32="HOME 30",NOT($N32="Common Space"))),$E32*$F32,"")</f>
        <v/>
      </c>
      <c r="FJ32" s="902" t="str">
        <f t="shared" ref="FJ32:FJ69" si="144">IF(OR(AND($C32=2,$B32=30,NOT($N32="Common Space")),AND($C32=2,$B32="HOME 30",NOT($N32="Common Space"))),$E32*$F32,"")</f>
        <v/>
      </c>
      <c r="FK32" s="902" t="str">
        <f t="shared" ref="FK32:FK69" si="145">IF(OR(AND($C32=3,$B32=30,NOT($N32="Common Space")),AND($C32=3,$B32="HOME 30",NOT($N32="Common Space"))),$E32*$F32,"")</f>
        <v/>
      </c>
      <c r="FL32" s="902" t="str">
        <f t="shared" ref="FL32:FL69" si="146">IF(OR(AND($C32=4,$B32=30,NOT($N32="Common Space")),AND($C32=4,$B32="HOME 30",NOT($N32="Common Space"))),$E32*$F32,"")</f>
        <v/>
      </c>
      <c r="FM32" s="902" t="str">
        <f t="shared" ref="FM32:FM69" si="147">IF(OR(AND($C32="Efficiency",$B32=20,NOT($N32="Common Space")),AND($C32="Efficiency",$B32="HOME 20",NOT($N32="Common Space"))),$E32*$F32,"")</f>
        <v/>
      </c>
      <c r="FN32" s="902" t="str">
        <f t="shared" ref="FN32:FN69" si="148">IF(OR(AND($C32=1,$B32=20,NOT($N32="Common Space")),AND($C32=1,$B32="HOME 20",NOT($N32="Common Space"))),$E32*$F32,"")</f>
        <v/>
      </c>
      <c r="FO32" s="902" t="str">
        <f t="shared" ref="FO32:FO69" si="149">IF(OR(AND($C32=2,$B32=20,NOT($N32="Common Space")),AND($C32=2,$B32="HOME 20",NOT($N32="Common Space"))),$E32*$F32,"")</f>
        <v/>
      </c>
      <c r="FP32" s="902" t="str">
        <f t="shared" ref="FP32:FP69" si="150">IF(OR(AND($C32=3,$B32=20,NOT($N32="Common Space")),AND($C32=3,$B32="HOME 20",NOT($N32="Common Space"))),$E32*$F32,"")</f>
        <v/>
      </c>
      <c r="FQ32" s="902" t="str">
        <f t="shared" ref="FQ32:FQ69" si="151">IF(OR(AND($C32=4,$B32=20,NOT($N32="Common Space")),AND($C32=4,$B32="HOME 20",NOT($N32="Common Space"))),$E32*$F32,"")</f>
        <v/>
      </c>
      <c r="FR32" s="902" t="str">
        <f t="shared" ref="FR32:FR69" si="152">IF(AND(C32="Efficiency",B32="Unrestricted",NOT(N32="Common Space")),E32*F32,"")</f>
        <v/>
      </c>
      <c r="FS32" s="902" t="str">
        <f t="shared" ref="FS32:FS69" si="153">IF(AND(C32=1,B32="Unrestricted",NOT(N32="Common Space")),E32*F32,"")</f>
        <v/>
      </c>
      <c r="FT32" s="902" t="str">
        <f t="shared" ref="FT32:FT69" si="154">IF(AND(C32=2,B32="Unrestricted",NOT(N32="Common Space")),E32*F32,"")</f>
        <v/>
      </c>
      <c r="FU32" s="902" t="str">
        <f t="shared" ref="FU32:FU69" si="155">IF(AND(C32=3,B32="Unrestricted",NOT(N32="Common Space")),E32*F32,"")</f>
        <v/>
      </c>
      <c r="FV32" s="902" t="str">
        <f t="shared" ref="FV32:FV69" si="156">IF(AND(C32=4,B32="Unrestricted",NOT(N32="Common Space")),E32*F32,"")</f>
        <v/>
      </c>
      <c r="FW32" s="902" t="str">
        <f t="shared" ref="FW32:FW69" si="157">IF(AND(C32="Efficiency",NOT(K32=""),NOT($K32=0),NOT(N32="Common Space")),E32*F32,"")</f>
        <v/>
      </c>
      <c r="FX32" s="902" t="str">
        <f t="shared" ref="FX32:FX69" si="158">IF(AND(C32=1,NOT(K32=""),NOT($K32=0),NOT(N32="Common Space")),E32*F32,"")</f>
        <v/>
      </c>
      <c r="FY32" s="902" t="str">
        <f t="shared" ref="FY32:FY69" si="159">IF(AND(C32=2,NOT(K32=""),NOT($K32=0),NOT(N32="Common Space")),E32*F32,"")</f>
        <v/>
      </c>
      <c r="FZ32" s="902" t="str">
        <f t="shared" ref="FZ32:FZ69" si="160">IF(AND(C32=3,NOT(K32=""),NOT($K32=0),NOT(N32="Common Space")),E32*F32,"")</f>
        <v/>
      </c>
      <c r="GA32" s="902" t="str">
        <f t="shared" ref="GA32:GA69" si="161">IF(AND(C32=4,NOT(K32=""),NOT($K32=0),NOT(N32="Common Space")),E32*F32,"")</f>
        <v/>
      </c>
      <c r="GB32" s="902" t="str">
        <f t="shared" ref="GB32:GB69" si="162">IF(AND(C32="Efficiency",N32="Common Space"),E32*F32,"")</f>
        <v/>
      </c>
      <c r="GC32" s="902" t="str">
        <f t="shared" ref="GC32:GC69" si="163">IF(AND(C32=1,N32="Common Space"),E32*F32,"")</f>
        <v/>
      </c>
      <c r="GD32" s="902" t="str">
        <f t="shared" ref="GD32:GD69" si="164">IF(AND(C32=2,N32="Common Space"),E32*F32,"")</f>
        <v/>
      </c>
      <c r="GE32" s="902" t="str">
        <f t="shared" ref="GE32:GE69" si="165">IF(AND(C32=3,N32="Common Space"),E32*F32,"")</f>
        <v/>
      </c>
      <c r="GF32" s="902" t="str">
        <f t="shared" ref="GF32:GF69" si="166">IF(AND(C32=4,N32="Common Space"),E32*F32,"")</f>
        <v/>
      </c>
      <c r="GG32" s="902" t="str">
        <f t="shared" ref="GG32:GG69" si="167">IF(AND($C32="Efficiency", $P32="New Construction",NOT($B32="Unrestricted"),NOT($B32="NSP 120"),NOT($B32="N/A-CS"),NOT($N32="Common Space")),$E32,"")</f>
        <v/>
      </c>
      <c r="GH32" s="902" t="str">
        <f t="shared" ref="GH32:GH69" si="168">IF(AND($C32=1, $P32="New Construction",NOT($B32="Unrestricted"),NOT($B32="NSP 120"),NOT($B32="N/A-CS"),NOT($N32="Common Space")),$E32,"")</f>
        <v/>
      </c>
      <c r="GI32" s="902" t="str">
        <f t="shared" ref="GI32:GI69" si="169">IF(AND($C32=2, $P32="New Construction",NOT($B32="Unrestricted"),NOT($B32="NSP 120"),NOT($B32="N/A-CS"),NOT($N32="Common Space")),$E32,"")</f>
        <v/>
      </c>
      <c r="GJ32" s="902" t="str">
        <f t="shared" ref="GJ32:GJ69" si="170">IF(AND($C32=3, $P32="New Construction",NOT($B32="Unrestricted"),NOT($B32="NSP 120"),NOT($B32="N/A-CS"),NOT($N32="Common Space")),$E32,"")</f>
        <v/>
      </c>
      <c r="GK32" s="902" t="str">
        <f t="shared" ref="GK32:GK69" si="171">IF(AND($C32=4, $P32="New Construction",NOT($B32="Unrestricted"),NOT($B32="NSP 120"),NOT($B32="N/A-CS"),NOT($N32="Common Space")),$E32,"")</f>
        <v/>
      </c>
      <c r="GL32" s="902" t="str">
        <f t="shared" ref="GL32:GL69" si="172">IF(AND($C32="Efficiency", $P32="New Construction",$B32="Unrestricted",NOT($B32="N/A-CS"),NOT($N32="Common Space")),$E32,"")</f>
        <v/>
      </c>
      <c r="GM32" s="902" t="str">
        <f t="shared" ref="GM32:GM69" si="173">IF(AND($C32=1, $P32="New Construction",$B32="Unrestricted",NOT($B32="N/A-CS"),NOT($N32="Common Space")),$E32,"")</f>
        <v/>
      </c>
      <c r="GN32" s="902" t="str">
        <f t="shared" ref="GN32:GN69" si="174">IF(AND($C32=2, $P32="New Construction",$B32="Unrestricted",NOT($B32="N/A-CS"),NOT($N32="Common Space")),$E32,"")</f>
        <v/>
      </c>
      <c r="GO32" s="902" t="str">
        <f t="shared" ref="GO32:GO69" si="175">IF(AND($C32=3, $P32="New Construction",$B32="Unrestricted",NOT($B32="N/A-CS"),NOT($N32="Common Space")),$E32,"")</f>
        <v/>
      </c>
      <c r="GP32" s="902" t="str">
        <f t="shared" ref="GP32:GP69" si="176">IF(AND($C32=4, $P32="New Construction",$B32="Unrestricted",NOT($B32="N/A-CS"),NOT($N32="Common Space")),$E32,"")</f>
        <v/>
      </c>
      <c r="GQ32" s="902" t="str">
        <f t="shared" ref="GQ32:GQ69" si="177">IF(AND($C32="Efficiency", $P32="New Construction",$B32="N/A-CS",$N32="Common Space"),$E32,"")</f>
        <v/>
      </c>
      <c r="GR32" s="902" t="str">
        <f t="shared" ref="GR32:GR69" si="178">IF(AND($C32=1, $P32="New Construction",$B32="N/A-CS",$N32="Common Space"),$E32,"")</f>
        <v/>
      </c>
      <c r="GS32" s="902" t="str">
        <f t="shared" ref="GS32:GS69" si="179">IF(AND($C32=2, $P32="New Construction",$B32="N/A-CS",$N32="Common Space"),$E32,"")</f>
        <v/>
      </c>
      <c r="GT32" s="902" t="str">
        <f t="shared" ref="GT32:GT69" si="180">IF(AND($C32=3, $P32="New Construction",$B32="N/A-CS",$N32="Common Space"),$E32,"")</f>
        <v/>
      </c>
      <c r="GU32" s="902" t="str">
        <f t="shared" ref="GU32:GU69" si="181">IF(AND($C32=4, $P32="New Construction",$B32="N/A-CS",$N32="Common Space"),$E32,"")</f>
        <v/>
      </c>
      <c r="GV32" s="902" t="str">
        <f t="shared" ref="GV32:GV69" si="182">IF(AND($C32="Efficiency", $P32="Acquisition/Rehab",NOT($B32="Unrestricted"),NOT($B32="NSP 120"),NOT($B32="N/A-CS"),NOT($N32="Common Space")),$E32,"")</f>
        <v/>
      </c>
      <c r="GW32" s="902" t="str">
        <f t="shared" ref="GW32:GW69" si="183">IF(AND($C32=1, $P32="Acquisition/Rehab",NOT($B32="Unrestricted"),NOT($B32="NSP 120"),NOT($B32="N/A-CS"),NOT($N32="Common Space")),$E32,"")</f>
        <v/>
      </c>
      <c r="GX32" s="902" t="str">
        <f t="shared" ref="GX32:GX69" si="184">IF(AND($C32=2, $P32="Acquisition/Rehab",NOT($B32="Unrestricted"),NOT($B32="NSP 120"),NOT($B32="N/A-CS"),NOT($N32="Common Space")),$E32,"")</f>
        <v/>
      </c>
      <c r="GY32" s="902" t="str">
        <f t="shared" ref="GY32:GY69" si="185">IF(AND($C32=3, $P32="Acquisition/Rehab",NOT($B32="Unrestricted"),NOT($B32="NSP 120"),NOT($B32="N/A-CS"),NOT($N32="Common Space")),$E32,"")</f>
        <v/>
      </c>
      <c r="GZ32" s="902" t="str">
        <f t="shared" ref="GZ32:GZ69" si="186">IF(AND($C32=4, $P32="Acquisition/Rehab",NOT($B32="Unrestricted"),NOT($B32="NSP 120"),NOT($B32="N/A-CS"),NOT($N32="Common Space")),$E32,"")</f>
        <v/>
      </c>
      <c r="HA32" s="902" t="str">
        <f t="shared" ref="HA32:HA69" si="187">IF(AND($C32="Efficiency", $P32="Acquisition/Rehab",$B32="Unrestricted",NOT($B32="N/A-CS"),NOT($N32="Common Space")),$E32,"")</f>
        <v/>
      </c>
      <c r="HB32" s="902" t="str">
        <f t="shared" ref="HB32:HB69" si="188">IF(AND($C32=1, $P32="Acquisition/Rehab",$B32="Unrestricted",NOT($B32="N/A-CS"),NOT($N32="Common Space")),$E32,"")</f>
        <v/>
      </c>
      <c r="HC32" s="902" t="str">
        <f t="shared" ref="HC32:HC69" si="189">IF(AND($C32=2, $P32="Acquisition/Rehab",$B32="Unrestricted",NOT($B32="N/A-CS"),NOT($N32="Common Space")),$E32,"")</f>
        <v/>
      </c>
      <c r="HD32" s="902" t="str">
        <f t="shared" ref="HD32:HD69" si="190">IF(AND($C32=3, $P32="Acquisition/Rehab",$B32="Unrestricted",NOT($B32="N/A-CS"),NOT($N32="Common Space")),$E32,"")</f>
        <v/>
      </c>
      <c r="HE32" s="902" t="str">
        <f t="shared" ref="HE32:HE69" si="191">IF(AND($C32=4, $P32="Acquisition/Rehab",$B32="Unrestricted",NOT($B32="N/A-CS"),NOT($N32="Common Space")),$E32,"")</f>
        <v/>
      </c>
      <c r="HF32" s="902" t="str">
        <f t="shared" ref="HF32:HF69" si="192">IF(AND($C32="Efficiency", $P32="Acquisition/Rehab",$B32="N/A-CS",$N32="Common Space"),$E32,"")</f>
        <v/>
      </c>
      <c r="HG32" s="902" t="str">
        <f t="shared" ref="HG32:HG69" si="193">IF(AND($C32=1, $P32="Acquisition/Rehab",$B32="N/A-CS",$N32="Common Space"),$E32,"")</f>
        <v/>
      </c>
      <c r="HH32" s="902" t="str">
        <f t="shared" ref="HH32:HH69" si="194">IF(AND($C32=2, $P32="Acquisition/Rehab",$B32="N/A-CS",$N32="Common Space"),$E32,"")</f>
        <v/>
      </c>
      <c r="HI32" s="902" t="str">
        <f t="shared" ref="HI32:HI69" si="195">IF(AND($C32=3, $P32="Acquisition/Rehab",$B32="N/A-CS",$N32="Common Space"),$E32,"")</f>
        <v/>
      </c>
      <c r="HJ32" s="902" t="str">
        <f t="shared" ref="HJ32:HJ69" si="196">IF(AND($C32=4, $P32="Acquisition/Rehab",$B32="N/A-CS",$N32="Common Space"),$E32,"")</f>
        <v/>
      </c>
      <c r="HK32" s="902" t="str">
        <f t="shared" ref="HK32:HK69" si="197">IF(AND($C32="Efficiency", $P32="Rehabilitation",NOT($B32="Unrestricted"),NOT($B32="NSP 120"),NOT($B32="N/A-CS"),NOT($N32="Common Space")),$E32,"")</f>
        <v/>
      </c>
      <c r="HL32" s="902" t="str">
        <f t="shared" ref="HL32:HL69" si="198">IF(AND($C32=1, $P32="Rehabilitation",NOT($B32="Unrestricted"),NOT($B32="NSP 120"),NOT($B32="N/A-CS"),NOT($N32="Common Space")),$E32,"")</f>
        <v/>
      </c>
      <c r="HM32" s="902" t="str">
        <f t="shared" ref="HM32:HM69" si="199">IF(AND($C32=2, $P32="Rehabilitation",NOT($B32="Unrestricted"),NOT($B32="NSP 120"),NOT($B32="N/A-CS"),NOT($N32="Common Space")),$E32,"")</f>
        <v/>
      </c>
      <c r="HN32" s="902" t="str">
        <f t="shared" ref="HN32:HN69" si="200">IF(AND($C32=3, $P32="Rehabilitation",NOT($B32="Unrestricted"),NOT($B32="NSP 120"),NOT($B32="N/A-CS"),NOT($N32="Common Space")),$E32,"")</f>
        <v/>
      </c>
      <c r="HO32" s="902" t="str">
        <f t="shared" ref="HO32:HO69" si="201">IF(AND($C32=4, $P32="Rehabilitation",NOT($B32="Unrestricted"),NOT($B32="NSP 120"),NOT($B32="N/A-CS"),NOT($N32="Common Space")),$E32,"")</f>
        <v/>
      </c>
      <c r="HP32" s="902" t="str">
        <f t="shared" ref="HP32:HP69" si="202">IF(AND($C32="Efficiency", $P32="Rehabilitation",$B32="Unrestricted",NOT($B32="N/A-CS"),NOT($N32="Common Space")),$E32,"")</f>
        <v/>
      </c>
      <c r="HQ32" s="902" t="str">
        <f t="shared" ref="HQ32:HQ69" si="203">IF(AND($C32=1, $P32="Rehabilitation",$B32="Unrestricted",NOT($B32="N/A-CS"),NOT($N32="Common Space")),$E32,"")</f>
        <v/>
      </c>
      <c r="HR32" s="902" t="str">
        <f t="shared" ref="HR32:HR69" si="204">IF(AND($C32=2, $P32="Rehabilitation",$B32="Unrestricted",NOT($B32="N/A-CS"),NOT($N32="Common Space")),$E32,"")</f>
        <v/>
      </c>
      <c r="HS32" s="902" t="str">
        <f t="shared" ref="HS32:HS69" si="205">IF(AND($C32=3, $P32="Rehabilitation",$B32="Unrestricted",NOT($B32="N/A-CS"),NOT($N32="Common Space")),$E32,"")</f>
        <v/>
      </c>
      <c r="HT32" s="902" t="str">
        <f t="shared" ref="HT32:HT69" si="206">IF(AND($C32=4, $P32="Rehabilitation",$B32="Unrestricted",NOT($B32="N/A-CS"),NOT($N32="Common Space")),$E32,"")</f>
        <v/>
      </c>
      <c r="HU32" s="902" t="str">
        <f t="shared" ref="HU32:HU69" si="207">IF(AND($C32="Efficiency", $P32="Rehabilitation",$B32="N/A-CS",$N32="Common Space"),$E32,"")</f>
        <v/>
      </c>
      <c r="HV32" s="902" t="str">
        <f t="shared" ref="HV32:HV69" si="208">IF(AND($C32=1, $P32="Rehabilitation",$B32="N/A-CS",$N32="Common Space"),$E32,"")</f>
        <v/>
      </c>
      <c r="HW32" s="902" t="str">
        <f t="shared" ref="HW32:HW69" si="209">IF(AND($C32=2, $P32="Rehabilitation",$B32="N/A-CS",$N32="Common Space"),$E32,"")</f>
        <v/>
      </c>
      <c r="HX32" s="902" t="str">
        <f t="shared" ref="HX32:HX69" si="210">IF(AND($C32=3, $P32="Rehabilitation",$B32="N/A-CS",$N32="Common Space"),$E32,"")</f>
        <v/>
      </c>
      <c r="HY32" s="902" t="str">
        <f t="shared" ref="HY32:HY69" si="211">IF(AND($C32=4, $P32="Rehabilitation",$B32="N/A-CS",$N32="Common Space"),$E32,"")</f>
        <v/>
      </c>
      <c r="HZ32" s="934" t="str">
        <f t="shared" ref="HZ32:HZ69" si="212">IF(AND($C32="Efficiency", NOT(OR($O32="SF Detached",$O32="Mfd Home",$O32="Duplex",$O32="Townhome"))),$E32,"")</f>
        <v/>
      </c>
      <c r="IA32" s="934" t="str">
        <f t="shared" ref="IA32:IA69" si="213">IF(AND($C32=1, NOT(OR($O32="SF Detached",$O32="Mfd Home",$O32="Duplex",$O32="Townhome"))),$E32,"")</f>
        <v/>
      </c>
      <c r="IB32" s="934" t="str">
        <f t="shared" ref="IB32:IB69" si="214">IF(AND($C32=2, NOT(OR($O32="SF Detached",$O32="Mfd Home",$O32="Duplex",$O32="Townhome"))),$E32,"")</f>
        <v/>
      </c>
      <c r="IC32" s="934" t="str">
        <f t="shared" ref="IC32:IC69" si="215">IF(AND($C32=3, NOT(OR($O32="SF Detached",$O32="Mfd Home",$O32="Duplex",$O32="Townhome"))),$E32,"")</f>
        <v/>
      </c>
      <c r="ID32" s="934" t="str">
        <f t="shared" ref="ID32:ID69" si="216">IF(AND($C32=4, NOT(OR($O32="SF Detached",$O32="Mfd Home",$O32="Duplex",$O32="Townhome"))),$E32,"")</f>
        <v/>
      </c>
      <c r="IE32" s="934" t="str">
        <f t="shared" ref="IE32:IE69" si="217">IF(AND($C32="Efficiency", $O32="SF Detached",NOT($Q32="Yes")),$E32,"")</f>
        <v/>
      </c>
      <c r="IF32" s="934" t="str">
        <f t="shared" ref="IF32:IF69" si="218">IF(AND($C32=1, $O32="SF Detached",NOT($Q32="Yes")),$E32,"")</f>
        <v/>
      </c>
      <c r="IG32" s="934" t="str">
        <f t="shared" ref="IG32:IG69" si="219">IF(AND($C32=2, $O32="SF Detached",NOT($Q32="Yes")),$E32,"")</f>
        <v/>
      </c>
      <c r="IH32" s="934" t="str">
        <f t="shared" ref="IH32:IH69" si="220">IF(AND($C32=3, $O32="SF Detached",NOT($Q32="Yes")),$E32,"")</f>
        <v/>
      </c>
      <c r="II32" s="934" t="str">
        <f t="shared" ref="II32:II69" si="221">IF(AND($C32=4, $O32="SF Detached",NOT($Q32="Yes")),$E32,"")</f>
        <v/>
      </c>
      <c r="IJ32" s="934" t="str">
        <f t="shared" ref="IJ32:IJ69" si="222">IF(AND($C32="Efficiency", $O32="SF Detached",$Q32="Yes"),$E32,"")</f>
        <v/>
      </c>
      <c r="IK32" s="934" t="str">
        <f t="shared" ref="IK32:IK69" si="223">IF(AND($C32=1, $O32="SF Detached",$Q32="Yes"),$E32,"")</f>
        <v/>
      </c>
      <c r="IL32" s="934" t="str">
        <f t="shared" ref="IL32:IL69" si="224">IF(AND($C32=2, $O32="SF Detached",$Q32="Yes"),$E32,"")</f>
        <v/>
      </c>
      <c r="IM32" s="934" t="str">
        <f t="shared" ref="IM32:IM69" si="225">IF(AND($C32=3, $O32="SF Detached",$Q32="Yes"),$E32,"")</f>
        <v/>
      </c>
      <c r="IN32" s="934" t="str">
        <f t="shared" ref="IN32:IN69" si="226">IF(AND($C32=4, $O32="SF Detached",$Q32="Yes"),$E32,"")</f>
        <v/>
      </c>
      <c r="IO32" s="934" t="str">
        <f t="shared" ref="IO32:IO69" si="227">IF(AND($C32="Efficiency", $O32="Mfd Home",NOT($Q32="Yes")),$E32,"")</f>
        <v/>
      </c>
      <c r="IP32" s="934" t="str">
        <f t="shared" ref="IP32:IP69" si="228">IF(AND($C32=1, $O32="Mfd Home",NOT($Q32="Yes")),$E32,"")</f>
        <v/>
      </c>
      <c r="IQ32" s="934" t="str">
        <f t="shared" ref="IQ32:IQ69" si="229">IF(AND($C32=2, $O32="Mfd Home",NOT($Q32="Yes")),$E32,"")</f>
        <v/>
      </c>
      <c r="IR32" s="934" t="str">
        <f t="shared" ref="IR32:IR69" si="230">IF(AND($C32=3, $O32="Mfd Home",NOT($Q32="Yes")),$E32,"")</f>
        <v/>
      </c>
      <c r="IS32" s="934" t="str">
        <f t="shared" ref="IS32:IS69" si="231">IF(AND($C32=4, $O32="Mfd Home",NOT($Q32="Yes")),$E32,"")</f>
        <v/>
      </c>
      <c r="IT32" s="934" t="str">
        <f t="shared" ref="IT32:IT69" si="232">IF(AND($C32="Efficiency", $O32="Mfd Home",$Q32="Yes"),$E32,"")</f>
        <v/>
      </c>
      <c r="IU32" s="934" t="str">
        <f t="shared" ref="IU32:IU69" si="233">IF(AND($C32=1, $O32="Mfd Home",$Q32="Yes"),$E32,"")</f>
        <v/>
      </c>
      <c r="IV32" s="934" t="str">
        <f t="shared" ref="IV32:IV69" si="234">IF(AND($C32=2, $O32="Mfd Home",$Q32="Yes"),$E32,"")</f>
        <v/>
      </c>
      <c r="IW32" s="934" t="str">
        <f t="shared" ref="IW32:IW69" si="235">IF(AND($C32=3, $O32="Mfd Home",$Q32="Yes"),$E32,"")</f>
        <v/>
      </c>
      <c r="IX32" s="934" t="str">
        <f t="shared" ref="IX32:IX69" si="236">IF(AND($C32=4, $O32="Mfd Home",$Q32="Yes"),$E32,"")</f>
        <v/>
      </c>
      <c r="IY32" s="934" t="str">
        <f t="shared" ref="IY32:IY69" si="237">IF(AND($C32="Efficiency", $O32="Duplex",NOT($Q32="Yes")),$E32,"")</f>
        <v/>
      </c>
      <c r="IZ32" s="934" t="str">
        <f t="shared" ref="IZ32:IZ69" si="238">IF(AND($C32=1, $O32="Duplex",NOT($Q32="Yes")),$E32,"")</f>
        <v/>
      </c>
      <c r="JA32" s="934" t="str">
        <f t="shared" ref="JA32:JA69" si="239">IF(AND($C32=2, $O32="Duplex",NOT($Q32="Yes")),$E32,"")</f>
        <v/>
      </c>
      <c r="JB32" s="934" t="str">
        <f t="shared" ref="JB32:JB69" si="240">IF(AND($C32=3, $O32="Duplex",NOT($Q32="Yes")),$E32,"")</f>
        <v/>
      </c>
      <c r="JC32" s="934" t="str">
        <f t="shared" ref="JC32:JC69" si="241">IF(AND($C32=4, $O32="Duplex",NOT($Q32="Yes")),$E32,"")</f>
        <v/>
      </c>
      <c r="JD32" s="934" t="str">
        <f t="shared" ref="JD32:JD69" si="242">IF(AND($C32="Efficiency", $O32="Duplex",$Q32="Yes"),$E32,"")</f>
        <v/>
      </c>
      <c r="JE32" s="934" t="str">
        <f t="shared" ref="JE32:JE69" si="243">IF(AND($C32=1, $O32="Duplex",$Q32="Yes"),$E32,"")</f>
        <v/>
      </c>
      <c r="JF32" s="934" t="str">
        <f t="shared" ref="JF32:JF69" si="244">IF(AND($C32=2, $O32="Duplex",$Q32="Yes"),$E32,"")</f>
        <v/>
      </c>
      <c r="JG32" s="934" t="str">
        <f t="shared" ref="JG32:JG69" si="245">IF(AND($C32=3, $O32="Duplex",$Q32="Yes"),$E32,"")</f>
        <v/>
      </c>
      <c r="JH32" s="934" t="str">
        <f t="shared" ref="JH32:JH69" si="246">IF(AND($C32=4, $O32="Duplex",$Q32="Yes"),$E32,"")</f>
        <v/>
      </c>
      <c r="JI32" s="934" t="str">
        <f t="shared" ref="JI32:JI69" si="247">IF(AND($C32="Efficiency", $O32="Townhome",NOT($Q32="Yes")),$E32,"")</f>
        <v/>
      </c>
      <c r="JJ32" s="934" t="str">
        <f t="shared" ref="JJ32:JJ69" si="248">IF(AND($C32=1, $O32="Townhome",NOT($Q32="Yes")),$E32,"")</f>
        <v/>
      </c>
      <c r="JK32" s="934" t="str">
        <f t="shared" ref="JK32:JK69" si="249">IF(AND($C32=2, $O32="Townhome",NOT($Q32="Yes")),$E32,"")</f>
        <v/>
      </c>
      <c r="JL32" s="934" t="str">
        <f t="shared" ref="JL32:JL69" si="250">IF(AND($C32=3, $O32="Townhome",NOT($Q32="Yes")),$E32,"")</f>
        <v/>
      </c>
      <c r="JM32" s="934" t="str">
        <f t="shared" ref="JM32:JM69" si="251">IF(AND($C32=4, $O32="Townhome",NOT($Q32="Yes")),$E32,"")</f>
        <v/>
      </c>
      <c r="JN32" s="934" t="str">
        <f t="shared" ref="JN32:JN69" si="252">IF(AND($C32="Efficiency", $O32="Townhome",$Q32="Yes"),$E32,"")</f>
        <v/>
      </c>
      <c r="JO32" s="934" t="str">
        <f t="shared" ref="JO32:JO69" si="253">IF(AND($C32=1, $O32="Townhome",$Q32="Yes"),$E32,"")</f>
        <v/>
      </c>
      <c r="JP32" s="934" t="str">
        <f t="shared" ref="JP32:JP69" si="254">IF(AND($C32=2, $O32="Townhome",$Q32="Yes"),$E32,"")</f>
        <v/>
      </c>
      <c r="JQ32" s="934" t="str">
        <f t="shared" ref="JQ32:JQ69" si="255">IF(AND($C32=3, $O32="Townhome",$Q32="Yes"),$E32,"")</f>
        <v/>
      </c>
      <c r="JR32" s="934" t="str">
        <f t="shared" ref="JR32:JR69" si="256">IF(AND($C32=4, $O32="Townhome",$Q32="Yes"),$E32,"")</f>
        <v/>
      </c>
      <c r="JS32" s="934" t="str">
        <f t="shared" ref="JS32:JS69" si="257">IF(AND($C32="Efficiency", $O32="1-Story",NOT($Q32="Yes")),$E32,"")</f>
        <v/>
      </c>
      <c r="JT32" s="934" t="str">
        <f t="shared" ref="JT32:JT69" si="258">IF(AND($C32=1, $O32="1-Story",NOT($Q32="Yes")),$E32,"")</f>
        <v/>
      </c>
      <c r="JU32" s="934" t="str">
        <f t="shared" ref="JU32:JU69" si="259">IF(AND($C32=2, $O32="1-Story",NOT($Q32="Yes")),$E32,"")</f>
        <v/>
      </c>
      <c r="JV32" s="934" t="str">
        <f t="shared" ref="JV32:JV69" si="260">IF(AND($C32=3, $O32="1-Story",NOT($Q32="Yes")),$E32,"")</f>
        <v/>
      </c>
      <c r="JW32" s="934" t="str">
        <f t="shared" ref="JW32:JW69" si="261">IF(AND($C32=4, $O32="1-Story",NOT($Q32="Yes")),$E32,"")</f>
        <v/>
      </c>
      <c r="JX32" s="934" t="str">
        <f t="shared" ref="JX32:JX69" si="262">IF(AND($C32="Efficiency", $O32="1-Story",$Q32="Yes"),$E32,"")</f>
        <v/>
      </c>
      <c r="JY32" s="934" t="str">
        <f t="shared" ref="JY32:JY69" si="263">IF(AND($C32=1, $O32="1-Story",$Q32="Yes"),$E32,"")</f>
        <v/>
      </c>
      <c r="JZ32" s="934" t="str">
        <f t="shared" ref="JZ32:JZ69" si="264">IF(AND($C32=2, $O32="1-Story",$Q32="Yes"),$E32,"")</f>
        <v/>
      </c>
      <c r="KA32" s="934" t="str">
        <f t="shared" ref="KA32:KA69" si="265">IF(AND($C32=3, $O32="1-Story",$Q32="Yes"),$E32,"")</f>
        <v/>
      </c>
      <c r="KB32" s="934" t="str">
        <f t="shared" ref="KB32:KB69" si="266">IF(AND($C32=4, $O32="1-Story",$Q32="Yes"),$E32,"")</f>
        <v/>
      </c>
      <c r="KC32" s="934" t="str">
        <f t="shared" ref="KC32:KC69" si="267">IF(AND($C32="Efficiency", $O32="2-Story",NOT($Q32="Yes")),$E32,"")</f>
        <v/>
      </c>
      <c r="KD32" s="934" t="str">
        <f t="shared" ref="KD32:KD69" si="268">IF(AND($C32=1, $O32="2-Story",NOT($Q32="Yes")),$E32,"")</f>
        <v/>
      </c>
      <c r="KE32" s="934" t="str">
        <f t="shared" ref="KE32:KE69" si="269">IF(AND($C32=2, $O32="2-Story",NOT($Q32="Yes")),$E32,"")</f>
        <v/>
      </c>
      <c r="KF32" s="934" t="str">
        <f t="shared" ref="KF32:KF69" si="270">IF(AND($C32=3, $O32="2-Story",NOT($Q32="Yes")),$E32,"")</f>
        <v/>
      </c>
      <c r="KG32" s="934" t="str">
        <f t="shared" ref="KG32:KG69" si="271">IF(AND($C32=4, $O32="2-Story",NOT($Q32="Yes")),$E32,"")</f>
        <v/>
      </c>
      <c r="KH32" s="934" t="str">
        <f t="shared" ref="KH32:KH69" si="272">IF(AND($C32="Efficiency", $O32="2-Story",$Q32="Yes"),$E32,"")</f>
        <v/>
      </c>
      <c r="KI32" s="934" t="str">
        <f t="shared" ref="KI32:KI69" si="273">IF(AND($C32=1, $O32="2-Story",$Q32="Yes"),$E32,"")</f>
        <v/>
      </c>
      <c r="KJ32" s="934" t="str">
        <f t="shared" ref="KJ32:KJ69" si="274">IF(AND($C32=2, $O32="2-Story",$Q32="Yes"),$E32,"")</f>
        <v/>
      </c>
      <c r="KK32" s="934" t="str">
        <f t="shared" ref="KK32:KK69" si="275">IF(AND($C32=3, $O32="2-Story",$Q32="Yes"),$E32,"")</f>
        <v/>
      </c>
      <c r="KL32" s="934" t="str">
        <f t="shared" ref="KL32:KL69" si="276">IF(AND($C32=4, $O32="2-Story",$Q32="Yes"),$E32,"")</f>
        <v/>
      </c>
      <c r="KM32" s="934" t="str">
        <f t="shared" ref="KM32:KM69" si="277">IF(AND($C32="Efficiency", $O32="2-Story Walkup",NOT($Q32="Yes")),$E32,"")</f>
        <v/>
      </c>
      <c r="KN32" s="934" t="str">
        <f t="shared" ref="KN32:KN69" si="278">IF(AND($C32=1, $O32="2-Story Walkup",NOT($Q32="Yes")),$E32,"")</f>
        <v/>
      </c>
      <c r="KO32" s="934" t="str">
        <f t="shared" ref="KO32:KO69" si="279">IF(AND($C32=2, $O32="2-Story Walkup",NOT($Q32="Yes")),$E32,"")</f>
        <v/>
      </c>
      <c r="KP32" s="934" t="str">
        <f t="shared" ref="KP32:KP69" si="280">IF(AND($C32=3, $O32="2-Story Walkup",NOT($Q32="Yes")),$E32,"")</f>
        <v/>
      </c>
      <c r="KQ32" s="934" t="str">
        <f t="shared" ref="KQ32:KQ69" si="281">IF(AND($C32=4, $O32="2-Story Walkup",NOT($Q32="Yes")),$E32,"")</f>
        <v/>
      </c>
      <c r="KR32" s="934" t="str">
        <f t="shared" ref="KR32:KR69" si="282">IF(AND($C32="Efficiency", $O32="2-Story Walkup",$Q32="Yes"),$E32,"")</f>
        <v/>
      </c>
      <c r="KS32" s="934" t="str">
        <f t="shared" ref="KS32:KS69" si="283">IF(AND($C32=1, $O32="2-Story Walkup",$Q32="Yes"),$E32,"")</f>
        <v/>
      </c>
      <c r="KT32" s="934" t="str">
        <f t="shared" ref="KT32:KT69" si="284">IF(AND($C32=2, $O32="2-Story Walkup",$Q32="Yes"),$E32,"")</f>
        <v/>
      </c>
      <c r="KU32" s="934" t="str">
        <f t="shared" ref="KU32:KU69" si="285">IF(AND($C32=3, $O32="2-Story Walkup",$Q32="Yes"),$E32,"")</f>
        <v/>
      </c>
      <c r="KV32" s="934" t="str">
        <f t="shared" ref="KV32:KV69" si="286">IF(AND($C32=4, $O32="2-Story Walkup",$Q32="Yes"),$E32,"")</f>
        <v/>
      </c>
      <c r="KW32" s="934" t="str">
        <f t="shared" ref="KW32:KW69" si="287">IF(AND($C32="Efficiency", $O32="3+ Story",NOT($Q32="Yes")),$E32,"")</f>
        <v/>
      </c>
      <c r="KX32" s="934" t="str">
        <f t="shared" ref="KX32:KX69" si="288">IF(AND($C32=1, $O32="3+ Story",NOT($Q32="Yes")),$E32,"")</f>
        <v/>
      </c>
      <c r="KY32" s="934" t="str">
        <f t="shared" ref="KY32:KY69" si="289">IF(AND($C32=2, $O32="3+ Story",NOT($Q32="Yes")),$E32,"")</f>
        <v/>
      </c>
      <c r="KZ32" s="934" t="str">
        <f t="shared" ref="KZ32:KZ69" si="290">IF(AND($C32=3, $O32="3+ Story",NOT($Q32="Yes")),$E32,"")</f>
        <v/>
      </c>
      <c r="LA32" s="934" t="str">
        <f t="shared" ref="LA32:LA69" si="291">IF(AND($C32=4, $O32="3+ Story",NOT($Q32="Yes")),$E32,"")</f>
        <v/>
      </c>
      <c r="LB32" s="934" t="str">
        <f t="shared" ref="LB32:LB69" si="292">IF(AND($C32="Efficiency", $O32="3+ Story",$Q32="Yes"),$E32,"")</f>
        <v/>
      </c>
      <c r="LC32" s="934" t="str">
        <f t="shared" ref="LC32:LC69" si="293">IF(AND($C32=1, $O32="3+ Story",$Q32="Yes"),$E32,"")</f>
        <v/>
      </c>
      <c r="LD32" s="934" t="str">
        <f t="shared" ref="LD32:LD69" si="294">IF(AND($C32=2, $O32="3+ Story",$Q32="Yes"),$E32,"")</f>
        <v/>
      </c>
      <c r="LE32" s="934" t="str">
        <f t="shared" ref="LE32:LE69" si="295">IF(AND($C32=3, $O32="3+ Story",$Q32="Yes"),$E32,"")</f>
        <v/>
      </c>
      <c r="LF32" s="934" t="str">
        <f t="shared" ref="LF32:LF69" si="296">IF(AND($C32=4, $O32="3+ Story",$Q32="Yes"),$E32,"")</f>
        <v/>
      </c>
      <c r="LG32" s="934" t="str">
        <f t="shared" ref="LG32:LG69" si="297">IF(AND($C32="Efficiency", $O32="3+ Story Elevator",NOT($Q32="Yes")),$E32,"")</f>
        <v/>
      </c>
      <c r="LH32" s="934" t="str">
        <f t="shared" ref="LH32:LH69" si="298">IF(AND($C32=1, $O32="3+ Story Elevator",NOT($Q32="Yes")),$E32,"")</f>
        <v/>
      </c>
      <c r="LI32" s="934" t="str">
        <f t="shared" ref="LI32:LI69" si="299">IF(AND($C32=2, $O32="3+ Story Elevator",NOT($Q32="Yes")),$E32,"")</f>
        <v/>
      </c>
      <c r="LJ32" s="934" t="str">
        <f t="shared" ref="LJ32:LJ69" si="300">IF(AND($C32=3, $O32="3+ Story Elevator",NOT($Q32="Yes")),$E32,"")</f>
        <v/>
      </c>
      <c r="LK32" s="934" t="str">
        <f t="shared" ref="LK32:LK69" si="301">IF(AND($C32=4, $O32="3+ Story Elevator",NOT($Q32="Yes")),$E32,"")</f>
        <v/>
      </c>
      <c r="LL32" s="934" t="str">
        <f t="shared" ref="LL32:LL69" si="302">IF(AND($C32="Efficiency", $O32="3+ Story Elevator",$Q32="Yes"),$E32,"")</f>
        <v/>
      </c>
      <c r="LM32" s="934" t="str">
        <f t="shared" ref="LM32:LM69" si="303">IF(AND($C32=1, $O32="3+ Story Elevator",$Q32="Yes"),$E32,"")</f>
        <v/>
      </c>
      <c r="LN32" s="934" t="str">
        <f t="shared" ref="LN32:LN69" si="304">IF(AND($C32=2, $O32="3+ Story Elevator",$Q32="Yes"),$E32,"")</f>
        <v/>
      </c>
      <c r="LO32" s="934" t="str">
        <f t="shared" ref="LO32:LO69" si="305">IF(AND($C32=3, $O32="3+ Story Elevator",$Q32="Yes"),$E32,"")</f>
        <v/>
      </c>
      <c r="LP32" s="934" t="str">
        <f t="shared" ref="LP32:LP69" si="306">IF(AND($C32=4, $O32="3+ Story Elevator",$Q32="Yes"),$E32,"")</f>
        <v/>
      </c>
      <c r="LQ32" s="935" t="str">
        <f t="shared" ref="LQ32:LQ69" si="307">IF(AND($B32="NSP 120% AMI",$C32="Efficiency", NOT($N32="Common Space")),$E32,"")</f>
        <v/>
      </c>
      <c r="LR32" s="935" t="str">
        <f t="shared" ref="LR32:LR69" si="308">IF(AND($B32="NSP 120% AMI",$C32=1,NOT($N32="Common Space")),$E32,"")</f>
        <v/>
      </c>
      <c r="LS32" s="935" t="str">
        <f t="shared" ref="LS32:LS69" si="309">IF(AND($B32="NSP 120% AMI",$C32=2,NOT($N32="Common Space")),$E32,"")</f>
        <v/>
      </c>
      <c r="LT32" s="935" t="str">
        <f t="shared" ref="LT32:LT69" si="310">IF(AND($B32="NSP 120% AMI",$C32=3,NOT($N32="Common Space")),$E32,"")</f>
        <v/>
      </c>
      <c r="LU32" s="935" t="str">
        <f t="shared" ref="LU32:LU69" si="311">IF(AND($B32="NSP 120% AMI",$C32=4,NOT($N32="Common Space")),$E32,"")</f>
        <v/>
      </c>
      <c r="LV32" s="902" t="str">
        <f t="shared" ref="LV32:LV69" si="312">IF(AND(C32="Efficiency",B32="NSP 120% AMI",NOT(N32="Common Space")),E32*F32,"")</f>
        <v/>
      </c>
      <c r="LW32" s="902" t="str">
        <f t="shared" ref="LW32:LW69" si="313">IF(AND(C32=1,B32="NSP 120% AMI",NOT(N32="Common Space")),E32*F32,"")</f>
        <v/>
      </c>
      <c r="LX32" s="902" t="str">
        <f t="shared" ref="LX32:LX69" si="314">IF(AND(C32=2,B32="NSP 120% AMI",NOT(N32="Common Space")),E32*F32,"")</f>
        <v/>
      </c>
      <c r="LY32" s="902" t="str">
        <f t="shared" ref="LY32:LY69" si="315">IF(AND(C32=3,B32="NSP 120% AMI",NOT(N32="Common Space")),E32*F32,"")</f>
        <v/>
      </c>
      <c r="LZ32" s="902" t="str">
        <f t="shared" ref="LZ32:LZ69" si="316">IF(AND(C32=4,B32="NSP 120% AMI",NOT(N32="Common Space")),E32*F32,"")</f>
        <v/>
      </c>
      <c r="MA32" s="902" t="str">
        <f t="shared" ref="MA32:MA69" si="317">IF(AND($C32="Efficiency", $P32="New Construction",$B32="NSP 120% AMI",NOT($N32="Common Space")),$E32,"")</f>
        <v/>
      </c>
      <c r="MB32" s="902" t="str">
        <f t="shared" ref="MB32:MB69" si="318">IF(AND($C32=1, $P32="New Construction",$B32="NSP 120% AMI",NOT($N32="Common Space")),$E32,"")</f>
        <v/>
      </c>
      <c r="MC32" s="902" t="str">
        <f t="shared" ref="MC32:MC69" si="319">IF(AND($C32=2, $P32="New Construction",$B32="NSP 120% AMI",NOT($N32="Common Space")),$E32,"")</f>
        <v/>
      </c>
      <c r="MD32" s="902" t="str">
        <f t="shared" ref="MD32:MD69" si="320">IF(AND($C32=3, $P32="New Construction",$B32="NSP 120% AMI",NOT($N32="Common Space")),$E32,"")</f>
        <v/>
      </c>
      <c r="ME32" s="902" t="str">
        <f t="shared" ref="ME32:ME69" si="321">IF(AND($C32=4, $P32="New Construction",$B32="NSP 120% AMI",NOT($N32="Common Space")),$E32,"")</f>
        <v/>
      </c>
      <c r="MF32" s="902" t="str">
        <f t="shared" ref="MF32:MF69" si="322">IF(AND($C32="Efficiency", $P32="Acquisition/Rehab",$B32="NSP 120% AMI",NOT($N32="Common Space")),$E32,"")</f>
        <v/>
      </c>
      <c r="MG32" s="902" t="str">
        <f t="shared" ref="MG32:MG69" si="323">IF(AND($C32=1, $P32="Acquisition/Rehab",$B32="NSP 120% AMI",NOT($N32="Common Space")),$E32,"")</f>
        <v/>
      </c>
      <c r="MH32" s="902" t="str">
        <f t="shared" ref="MH32:MH69" si="324">IF(AND($C32=2, $P32="Acquisition/Rehab",$B32="NSP 120% AMI",NOT($N32="Common Space")),$E32,"")</f>
        <v/>
      </c>
      <c r="MI32" s="902" t="str">
        <f t="shared" ref="MI32:MI69" si="325">IF(AND($C32=3, $P32="Acquisition/Rehab",$B32="NSP 120% AMI",NOT($N32="Common Space")),$E32,"")</f>
        <v/>
      </c>
      <c r="MJ32" s="902" t="str">
        <f t="shared" ref="MJ32:MJ69" si="326">IF(AND($C32=4, $P32="Acquisition/Rehab",$B32="NSP 120% AMI",NOT($N32="Common Space")),$E32,"")</f>
        <v/>
      </c>
      <c r="MK32" s="902" t="str">
        <f t="shared" ref="MK32:MK69" si="327">IF(AND($C32="Efficiency", $P32="Rehabilitation",$B32="NSP 120% AMI",NOT($N32="Common Space")),$E32,"")</f>
        <v/>
      </c>
      <c r="ML32" s="902" t="str">
        <f t="shared" ref="ML32:ML69" si="328">IF(AND($C32=1, $P32="Rehabilitation",$B32="NSP 120% AMI",NOT($N32="Common Space")),$E32,"")</f>
        <v/>
      </c>
      <c r="MM32" s="902" t="str">
        <f t="shared" ref="MM32:MM69" si="329">IF(AND($C32=2, $P32="Rehabilitation",$B32="NSP 120% AMI",NOT($N32="Common Space")),$E32,"")</f>
        <v/>
      </c>
      <c r="MN32" s="902" t="str">
        <f t="shared" ref="MN32:MN69" si="330">IF(AND($C32=3, $P32="Rehabilitation",$B32="NSP 120% AMI",NOT($N32="Common Space")),$E32,"")</f>
        <v/>
      </c>
      <c r="MO32" s="902" t="str">
        <f t="shared" ref="MO32:MO69" si="331">IF(AND($C32=4, $P32="Rehabilitation",$B32="NSP 120% AMI",NOT($N32="Common Space")),$E32,"")</f>
        <v/>
      </c>
      <c r="MP32" s="923">
        <f>IF(AND($C32="Efficiency",$E32&gt;0,OR($O32="1-Story",$O32="2-Story",$O32="3+ Story",$O32="3+ Story Elevator",$O32="2-Story Walkup",$O32="Townhome"),OR($P32="Acquisition/Rehab",$P32="Rehabilitation"),NOT($Q32="Yes")),$E32,0)</f>
        <v>0</v>
      </c>
      <c r="MQ32" s="923">
        <f>IF(AND($C32=1,$E32&gt;0,OR($O32="1-Story",$O32="2-Story",$O32="3+ Story",$O32="3+ Story Elevator",$O32="2-Story Walkup",$O32="Townhome"),OR($P32="Acquisition/Rehab",$P32="Rehabilitation"),NOT($Q32="Yes")),$E32,0)</f>
        <v>0</v>
      </c>
      <c r="MR32" s="923">
        <f>IF(AND($C32=2,$E32&gt;0,OR($O32="1-Story",$O32="2-Story",$O32="3+ Story",$O32="3+ Story Elevator",$O32="2-Story Walkup",$O32="Townhome"),OR($P32="Acquisition/Rehab",$P32="Rehabilitation"),NOT($Q32="Yes")),$E32,0)</f>
        <v>0</v>
      </c>
      <c r="MS32" s="923">
        <f>IF(AND($C32=3,$E32&gt;0,OR($O32="1-Story",$O32="2-Story",$O32="3+ Story",$O32="3+ Story Elevator",$O32="2-Story Walkup",$O32="Townhome"),OR($P32="Acquisition/Rehab",$P32="Rehabilitation"),NOT($Q32="Yes")),$E32,0)</f>
        <v>0</v>
      </c>
      <c r="MT32" s="923">
        <f>IF(AND($C32=4,$E32&gt;0,OR($O32="1-Story",$O32="2-Story",$O32="3+ Story",$O32="3+ Story Elevator",$O32="2-Story Walkup",$O32="Townhome"),OR($P32="Acquisition/Rehab",$P32="Rehabilitation"),NOT($Q32="Yes")),$E32,0)</f>
        <v>0</v>
      </c>
      <c r="MU32" s="923">
        <f>IF(AND($C32="Efficiency",$E32&gt;0,OR($O32="1-Story",$O32="2-Story",$O32="3+ Story",$O32="3+ Story Elevator",$O32="2-Story Walkup",$O32="Townhome"),$P32="New Construction"),$E32,0)</f>
        <v>0</v>
      </c>
      <c r="MV32" s="923">
        <f>IF(AND($C32=1,$E32&gt;0,OR($O32="1-Story",$O32="2-Story",$O32="3+ Story",$O32="3+ Story Elevator",$O32="2-Story Walkup",$O32="Townhome"),$P32="New Construction"),$E32,0)</f>
        <v>0</v>
      </c>
      <c r="MW32" s="923">
        <f>IF(AND($C32=2,$E32&gt;0,OR($O32="1-Story",$O32="2-Story",$O32="3+ Story",$O32="3+ Story Elevator",$O32="2-Story Walkup",$O32="Townhome"),$P32="New Construction"),$E32,0)</f>
        <v>0</v>
      </c>
      <c r="MX32" s="923">
        <f>IF(AND($C32=3,$E32&gt;0,OR($O32="1-Story",$O32="2-Story",$O32="3+ Story",$O32="3+ Story Elevator",$O32="2-Story Walkup",$O32="Townhome"),$P32="New Construction"),$E32,0)</f>
        <v>0</v>
      </c>
      <c r="MY32" s="923">
        <f>IF(AND($C32=4,$E32&gt;0,OR($O32="1-Story",$O32="2-Story",$O32="3+ Story",$O32="3+ Story Elevator",$O32="2-Story Walkup",$O32="Townhome"),$P32="New Construction"),$E32,0)</f>
        <v>0</v>
      </c>
      <c r="MZ32" s="923">
        <f t="shared" ref="MZ32:MZ69" si="332">IF(AND($C32="Efficiency",$E32&gt;0,OR($O32="SF Detached",$O32="Duplex",$O32="Mfd Home"),NOT($Q32="Yes")),$E32,0)</f>
        <v>0</v>
      </c>
      <c r="NA32" s="923">
        <f t="shared" ref="NA32:NA69" si="333">IF(AND($C32=1,$E32&gt;0,OR($O32="SF Detached",$O32="Duplex",$O32="Mfd Home"),NOT($Q32="Yes")),$E32,0)</f>
        <v>0</v>
      </c>
      <c r="NB32" s="923">
        <f t="shared" ref="NB32:NB69" si="334">IF(AND($C32=2,$E32&gt;0,OR($O32="SF Detached",$O32="Duplex",$O32="Mfd Home"),NOT($Q32="Yes")),$E32,0)</f>
        <v>0</v>
      </c>
      <c r="NC32" s="923">
        <f t="shared" ref="NC32:NC69" si="335">IF(AND($C32=3,$E32&gt;0,OR($O32="SF Detached",$O32="Duplex",$O32="Mfd Home"),NOT($Q32="Yes")),$E32,0)</f>
        <v>0</v>
      </c>
      <c r="ND32" s="923">
        <f t="shared" ref="ND32:ND69" si="336">IF(AND($C32=4,$E32&gt;0,OR($O32="SF Detached",$O32="Duplex",$O32="Mfd Home"),NOT($Q32="Yes")),$E32,0)</f>
        <v>0</v>
      </c>
    </row>
    <row r="33" spans="1:368" s="902" customFormat="1" ht="13.9" customHeight="1" x14ac:dyDescent="0.2">
      <c r="A33" s="927" t="str">
        <f t="shared" ref="A33:A69" si="337">IF(AND(E33&gt;0,OR(B33="",C33="",D33="",F33="",G33="", H33="",I33="",N33="",O33="",P33="",Q33="")),1,"")</f>
        <v/>
      </c>
      <c r="B33" s="928" t="str">
        <f>'Rent Schedule &amp; Summary'!B11</f>
        <v>N/A-CS</v>
      </c>
      <c r="C33" s="929">
        <f>'Rent Schedule &amp; Summary'!C11</f>
        <v>0</v>
      </c>
      <c r="D33" s="929">
        <f>'Rent Schedule &amp; Summary'!D11</f>
        <v>0</v>
      </c>
      <c r="E33" s="929">
        <f>'Rent Schedule &amp; Summary'!E11</f>
        <v>0</v>
      </c>
      <c r="F33" s="929">
        <f>'Rent Schedule &amp; Summary'!F11</f>
        <v>0</v>
      </c>
      <c r="G33" s="929">
        <f>'Rent Schedule &amp; Summary'!G11</f>
        <v>0</v>
      </c>
      <c r="H33" s="929">
        <f>'Rent Schedule &amp; Summary'!H11</f>
        <v>0</v>
      </c>
      <c r="I33" s="929">
        <f>'Rent Schedule &amp; Summary'!I11</f>
        <v>0</v>
      </c>
      <c r="J33" s="929">
        <f>'Rent Schedule &amp; Summary'!J11</f>
        <v>0</v>
      </c>
      <c r="K33" s="930">
        <f>'Rent Schedule &amp; Summary'!K11</f>
        <v>0</v>
      </c>
      <c r="L33" s="759">
        <f t="shared" si="0"/>
        <v>0</v>
      </c>
      <c r="M33" s="759">
        <f t="shared" si="1"/>
        <v>0</v>
      </c>
      <c r="N33" s="931">
        <f>'Rent Schedule &amp; Summary'!N11</f>
        <v>0</v>
      </c>
      <c r="O33" s="931">
        <f>'Rent Schedule &amp; Summary'!O11</f>
        <v>0</v>
      </c>
      <c r="P33" s="931">
        <f>'Rent Schedule &amp; Summary'!P11</f>
        <v>0</v>
      </c>
      <c r="Q33" s="908">
        <f>'Rent Schedule &amp; Summary'!Q11</f>
        <v>0</v>
      </c>
      <c r="R33" s="932">
        <f>'Rent Schedule &amp; Summary'!R11</f>
        <v>0</v>
      </c>
      <c r="S33" s="933">
        <f>'Rent Schedule &amp; Summary'!S11</f>
        <v>0</v>
      </c>
      <c r="T33" s="1281">
        <f>'Rent Schedule &amp; Summary'!T11</f>
        <v>0</v>
      </c>
      <c r="U33" s="1281"/>
      <c r="V33" s="1281"/>
      <c r="W33" s="1281"/>
      <c r="X33" s="902" t="str">
        <f t="shared" si="2"/>
        <v/>
      </c>
      <c r="Y33" s="902" t="str">
        <f t="shared" si="3"/>
        <v/>
      </c>
      <c r="Z33" s="902" t="str">
        <f t="shared" si="4"/>
        <v/>
      </c>
      <c r="AA33" s="902" t="str">
        <f t="shared" si="5"/>
        <v/>
      </c>
      <c r="AB33" s="902" t="str">
        <f t="shared" si="6"/>
        <v/>
      </c>
      <c r="AC33" s="902" t="str">
        <f t="shared" si="7"/>
        <v/>
      </c>
      <c r="AD33" s="902" t="str">
        <f t="shared" si="8"/>
        <v/>
      </c>
      <c r="AE33" s="902" t="str">
        <f t="shared" si="9"/>
        <v/>
      </c>
      <c r="AF33" s="902" t="str">
        <f t="shared" si="10"/>
        <v/>
      </c>
      <c r="AG33" s="902" t="str">
        <f t="shared" si="11"/>
        <v/>
      </c>
      <c r="AH33" s="902" t="str">
        <f t="shared" si="12"/>
        <v/>
      </c>
      <c r="AI33" s="902" t="str">
        <f t="shared" si="13"/>
        <v/>
      </c>
      <c r="AJ33" s="902" t="str">
        <f t="shared" si="14"/>
        <v/>
      </c>
      <c r="AK33" s="902" t="str">
        <f t="shared" si="15"/>
        <v/>
      </c>
      <c r="AL33" s="902" t="str">
        <f t="shared" si="16"/>
        <v/>
      </c>
      <c r="AM33" s="902" t="str">
        <f t="shared" si="17"/>
        <v/>
      </c>
      <c r="AN33" s="902" t="str">
        <f t="shared" si="18"/>
        <v/>
      </c>
      <c r="AO33" s="902" t="str">
        <f t="shared" si="19"/>
        <v/>
      </c>
      <c r="AP33" s="902" t="str">
        <f t="shared" si="20"/>
        <v/>
      </c>
      <c r="AQ33" s="902" t="str">
        <f t="shared" si="21"/>
        <v/>
      </c>
      <c r="AR33" s="902" t="str">
        <f t="shared" si="22"/>
        <v/>
      </c>
      <c r="AS33" s="902" t="str">
        <f t="shared" si="23"/>
        <v/>
      </c>
      <c r="AT33" s="902" t="str">
        <f t="shared" si="24"/>
        <v/>
      </c>
      <c r="AU33" s="902" t="str">
        <f t="shared" si="25"/>
        <v/>
      </c>
      <c r="AV33" s="902" t="str">
        <f t="shared" si="26"/>
        <v/>
      </c>
      <c r="AW33" s="902" t="str">
        <f t="shared" si="27"/>
        <v/>
      </c>
      <c r="AX33" s="902" t="str">
        <f t="shared" si="28"/>
        <v/>
      </c>
      <c r="AY33" s="902" t="str">
        <f t="shared" si="29"/>
        <v/>
      </c>
      <c r="AZ33" s="902" t="str">
        <f t="shared" si="30"/>
        <v/>
      </c>
      <c r="BA33" s="902" t="str">
        <f t="shared" si="31"/>
        <v/>
      </c>
      <c r="BB33" s="902" t="str">
        <f t="shared" si="32"/>
        <v/>
      </c>
      <c r="BC33" s="902" t="str">
        <f t="shared" si="33"/>
        <v/>
      </c>
      <c r="BD33" s="902" t="str">
        <f t="shared" si="34"/>
        <v/>
      </c>
      <c r="BE33" s="902" t="str">
        <f t="shared" si="35"/>
        <v/>
      </c>
      <c r="BF33" s="902" t="str">
        <f t="shared" si="36"/>
        <v/>
      </c>
      <c r="BG33" s="902" t="str">
        <f t="shared" si="37"/>
        <v/>
      </c>
      <c r="BH33" s="902" t="str">
        <f t="shared" si="38"/>
        <v/>
      </c>
      <c r="BI33" s="902" t="str">
        <f t="shared" si="39"/>
        <v/>
      </c>
      <c r="BJ33" s="902" t="str">
        <f t="shared" si="40"/>
        <v/>
      </c>
      <c r="BK33" s="902" t="str">
        <f t="shared" si="41"/>
        <v/>
      </c>
      <c r="BL33" s="902" t="str">
        <f t="shared" si="42"/>
        <v/>
      </c>
      <c r="BM33" s="902" t="str">
        <f t="shared" si="43"/>
        <v/>
      </c>
      <c r="BN33" s="902" t="str">
        <f t="shared" si="44"/>
        <v/>
      </c>
      <c r="BO33" s="902" t="str">
        <f t="shared" si="45"/>
        <v/>
      </c>
      <c r="BP33" s="902" t="str">
        <f t="shared" si="46"/>
        <v/>
      </c>
      <c r="BQ33" s="902" t="str">
        <f t="shared" si="47"/>
        <v/>
      </c>
      <c r="BR33" s="902" t="str">
        <f t="shared" si="48"/>
        <v/>
      </c>
      <c r="BS33" s="902" t="str">
        <f t="shared" si="49"/>
        <v/>
      </c>
      <c r="BT33" s="902" t="str">
        <f t="shared" si="50"/>
        <v/>
      </c>
      <c r="BU33" s="902" t="str">
        <f t="shared" si="51"/>
        <v/>
      </c>
      <c r="BV33" s="902" t="str">
        <f t="shared" si="52"/>
        <v/>
      </c>
      <c r="BW33" s="902" t="str">
        <f t="shared" si="53"/>
        <v/>
      </c>
      <c r="BX33" s="902" t="str">
        <f t="shared" si="54"/>
        <v/>
      </c>
      <c r="BY33" s="902" t="str">
        <f t="shared" si="55"/>
        <v/>
      </c>
      <c r="BZ33" s="902" t="str">
        <f t="shared" si="56"/>
        <v/>
      </c>
      <c r="CA33" s="902" t="str">
        <f t="shared" si="57"/>
        <v/>
      </c>
      <c r="CB33" s="902" t="str">
        <f t="shared" si="58"/>
        <v/>
      </c>
      <c r="CC33" s="902" t="str">
        <f t="shared" si="59"/>
        <v/>
      </c>
      <c r="CD33" s="902" t="str">
        <f t="shared" si="60"/>
        <v/>
      </c>
      <c r="CE33" s="902" t="str">
        <f t="shared" si="61"/>
        <v/>
      </c>
      <c r="CF33" s="902" t="str">
        <f t="shared" si="62"/>
        <v/>
      </c>
      <c r="CG33" s="902" t="str">
        <f t="shared" si="63"/>
        <v/>
      </c>
      <c r="CH33" s="902" t="str">
        <f t="shared" si="64"/>
        <v/>
      </c>
      <c r="CI33" s="902" t="str">
        <f t="shared" si="65"/>
        <v/>
      </c>
      <c r="CJ33" s="902" t="str">
        <f t="shared" si="66"/>
        <v/>
      </c>
      <c r="CK33" s="902" t="str">
        <f t="shared" si="67"/>
        <v/>
      </c>
      <c r="CL33" s="902" t="str">
        <f t="shared" si="68"/>
        <v/>
      </c>
      <c r="CM33" s="902" t="str">
        <f t="shared" si="69"/>
        <v/>
      </c>
      <c r="CN33" s="902" t="str">
        <f t="shared" si="70"/>
        <v/>
      </c>
      <c r="CO33" s="902" t="str">
        <f t="shared" si="71"/>
        <v/>
      </c>
      <c r="CP33" s="902" t="str">
        <f t="shared" si="72"/>
        <v/>
      </c>
      <c r="CQ33" s="902" t="str">
        <f t="shared" si="73"/>
        <v/>
      </c>
      <c r="CR33" s="902" t="str">
        <f t="shared" si="74"/>
        <v/>
      </c>
      <c r="CS33" s="902" t="str">
        <f t="shared" si="75"/>
        <v/>
      </c>
      <c r="CT33" s="902" t="str">
        <f t="shared" si="76"/>
        <v/>
      </c>
      <c r="CU33" s="902" t="str">
        <f t="shared" si="77"/>
        <v/>
      </c>
      <c r="CV33" s="902" t="str">
        <f t="shared" si="78"/>
        <v/>
      </c>
      <c r="CW33" s="902" t="str">
        <f t="shared" si="79"/>
        <v/>
      </c>
      <c r="CX33" s="902" t="str">
        <f t="shared" si="80"/>
        <v/>
      </c>
      <c r="CY33" s="902" t="str">
        <f t="shared" si="81"/>
        <v/>
      </c>
      <c r="CZ33" s="902" t="str">
        <f t="shared" si="82"/>
        <v/>
      </c>
      <c r="DA33" s="902" t="str">
        <f t="shared" si="83"/>
        <v/>
      </c>
      <c r="DB33" s="902" t="str">
        <f t="shared" si="84"/>
        <v/>
      </c>
      <c r="DC33" s="902" t="str">
        <f t="shared" si="85"/>
        <v/>
      </c>
      <c r="DD33" s="902" t="str">
        <f t="shared" si="86"/>
        <v/>
      </c>
      <c r="DE33" s="902" t="str">
        <f t="shared" si="87"/>
        <v/>
      </c>
      <c r="DF33" s="902" t="str">
        <f t="shared" si="88"/>
        <v/>
      </c>
      <c r="DG33" s="902" t="str">
        <f t="shared" si="89"/>
        <v/>
      </c>
      <c r="DH33" s="902" t="str">
        <f t="shared" si="90"/>
        <v/>
      </c>
      <c r="DI33" s="902" t="str">
        <f t="shared" si="91"/>
        <v/>
      </c>
      <c r="DJ33" s="902" t="str">
        <f t="shared" si="92"/>
        <v/>
      </c>
      <c r="DK33" s="902" t="str">
        <f t="shared" si="93"/>
        <v/>
      </c>
      <c r="DL33" s="902" t="str">
        <f t="shared" si="94"/>
        <v/>
      </c>
      <c r="DM33" s="902" t="str">
        <f t="shared" si="95"/>
        <v/>
      </c>
      <c r="DN33" s="902" t="str">
        <f t="shared" si="96"/>
        <v/>
      </c>
      <c r="DO33" s="902" t="str">
        <f t="shared" si="97"/>
        <v/>
      </c>
      <c r="DP33" s="902" t="str">
        <f t="shared" si="98"/>
        <v/>
      </c>
      <c r="DQ33" s="902" t="str">
        <f t="shared" si="99"/>
        <v/>
      </c>
      <c r="DR33" s="902" t="str">
        <f t="shared" si="100"/>
        <v/>
      </c>
      <c r="DS33" s="902" t="str">
        <f t="shared" si="101"/>
        <v/>
      </c>
      <c r="DT33" s="902" t="str">
        <f t="shared" si="102"/>
        <v/>
      </c>
      <c r="DU33" s="902" t="str">
        <f t="shared" si="103"/>
        <v/>
      </c>
      <c r="DV33" s="902" t="str">
        <f t="shared" si="104"/>
        <v/>
      </c>
      <c r="DW33" s="902" t="str">
        <f t="shared" si="105"/>
        <v/>
      </c>
      <c r="DX33" s="902" t="str">
        <f t="shared" si="106"/>
        <v/>
      </c>
      <c r="DY33" s="902" t="str">
        <f t="shared" si="107"/>
        <v/>
      </c>
      <c r="DZ33" s="902" t="str">
        <f t="shared" si="108"/>
        <v/>
      </c>
      <c r="EA33" s="902" t="str">
        <f t="shared" si="109"/>
        <v/>
      </c>
      <c r="EB33" s="902" t="str">
        <f t="shared" si="110"/>
        <v/>
      </c>
      <c r="EC33" s="902" t="str">
        <f t="shared" si="111"/>
        <v/>
      </c>
      <c r="ED33" s="902" t="str">
        <f t="shared" si="112"/>
        <v/>
      </c>
      <c r="EE33" s="902" t="str">
        <f t="shared" si="113"/>
        <v/>
      </c>
      <c r="EF33" s="902" t="str">
        <f t="shared" si="114"/>
        <v/>
      </c>
      <c r="EG33" s="902" t="str">
        <f t="shared" si="115"/>
        <v/>
      </c>
      <c r="EH33" s="902" t="str">
        <f t="shared" si="116"/>
        <v/>
      </c>
      <c r="EI33" s="902" t="str">
        <f t="shared" si="117"/>
        <v/>
      </c>
      <c r="EJ33" s="902" t="str">
        <f t="shared" si="118"/>
        <v/>
      </c>
      <c r="EK33" s="902" t="str">
        <f t="shared" si="119"/>
        <v/>
      </c>
      <c r="EL33" s="902" t="str">
        <f t="shared" si="120"/>
        <v/>
      </c>
      <c r="EM33" s="902" t="str">
        <f t="shared" si="121"/>
        <v/>
      </c>
      <c r="EN33" s="902" t="str">
        <f t="shared" si="122"/>
        <v/>
      </c>
      <c r="EO33" s="902" t="str">
        <f t="shared" si="123"/>
        <v/>
      </c>
      <c r="EP33" s="902" t="str">
        <f t="shared" si="124"/>
        <v/>
      </c>
      <c r="EQ33" s="902" t="str">
        <f t="shared" si="125"/>
        <v/>
      </c>
      <c r="ER33" s="902" t="str">
        <f t="shared" si="126"/>
        <v/>
      </c>
      <c r="ES33" s="902" t="str">
        <f t="shared" si="127"/>
        <v/>
      </c>
      <c r="ET33" s="902" t="str">
        <f t="shared" si="128"/>
        <v/>
      </c>
      <c r="EU33" s="902" t="str">
        <f t="shared" si="129"/>
        <v/>
      </c>
      <c r="EV33" s="902" t="str">
        <f t="shared" si="130"/>
        <v/>
      </c>
      <c r="EW33" s="902" t="str">
        <f t="shared" si="131"/>
        <v/>
      </c>
      <c r="EX33" s="902" t="str">
        <f t="shared" si="132"/>
        <v/>
      </c>
      <c r="EY33" s="902" t="str">
        <f t="shared" si="133"/>
        <v/>
      </c>
      <c r="EZ33" s="902" t="str">
        <f t="shared" si="134"/>
        <v/>
      </c>
      <c r="FA33" s="902" t="str">
        <f t="shared" si="135"/>
        <v/>
      </c>
      <c r="FB33" s="902" t="str">
        <f t="shared" si="136"/>
        <v/>
      </c>
      <c r="FC33" s="902" t="str">
        <f t="shared" si="137"/>
        <v/>
      </c>
      <c r="FD33" s="902" t="str">
        <f t="shared" si="138"/>
        <v/>
      </c>
      <c r="FE33" s="902" t="str">
        <f t="shared" si="139"/>
        <v/>
      </c>
      <c r="FF33" s="902" t="str">
        <f t="shared" si="140"/>
        <v/>
      </c>
      <c r="FG33" s="902" t="str">
        <f t="shared" si="141"/>
        <v/>
      </c>
      <c r="FH33" s="902" t="str">
        <f t="shared" si="142"/>
        <v/>
      </c>
      <c r="FI33" s="902" t="str">
        <f t="shared" si="143"/>
        <v/>
      </c>
      <c r="FJ33" s="902" t="str">
        <f t="shared" si="144"/>
        <v/>
      </c>
      <c r="FK33" s="902" t="str">
        <f t="shared" si="145"/>
        <v/>
      </c>
      <c r="FL33" s="902" t="str">
        <f t="shared" si="146"/>
        <v/>
      </c>
      <c r="FM33" s="902" t="str">
        <f t="shared" si="147"/>
        <v/>
      </c>
      <c r="FN33" s="902" t="str">
        <f t="shared" si="148"/>
        <v/>
      </c>
      <c r="FO33" s="902" t="str">
        <f t="shared" si="149"/>
        <v/>
      </c>
      <c r="FP33" s="902" t="str">
        <f t="shared" si="150"/>
        <v/>
      </c>
      <c r="FQ33" s="902" t="str">
        <f t="shared" si="151"/>
        <v/>
      </c>
      <c r="FR33" s="902" t="str">
        <f t="shared" si="152"/>
        <v/>
      </c>
      <c r="FS33" s="902" t="str">
        <f t="shared" si="153"/>
        <v/>
      </c>
      <c r="FT33" s="902" t="str">
        <f t="shared" si="154"/>
        <v/>
      </c>
      <c r="FU33" s="902" t="str">
        <f t="shared" si="155"/>
        <v/>
      </c>
      <c r="FV33" s="902" t="str">
        <f t="shared" si="156"/>
        <v/>
      </c>
      <c r="FW33" s="902" t="str">
        <f t="shared" si="157"/>
        <v/>
      </c>
      <c r="FX33" s="902" t="str">
        <f t="shared" si="158"/>
        <v/>
      </c>
      <c r="FY33" s="902" t="str">
        <f t="shared" si="159"/>
        <v/>
      </c>
      <c r="FZ33" s="902" t="str">
        <f t="shared" si="160"/>
        <v/>
      </c>
      <c r="GA33" s="902" t="str">
        <f t="shared" si="161"/>
        <v/>
      </c>
      <c r="GB33" s="902" t="str">
        <f t="shared" si="162"/>
        <v/>
      </c>
      <c r="GC33" s="902" t="str">
        <f t="shared" si="163"/>
        <v/>
      </c>
      <c r="GD33" s="902" t="str">
        <f t="shared" si="164"/>
        <v/>
      </c>
      <c r="GE33" s="902" t="str">
        <f t="shared" si="165"/>
        <v/>
      </c>
      <c r="GF33" s="902" t="str">
        <f t="shared" si="166"/>
        <v/>
      </c>
      <c r="GG33" s="902" t="str">
        <f t="shared" si="167"/>
        <v/>
      </c>
      <c r="GH33" s="902" t="str">
        <f t="shared" si="168"/>
        <v/>
      </c>
      <c r="GI33" s="902" t="str">
        <f t="shared" si="169"/>
        <v/>
      </c>
      <c r="GJ33" s="902" t="str">
        <f t="shared" si="170"/>
        <v/>
      </c>
      <c r="GK33" s="902" t="str">
        <f t="shared" si="171"/>
        <v/>
      </c>
      <c r="GL33" s="902" t="str">
        <f t="shared" si="172"/>
        <v/>
      </c>
      <c r="GM33" s="902" t="str">
        <f t="shared" si="173"/>
        <v/>
      </c>
      <c r="GN33" s="902" t="str">
        <f t="shared" si="174"/>
        <v/>
      </c>
      <c r="GO33" s="902" t="str">
        <f t="shared" si="175"/>
        <v/>
      </c>
      <c r="GP33" s="902" t="str">
        <f t="shared" si="176"/>
        <v/>
      </c>
      <c r="GQ33" s="902" t="str">
        <f t="shared" si="177"/>
        <v/>
      </c>
      <c r="GR33" s="902" t="str">
        <f t="shared" si="178"/>
        <v/>
      </c>
      <c r="GS33" s="902" t="str">
        <f t="shared" si="179"/>
        <v/>
      </c>
      <c r="GT33" s="902" t="str">
        <f t="shared" si="180"/>
        <v/>
      </c>
      <c r="GU33" s="902" t="str">
        <f t="shared" si="181"/>
        <v/>
      </c>
      <c r="GV33" s="902" t="str">
        <f t="shared" si="182"/>
        <v/>
      </c>
      <c r="GW33" s="902" t="str">
        <f t="shared" si="183"/>
        <v/>
      </c>
      <c r="GX33" s="902" t="str">
        <f t="shared" si="184"/>
        <v/>
      </c>
      <c r="GY33" s="902" t="str">
        <f t="shared" si="185"/>
        <v/>
      </c>
      <c r="GZ33" s="902" t="str">
        <f t="shared" si="186"/>
        <v/>
      </c>
      <c r="HA33" s="902" t="str">
        <f t="shared" si="187"/>
        <v/>
      </c>
      <c r="HB33" s="902" t="str">
        <f t="shared" si="188"/>
        <v/>
      </c>
      <c r="HC33" s="902" t="str">
        <f t="shared" si="189"/>
        <v/>
      </c>
      <c r="HD33" s="902" t="str">
        <f t="shared" si="190"/>
        <v/>
      </c>
      <c r="HE33" s="902" t="str">
        <f t="shared" si="191"/>
        <v/>
      </c>
      <c r="HF33" s="902" t="str">
        <f t="shared" si="192"/>
        <v/>
      </c>
      <c r="HG33" s="902" t="str">
        <f t="shared" si="193"/>
        <v/>
      </c>
      <c r="HH33" s="902" t="str">
        <f t="shared" si="194"/>
        <v/>
      </c>
      <c r="HI33" s="902" t="str">
        <f t="shared" si="195"/>
        <v/>
      </c>
      <c r="HJ33" s="902" t="str">
        <f t="shared" si="196"/>
        <v/>
      </c>
      <c r="HK33" s="902" t="str">
        <f t="shared" si="197"/>
        <v/>
      </c>
      <c r="HL33" s="902" t="str">
        <f t="shared" si="198"/>
        <v/>
      </c>
      <c r="HM33" s="902" t="str">
        <f t="shared" si="199"/>
        <v/>
      </c>
      <c r="HN33" s="902" t="str">
        <f t="shared" si="200"/>
        <v/>
      </c>
      <c r="HO33" s="902" t="str">
        <f t="shared" si="201"/>
        <v/>
      </c>
      <c r="HP33" s="902" t="str">
        <f t="shared" si="202"/>
        <v/>
      </c>
      <c r="HQ33" s="902" t="str">
        <f t="shared" si="203"/>
        <v/>
      </c>
      <c r="HR33" s="902" t="str">
        <f t="shared" si="204"/>
        <v/>
      </c>
      <c r="HS33" s="902" t="str">
        <f t="shared" si="205"/>
        <v/>
      </c>
      <c r="HT33" s="902" t="str">
        <f t="shared" si="206"/>
        <v/>
      </c>
      <c r="HU33" s="902" t="str">
        <f t="shared" si="207"/>
        <v/>
      </c>
      <c r="HV33" s="902" t="str">
        <f t="shared" si="208"/>
        <v/>
      </c>
      <c r="HW33" s="902" t="str">
        <f t="shared" si="209"/>
        <v/>
      </c>
      <c r="HX33" s="902" t="str">
        <f t="shared" si="210"/>
        <v/>
      </c>
      <c r="HY33" s="902" t="str">
        <f t="shared" si="211"/>
        <v/>
      </c>
      <c r="HZ33" s="934" t="str">
        <f t="shared" si="212"/>
        <v/>
      </c>
      <c r="IA33" s="934" t="str">
        <f t="shared" si="213"/>
        <v/>
      </c>
      <c r="IB33" s="934" t="str">
        <f t="shared" si="214"/>
        <v/>
      </c>
      <c r="IC33" s="934" t="str">
        <f t="shared" si="215"/>
        <v/>
      </c>
      <c r="ID33" s="934" t="str">
        <f t="shared" si="216"/>
        <v/>
      </c>
      <c r="IE33" s="934" t="str">
        <f t="shared" si="217"/>
        <v/>
      </c>
      <c r="IF33" s="934" t="str">
        <f t="shared" si="218"/>
        <v/>
      </c>
      <c r="IG33" s="934" t="str">
        <f t="shared" si="219"/>
        <v/>
      </c>
      <c r="IH33" s="934" t="str">
        <f t="shared" si="220"/>
        <v/>
      </c>
      <c r="II33" s="934" t="str">
        <f t="shared" si="221"/>
        <v/>
      </c>
      <c r="IJ33" s="934" t="str">
        <f t="shared" si="222"/>
        <v/>
      </c>
      <c r="IK33" s="934" t="str">
        <f t="shared" si="223"/>
        <v/>
      </c>
      <c r="IL33" s="934" t="str">
        <f t="shared" si="224"/>
        <v/>
      </c>
      <c r="IM33" s="934" t="str">
        <f t="shared" si="225"/>
        <v/>
      </c>
      <c r="IN33" s="934" t="str">
        <f t="shared" si="226"/>
        <v/>
      </c>
      <c r="IO33" s="934" t="str">
        <f t="shared" si="227"/>
        <v/>
      </c>
      <c r="IP33" s="934" t="str">
        <f t="shared" si="228"/>
        <v/>
      </c>
      <c r="IQ33" s="934" t="str">
        <f t="shared" si="229"/>
        <v/>
      </c>
      <c r="IR33" s="934" t="str">
        <f t="shared" si="230"/>
        <v/>
      </c>
      <c r="IS33" s="934" t="str">
        <f t="shared" si="231"/>
        <v/>
      </c>
      <c r="IT33" s="934" t="str">
        <f t="shared" si="232"/>
        <v/>
      </c>
      <c r="IU33" s="934" t="str">
        <f t="shared" si="233"/>
        <v/>
      </c>
      <c r="IV33" s="934" t="str">
        <f t="shared" si="234"/>
        <v/>
      </c>
      <c r="IW33" s="934" t="str">
        <f t="shared" si="235"/>
        <v/>
      </c>
      <c r="IX33" s="934" t="str">
        <f t="shared" si="236"/>
        <v/>
      </c>
      <c r="IY33" s="934" t="str">
        <f t="shared" si="237"/>
        <v/>
      </c>
      <c r="IZ33" s="934" t="str">
        <f t="shared" si="238"/>
        <v/>
      </c>
      <c r="JA33" s="934" t="str">
        <f t="shared" si="239"/>
        <v/>
      </c>
      <c r="JB33" s="934" t="str">
        <f t="shared" si="240"/>
        <v/>
      </c>
      <c r="JC33" s="934" t="str">
        <f t="shared" si="241"/>
        <v/>
      </c>
      <c r="JD33" s="934" t="str">
        <f t="shared" si="242"/>
        <v/>
      </c>
      <c r="JE33" s="934" t="str">
        <f t="shared" si="243"/>
        <v/>
      </c>
      <c r="JF33" s="934" t="str">
        <f t="shared" si="244"/>
        <v/>
      </c>
      <c r="JG33" s="934" t="str">
        <f t="shared" si="245"/>
        <v/>
      </c>
      <c r="JH33" s="934" t="str">
        <f t="shared" si="246"/>
        <v/>
      </c>
      <c r="JI33" s="934" t="str">
        <f t="shared" si="247"/>
        <v/>
      </c>
      <c r="JJ33" s="934" t="str">
        <f t="shared" si="248"/>
        <v/>
      </c>
      <c r="JK33" s="934" t="str">
        <f t="shared" si="249"/>
        <v/>
      </c>
      <c r="JL33" s="934" t="str">
        <f t="shared" si="250"/>
        <v/>
      </c>
      <c r="JM33" s="934" t="str">
        <f t="shared" si="251"/>
        <v/>
      </c>
      <c r="JN33" s="934" t="str">
        <f t="shared" si="252"/>
        <v/>
      </c>
      <c r="JO33" s="934" t="str">
        <f t="shared" si="253"/>
        <v/>
      </c>
      <c r="JP33" s="934" t="str">
        <f t="shared" si="254"/>
        <v/>
      </c>
      <c r="JQ33" s="934" t="str">
        <f t="shared" si="255"/>
        <v/>
      </c>
      <c r="JR33" s="934" t="str">
        <f t="shared" si="256"/>
        <v/>
      </c>
      <c r="JS33" s="934" t="str">
        <f t="shared" si="257"/>
        <v/>
      </c>
      <c r="JT33" s="934" t="str">
        <f t="shared" si="258"/>
        <v/>
      </c>
      <c r="JU33" s="934" t="str">
        <f t="shared" si="259"/>
        <v/>
      </c>
      <c r="JV33" s="934" t="str">
        <f t="shared" si="260"/>
        <v/>
      </c>
      <c r="JW33" s="934" t="str">
        <f t="shared" si="261"/>
        <v/>
      </c>
      <c r="JX33" s="934" t="str">
        <f t="shared" si="262"/>
        <v/>
      </c>
      <c r="JY33" s="934" t="str">
        <f t="shared" si="263"/>
        <v/>
      </c>
      <c r="JZ33" s="934" t="str">
        <f t="shared" si="264"/>
        <v/>
      </c>
      <c r="KA33" s="934" t="str">
        <f t="shared" si="265"/>
        <v/>
      </c>
      <c r="KB33" s="934" t="str">
        <f t="shared" si="266"/>
        <v/>
      </c>
      <c r="KC33" s="934" t="str">
        <f t="shared" si="267"/>
        <v/>
      </c>
      <c r="KD33" s="934" t="str">
        <f t="shared" si="268"/>
        <v/>
      </c>
      <c r="KE33" s="934" t="str">
        <f t="shared" si="269"/>
        <v/>
      </c>
      <c r="KF33" s="934" t="str">
        <f t="shared" si="270"/>
        <v/>
      </c>
      <c r="KG33" s="934" t="str">
        <f t="shared" si="271"/>
        <v/>
      </c>
      <c r="KH33" s="934" t="str">
        <f t="shared" si="272"/>
        <v/>
      </c>
      <c r="KI33" s="934" t="str">
        <f t="shared" si="273"/>
        <v/>
      </c>
      <c r="KJ33" s="934" t="str">
        <f t="shared" si="274"/>
        <v/>
      </c>
      <c r="KK33" s="934" t="str">
        <f t="shared" si="275"/>
        <v/>
      </c>
      <c r="KL33" s="934" t="str">
        <f t="shared" si="276"/>
        <v/>
      </c>
      <c r="KM33" s="934" t="str">
        <f t="shared" si="277"/>
        <v/>
      </c>
      <c r="KN33" s="934" t="str">
        <f t="shared" si="278"/>
        <v/>
      </c>
      <c r="KO33" s="934" t="str">
        <f t="shared" si="279"/>
        <v/>
      </c>
      <c r="KP33" s="934" t="str">
        <f t="shared" si="280"/>
        <v/>
      </c>
      <c r="KQ33" s="934" t="str">
        <f t="shared" si="281"/>
        <v/>
      </c>
      <c r="KR33" s="934" t="str">
        <f t="shared" si="282"/>
        <v/>
      </c>
      <c r="KS33" s="934" t="str">
        <f t="shared" si="283"/>
        <v/>
      </c>
      <c r="KT33" s="934" t="str">
        <f t="shared" si="284"/>
        <v/>
      </c>
      <c r="KU33" s="934" t="str">
        <f t="shared" si="285"/>
        <v/>
      </c>
      <c r="KV33" s="934" t="str">
        <f t="shared" si="286"/>
        <v/>
      </c>
      <c r="KW33" s="934" t="str">
        <f t="shared" si="287"/>
        <v/>
      </c>
      <c r="KX33" s="934" t="str">
        <f t="shared" si="288"/>
        <v/>
      </c>
      <c r="KY33" s="934" t="str">
        <f t="shared" si="289"/>
        <v/>
      </c>
      <c r="KZ33" s="934" t="str">
        <f t="shared" si="290"/>
        <v/>
      </c>
      <c r="LA33" s="934" t="str">
        <f t="shared" si="291"/>
        <v/>
      </c>
      <c r="LB33" s="934" t="str">
        <f t="shared" si="292"/>
        <v/>
      </c>
      <c r="LC33" s="934" t="str">
        <f t="shared" si="293"/>
        <v/>
      </c>
      <c r="LD33" s="934" t="str">
        <f t="shared" si="294"/>
        <v/>
      </c>
      <c r="LE33" s="934" t="str">
        <f t="shared" si="295"/>
        <v/>
      </c>
      <c r="LF33" s="934" t="str">
        <f t="shared" si="296"/>
        <v/>
      </c>
      <c r="LG33" s="934" t="str">
        <f t="shared" si="297"/>
        <v/>
      </c>
      <c r="LH33" s="934" t="str">
        <f t="shared" si="298"/>
        <v/>
      </c>
      <c r="LI33" s="934" t="str">
        <f t="shared" si="299"/>
        <v/>
      </c>
      <c r="LJ33" s="934" t="str">
        <f t="shared" si="300"/>
        <v/>
      </c>
      <c r="LK33" s="934" t="str">
        <f t="shared" si="301"/>
        <v/>
      </c>
      <c r="LL33" s="934" t="str">
        <f t="shared" si="302"/>
        <v/>
      </c>
      <c r="LM33" s="934" t="str">
        <f t="shared" si="303"/>
        <v/>
      </c>
      <c r="LN33" s="934" t="str">
        <f t="shared" si="304"/>
        <v/>
      </c>
      <c r="LO33" s="934" t="str">
        <f t="shared" si="305"/>
        <v/>
      </c>
      <c r="LP33" s="934" t="str">
        <f t="shared" si="306"/>
        <v/>
      </c>
      <c r="LQ33" s="935" t="str">
        <f t="shared" si="307"/>
        <v/>
      </c>
      <c r="LR33" s="935" t="str">
        <f t="shared" si="308"/>
        <v/>
      </c>
      <c r="LS33" s="935" t="str">
        <f t="shared" si="309"/>
        <v/>
      </c>
      <c r="LT33" s="935" t="str">
        <f t="shared" si="310"/>
        <v/>
      </c>
      <c r="LU33" s="935" t="str">
        <f t="shared" si="311"/>
        <v/>
      </c>
      <c r="LV33" s="902" t="str">
        <f t="shared" si="312"/>
        <v/>
      </c>
      <c r="LW33" s="902" t="str">
        <f t="shared" si="313"/>
        <v/>
      </c>
      <c r="LX33" s="902" t="str">
        <f t="shared" si="314"/>
        <v/>
      </c>
      <c r="LY33" s="902" t="str">
        <f t="shared" si="315"/>
        <v/>
      </c>
      <c r="LZ33" s="902" t="str">
        <f t="shared" si="316"/>
        <v/>
      </c>
      <c r="MA33" s="902" t="str">
        <f t="shared" si="317"/>
        <v/>
      </c>
      <c r="MB33" s="902" t="str">
        <f t="shared" si="318"/>
        <v/>
      </c>
      <c r="MC33" s="902" t="str">
        <f t="shared" si="319"/>
        <v/>
      </c>
      <c r="MD33" s="902" t="str">
        <f t="shared" si="320"/>
        <v/>
      </c>
      <c r="ME33" s="902" t="str">
        <f t="shared" si="321"/>
        <v/>
      </c>
      <c r="MF33" s="902" t="str">
        <f t="shared" si="322"/>
        <v/>
      </c>
      <c r="MG33" s="902" t="str">
        <f t="shared" si="323"/>
        <v/>
      </c>
      <c r="MH33" s="902" t="str">
        <f t="shared" si="324"/>
        <v/>
      </c>
      <c r="MI33" s="902" t="str">
        <f t="shared" si="325"/>
        <v/>
      </c>
      <c r="MJ33" s="902" t="str">
        <f t="shared" si="326"/>
        <v/>
      </c>
      <c r="MK33" s="902" t="str">
        <f t="shared" si="327"/>
        <v/>
      </c>
      <c r="ML33" s="902" t="str">
        <f t="shared" si="328"/>
        <v/>
      </c>
      <c r="MM33" s="902" t="str">
        <f t="shared" si="329"/>
        <v/>
      </c>
      <c r="MN33" s="902" t="str">
        <f t="shared" si="330"/>
        <v/>
      </c>
      <c r="MO33" s="902" t="str">
        <f t="shared" si="331"/>
        <v/>
      </c>
      <c r="MP33" s="923">
        <f t="shared" ref="MP33:MP69" si="338">IF(AND($C33="Efficiency",$E33&gt;0,OR($O33="1-Story",$O33="2-Story",$O33="3+ Story",$O33="3+ Story Elevator",$O33="2-Story Walkup",$O33="Townhome"),OR($P33="Acquisition/Rehab",$P33="Rehabilitation"),NOT($Q33="Yes")),$E33,0)</f>
        <v>0</v>
      </c>
      <c r="MQ33" s="923">
        <f t="shared" ref="MQ33:MQ69" si="339">IF(AND($C33=1,$E33&gt;0,OR($O33="1-Story",$O33="2-Story",$O33="3+ Story",$O33="3+ Story Elevator",$O33="2-Story Walkup",$O33="Townhome"),OR($P33="Acquisition/Rehab",$P33="Rehabilitation"),NOT($Q33="Yes")),$E33,0)</f>
        <v>0</v>
      </c>
      <c r="MR33" s="923">
        <f t="shared" ref="MR33:MR69" si="340">IF(AND($C33=2,$E33&gt;0,OR($O33="1-Story",$O33="2-Story",$O33="3+ Story",$O33="3+ Story Elevator",$O33="2-Story Walkup",$O33="Townhome"),OR($P33="Acquisition/Rehab",$P33="Rehabilitation"),NOT($Q33="Yes")),$E33,0)</f>
        <v>0</v>
      </c>
      <c r="MS33" s="923">
        <f t="shared" ref="MS33:MS69" si="341">IF(AND($C33=3,$E33&gt;0,OR($O33="1-Story",$O33="2-Story",$O33="3+ Story",$O33="3+ Story Elevator",$O33="2-Story Walkup",$O33="Townhome"),OR($P33="Acquisition/Rehab",$P33="Rehabilitation"),NOT($Q33="Yes")),$E33,0)</f>
        <v>0</v>
      </c>
      <c r="MT33" s="923">
        <f t="shared" ref="MT33:MT69" si="342">IF(AND($C33=4,$E33&gt;0,OR($O33="1-Story",$O33="2-Story",$O33="3+ Story",$O33="3+ Story Elevator",$O33="2-Story Walkup",$O33="Townhome"),OR($P33="Acquisition/Rehab",$P33="Rehabilitation"),NOT($Q33="Yes")),$E33,0)</f>
        <v>0</v>
      </c>
      <c r="MU33" s="923">
        <f t="shared" ref="MU33:MU69" si="343">IF(AND($C33="Efficiency",$E33&gt;0,OR($O33="1-Story",$O33="2-Story",$O33="3+ Story",$O33="3+ Story Elevator",$O33="2-Story Walkup",$O33="Townhome"),$P33="New Construction"),$E33,0)</f>
        <v>0</v>
      </c>
      <c r="MV33" s="923">
        <f t="shared" ref="MV33:MV69" si="344">IF(AND($C33=1,$E33&gt;0,OR($O33="1-Story",$O33="2-Story",$O33="3+ Story",$O33="3+ Story Elevator",$O33="2-Story Walkup",$O33="Townhome"),$P33="New Construction"),$E33,0)</f>
        <v>0</v>
      </c>
      <c r="MW33" s="923">
        <f t="shared" ref="MW33:MW69" si="345">IF(AND($C33=2,$E33&gt;0,OR($O33="1-Story",$O33="2-Story",$O33="3+ Story",$O33="3+ Story Elevator",$O33="2-Story Walkup",$O33="Townhome"),$P33="New Construction"),$E33,0)</f>
        <v>0</v>
      </c>
      <c r="MX33" s="923">
        <f t="shared" ref="MX33:MX69" si="346">IF(AND($C33=3,$E33&gt;0,OR($O33="1-Story",$O33="2-Story",$O33="3+ Story",$O33="3+ Story Elevator",$O33="2-Story Walkup",$O33="Townhome"),$P33="New Construction"),$E33,0)</f>
        <v>0</v>
      </c>
      <c r="MY33" s="923">
        <f t="shared" ref="MY33:MY69" si="347">IF(AND($C33=4,$E33&gt;0,OR($O33="1-Story",$O33="2-Story",$O33="3+ Story",$O33="3+ Story Elevator",$O33="2-Story Walkup",$O33="Townhome"),$P33="New Construction"),$E33,0)</f>
        <v>0</v>
      </c>
      <c r="MZ33" s="923">
        <f t="shared" si="332"/>
        <v>0</v>
      </c>
      <c r="NA33" s="923">
        <f t="shared" si="333"/>
        <v>0</v>
      </c>
      <c r="NB33" s="923">
        <f t="shared" si="334"/>
        <v>0</v>
      </c>
      <c r="NC33" s="923">
        <f t="shared" si="335"/>
        <v>0</v>
      </c>
      <c r="ND33" s="923">
        <f t="shared" si="336"/>
        <v>0</v>
      </c>
    </row>
    <row r="34" spans="1:368" s="902" customFormat="1" ht="13.9" customHeight="1" x14ac:dyDescent="0.2">
      <c r="A34" s="927" t="str">
        <f t="shared" si="337"/>
        <v/>
      </c>
      <c r="B34" s="928" t="str">
        <f>'Rent Schedule &amp; Summary'!B12</f>
        <v>Unrestricted</v>
      </c>
      <c r="C34" s="929">
        <f>'Rent Schedule &amp; Summary'!C12</f>
        <v>0</v>
      </c>
      <c r="D34" s="929">
        <f>'Rent Schedule &amp; Summary'!D12</f>
        <v>0</v>
      </c>
      <c r="E34" s="929">
        <f>'Rent Schedule &amp; Summary'!E12</f>
        <v>0</v>
      </c>
      <c r="F34" s="929">
        <f>'Rent Schedule &amp; Summary'!F12</f>
        <v>0</v>
      </c>
      <c r="G34" s="929">
        <f>'Rent Schedule &amp; Summary'!G12</f>
        <v>0</v>
      </c>
      <c r="H34" s="929">
        <f>'Rent Schedule &amp; Summary'!H12</f>
        <v>0</v>
      </c>
      <c r="I34" s="929">
        <f>'Rent Schedule &amp; Summary'!I12</f>
        <v>0</v>
      </c>
      <c r="J34" s="929">
        <f>'Rent Schedule &amp; Summary'!J12</f>
        <v>0</v>
      </c>
      <c r="K34" s="930">
        <f>'Rent Schedule &amp; Summary'!K12</f>
        <v>0</v>
      </c>
      <c r="L34" s="759">
        <f t="shared" si="0"/>
        <v>0</v>
      </c>
      <c r="M34" s="759">
        <f t="shared" si="1"/>
        <v>0</v>
      </c>
      <c r="N34" s="931">
        <f>'Rent Schedule &amp; Summary'!N12</f>
        <v>0</v>
      </c>
      <c r="O34" s="931">
        <f>'Rent Schedule &amp; Summary'!O12</f>
        <v>0</v>
      </c>
      <c r="P34" s="931">
        <f>'Rent Schedule &amp; Summary'!P12</f>
        <v>0</v>
      </c>
      <c r="Q34" s="908">
        <f>'Rent Schedule &amp; Summary'!Q12</f>
        <v>0</v>
      </c>
      <c r="R34" s="932">
        <f>'Rent Schedule &amp; Summary'!R12</f>
        <v>0</v>
      </c>
      <c r="S34" s="933">
        <f>'Rent Schedule &amp; Summary'!S12</f>
        <v>0</v>
      </c>
      <c r="T34" s="1281">
        <f>'Rent Schedule &amp; Summary'!T12</f>
        <v>0</v>
      </c>
      <c r="U34" s="1281"/>
      <c r="V34" s="1281"/>
      <c r="W34" s="1281"/>
      <c r="X34" s="902" t="str">
        <f t="shared" si="2"/>
        <v/>
      </c>
      <c r="Y34" s="902" t="str">
        <f t="shared" si="3"/>
        <v/>
      </c>
      <c r="Z34" s="902" t="str">
        <f t="shared" si="4"/>
        <v/>
      </c>
      <c r="AA34" s="902" t="str">
        <f t="shared" si="5"/>
        <v/>
      </c>
      <c r="AB34" s="902" t="str">
        <f t="shared" si="6"/>
        <v/>
      </c>
      <c r="AC34" s="902" t="str">
        <f t="shared" si="7"/>
        <v/>
      </c>
      <c r="AD34" s="902" t="str">
        <f t="shared" si="8"/>
        <v/>
      </c>
      <c r="AE34" s="902" t="str">
        <f t="shared" si="9"/>
        <v/>
      </c>
      <c r="AF34" s="902" t="str">
        <f t="shared" si="10"/>
        <v/>
      </c>
      <c r="AG34" s="902" t="str">
        <f t="shared" si="11"/>
        <v/>
      </c>
      <c r="AH34" s="902" t="str">
        <f t="shared" si="12"/>
        <v/>
      </c>
      <c r="AI34" s="902" t="str">
        <f t="shared" si="13"/>
        <v/>
      </c>
      <c r="AJ34" s="902" t="str">
        <f t="shared" si="14"/>
        <v/>
      </c>
      <c r="AK34" s="902" t="str">
        <f t="shared" si="15"/>
        <v/>
      </c>
      <c r="AL34" s="902" t="str">
        <f t="shared" si="16"/>
        <v/>
      </c>
      <c r="AM34" s="902" t="str">
        <f t="shared" si="17"/>
        <v/>
      </c>
      <c r="AN34" s="902" t="str">
        <f t="shared" si="18"/>
        <v/>
      </c>
      <c r="AO34" s="902" t="str">
        <f t="shared" si="19"/>
        <v/>
      </c>
      <c r="AP34" s="902" t="str">
        <f t="shared" si="20"/>
        <v/>
      </c>
      <c r="AQ34" s="902" t="str">
        <f t="shared" si="21"/>
        <v/>
      </c>
      <c r="AR34" s="902" t="str">
        <f t="shared" si="22"/>
        <v/>
      </c>
      <c r="AS34" s="902" t="str">
        <f t="shared" si="23"/>
        <v/>
      </c>
      <c r="AT34" s="902" t="str">
        <f t="shared" si="24"/>
        <v/>
      </c>
      <c r="AU34" s="902" t="str">
        <f t="shared" si="25"/>
        <v/>
      </c>
      <c r="AV34" s="902" t="str">
        <f t="shared" si="26"/>
        <v/>
      </c>
      <c r="AW34" s="902" t="str">
        <f t="shared" si="27"/>
        <v/>
      </c>
      <c r="AX34" s="902" t="str">
        <f t="shared" si="28"/>
        <v/>
      </c>
      <c r="AY34" s="902" t="str">
        <f t="shared" si="29"/>
        <v/>
      </c>
      <c r="AZ34" s="902" t="str">
        <f t="shared" si="30"/>
        <v/>
      </c>
      <c r="BA34" s="902" t="str">
        <f t="shared" si="31"/>
        <v/>
      </c>
      <c r="BB34" s="902" t="str">
        <f t="shared" si="32"/>
        <v/>
      </c>
      <c r="BC34" s="902" t="str">
        <f t="shared" si="33"/>
        <v/>
      </c>
      <c r="BD34" s="902" t="str">
        <f t="shared" si="34"/>
        <v/>
      </c>
      <c r="BE34" s="902" t="str">
        <f t="shared" si="35"/>
        <v/>
      </c>
      <c r="BF34" s="902" t="str">
        <f t="shared" si="36"/>
        <v/>
      </c>
      <c r="BG34" s="902" t="str">
        <f t="shared" si="37"/>
        <v/>
      </c>
      <c r="BH34" s="902" t="str">
        <f t="shared" si="38"/>
        <v/>
      </c>
      <c r="BI34" s="902" t="str">
        <f t="shared" si="39"/>
        <v/>
      </c>
      <c r="BJ34" s="902" t="str">
        <f t="shared" si="40"/>
        <v/>
      </c>
      <c r="BK34" s="902" t="str">
        <f t="shared" si="41"/>
        <v/>
      </c>
      <c r="BL34" s="902" t="str">
        <f t="shared" si="42"/>
        <v/>
      </c>
      <c r="BM34" s="902" t="str">
        <f t="shared" si="43"/>
        <v/>
      </c>
      <c r="BN34" s="902" t="str">
        <f t="shared" si="44"/>
        <v/>
      </c>
      <c r="BO34" s="902" t="str">
        <f t="shared" si="45"/>
        <v/>
      </c>
      <c r="BP34" s="902" t="str">
        <f t="shared" si="46"/>
        <v/>
      </c>
      <c r="BQ34" s="902" t="str">
        <f t="shared" si="47"/>
        <v/>
      </c>
      <c r="BR34" s="902" t="str">
        <f t="shared" si="48"/>
        <v/>
      </c>
      <c r="BS34" s="902" t="str">
        <f t="shared" si="49"/>
        <v/>
      </c>
      <c r="BT34" s="902" t="str">
        <f t="shared" si="50"/>
        <v/>
      </c>
      <c r="BU34" s="902" t="str">
        <f t="shared" si="51"/>
        <v/>
      </c>
      <c r="BV34" s="902" t="str">
        <f t="shared" si="52"/>
        <v/>
      </c>
      <c r="BW34" s="902" t="str">
        <f t="shared" si="53"/>
        <v/>
      </c>
      <c r="BX34" s="902" t="str">
        <f t="shared" si="54"/>
        <v/>
      </c>
      <c r="BY34" s="902" t="str">
        <f t="shared" si="55"/>
        <v/>
      </c>
      <c r="BZ34" s="902" t="str">
        <f t="shared" si="56"/>
        <v/>
      </c>
      <c r="CA34" s="902" t="str">
        <f t="shared" si="57"/>
        <v/>
      </c>
      <c r="CB34" s="902" t="str">
        <f t="shared" si="58"/>
        <v/>
      </c>
      <c r="CC34" s="902" t="str">
        <f t="shared" si="59"/>
        <v/>
      </c>
      <c r="CD34" s="902" t="str">
        <f t="shared" si="60"/>
        <v/>
      </c>
      <c r="CE34" s="902" t="str">
        <f t="shared" si="61"/>
        <v/>
      </c>
      <c r="CF34" s="902" t="str">
        <f t="shared" si="62"/>
        <v/>
      </c>
      <c r="CG34" s="902" t="str">
        <f t="shared" si="63"/>
        <v/>
      </c>
      <c r="CH34" s="902" t="str">
        <f t="shared" si="64"/>
        <v/>
      </c>
      <c r="CI34" s="902" t="str">
        <f t="shared" si="65"/>
        <v/>
      </c>
      <c r="CJ34" s="902" t="str">
        <f t="shared" si="66"/>
        <v/>
      </c>
      <c r="CK34" s="902" t="str">
        <f t="shared" si="67"/>
        <v/>
      </c>
      <c r="CL34" s="902" t="str">
        <f t="shared" si="68"/>
        <v/>
      </c>
      <c r="CM34" s="902" t="str">
        <f t="shared" si="69"/>
        <v/>
      </c>
      <c r="CN34" s="902" t="str">
        <f t="shared" si="70"/>
        <v/>
      </c>
      <c r="CO34" s="902" t="str">
        <f t="shared" si="71"/>
        <v/>
      </c>
      <c r="CP34" s="902" t="str">
        <f t="shared" si="72"/>
        <v/>
      </c>
      <c r="CQ34" s="902" t="str">
        <f t="shared" si="73"/>
        <v/>
      </c>
      <c r="CR34" s="902" t="str">
        <f t="shared" si="74"/>
        <v/>
      </c>
      <c r="CS34" s="902" t="str">
        <f t="shared" si="75"/>
        <v/>
      </c>
      <c r="CT34" s="902" t="str">
        <f t="shared" si="76"/>
        <v/>
      </c>
      <c r="CU34" s="902" t="str">
        <f t="shared" si="77"/>
        <v/>
      </c>
      <c r="CV34" s="902" t="str">
        <f t="shared" si="78"/>
        <v/>
      </c>
      <c r="CW34" s="902" t="str">
        <f t="shared" si="79"/>
        <v/>
      </c>
      <c r="CX34" s="902" t="str">
        <f t="shared" si="80"/>
        <v/>
      </c>
      <c r="CY34" s="902" t="str">
        <f t="shared" si="81"/>
        <v/>
      </c>
      <c r="CZ34" s="902" t="str">
        <f t="shared" si="82"/>
        <v/>
      </c>
      <c r="DA34" s="902" t="str">
        <f t="shared" si="83"/>
        <v/>
      </c>
      <c r="DB34" s="902" t="str">
        <f t="shared" si="84"/>
        <v/>
      </c>
      <c r="DC34" s="902" t="str">
        <f t="shared" si="85"/>
        <v/>
      </c>
      <c r="DD34" s="902" t="str">
        <f t="shared" si="86"/>
        <v/>
      </c>
      <c r="DE34" s="902" t="str">
        <f t="shared" si="87"/>
        <v/>
      </c>
      <c r="DF34" s="902" t="str">
        <f t="shared" si="88"/>
        <v/>
      </c>
      <c r="DG34" s="902" t="str">
        <f t="shared" si="89"/>
        <v/>
      </c>
      <c r="DH34" s="902" t="str">
        <f t="shared" si="90"/>
        <v/>
      </c>
      <c r="DI34" s="902" t="str">
        <f t="shared" si="91"/>
        <v/>
      </c>
      <c r="DJ34" s="902" t="str">
        <f t="shared" si="92"/>
        <v/>
      </c>
      <c r="DK34" s="902" t="str">
        <f t="shared" si="93"/>
        <v/>
      </c>
      <c r="DL34" s="902" t="str">
        <f t="shared" si="94"/>
        <v/>
      </c>
      <c r="DM34" s="902" t="str">
        <f t="shared" si="95"/>
        <v/>
      </c>
      <c r="DN34" s="902" t="str">
        <f t="shared" si="96"/>
        <v/>
      </c>
      <c r="DO34" s="902" t="str">
        <f t="shared" si="97"/>
        <v/>
      </c>
      <c r="DP34" s="902" t="str">
        <f t="shared" si="98"/>
        <v/>
      </c>
      <c r="DQ34" s="902" t="str">
        <f t="shared" si="99"/>
        <v/>
      </c>
      <c r="DR34" s="902" t="str">
        <f t="shared" si="100"/>
        <v/>
      </c>
      <c r="DS34" s="902" t="str">
        <f t="shared" si="101"/>
        <v/>
      </c>
      <c r="DT34" s="902" t="str">
        <f t="shared" si="102"/>
        <v/>
      </c>
      <c r="DU34" s="902" t="str">
        <f t="shared" si="103"/>
        <v/>
      </c>
      <c r="DV34" s="902" t="str">
        <f t="shared" si="104"/>
        <v/>
      </c>
      <c r="DW34" s="902" t="str">
        <f t="shared" si="105"/>
        <v/>
      </c>
      <c r="DX34" s="902" t="str">
        <f t="shared" si="106"/>
        <v/>
      </c>
      <c r="DY34" s="902" t="str">
        <f t="shared" si="107"/>
        <v/>
      </c>
      <c r="DZ34" s="902" t="str">
        <f t="shared" si="108"/>
        <v/>
      </c>
      <c r="EA34" s="902" t="str">
        <f t="shared" si="109"/>
        <v/>
      </c>
      <c r="EB34" s="902" t="str">
        <f t="shared" si="110"/>
        <v/>
      </c>
      <c r="EC34" s="902" t="str">
        <f t="shared" si="111"/>
        <v/>
      </c>
      <c r="ED34" s="902" t="str">
        <f t="shared" si="112"/>
        <v/>
      </c>
      <c r="EE34" s="902" t="str">
        <f t="shared" si="113"/>
        <v/>
      </c>
      <c r="EF34" s="902" t="str">
        <f t="shared" si="114"/>
        <v/>
      </c>
      <c r="EG34" s="902" t="str">
        <f t="shared" si="115"/>
        <v/>
      </c>
      <c r="EH34" s="902" t="str">
        <f t="shared" si="116"/>
        <v/>
      </c>
      <c r="EI34" s="902" t="str">
        <f t="shared" si="117"/>
        <v/>
      </c>
      <c r="EJ34" s="902" t="str">
        <f t="shared" si="118"/>
        <v/>
      </c>
      <c r="EK34" s="902" t="str">
        <f t="shared" si="119"/>
        <v/>
      </c>
      <c r="EL34" s="902" t="str">
        <f t="shared" si="120"/>
        <v/>
      </c>
      <c r="EM34" s="902" t="str">
        <f t="shared" si="121"/>
        <v/>
      </c>
      <c r="EN34" s="902" t="str">
        <f t="shared" si="122"/>
        <v/>
      </c>
      <c r="EO34" s="902" t="str">
        <f t="shared" si="123"/>
        <v/>
      </c>
      <c r="EP34" s="902" t="str">
        <f t="shared" si="124"/>
        <v/>
      </c>
      <c r="EQ34" s="902" t="str">
        <f t="shared" si="125"/>
        <v/>
      </c>
      <c r="ER34" s="902" t="str">
        <f t="shared" si="126"/>
        <v/>
      </c>
      <c r="ES34" s="902" t="str">
        <f t="shared" si="127"/>
        <v/>
      </c>
      <c r="ET34" s="902" t="str">
        <f t="shared" si="128"/>
        <v/>
      </c>
      <c r="EU34" s="902" t="str">
        <f t="shared" si="129"/>
        <v/>
      </c>
      <c r="EV34" s="902" t="str">
        <f t="shared" si="130"/>
        <v/>
      </c>
      <c r="EW34" s="902" t="str">
        <f t="shared" si="131"/>
        <v/>
      </c>
      <c r="EX34" s="902" t="str">
        <f t="shared" si="132"/>
        <v/>
      </c>
      <c r="EY34" s="902" t="str">
        <f t="shared" si="133"/>
        <v/>
      </c>
      <c r="EZ34" s="902" t="str">
        <f t="shared" si="134"/>
        <v/>
      </c>
      <c r="FA34" s="902" t="str">
        <f t="shared" si="135"/>
        <v/>
      </c>
      <c r="FB34" s="902" t="str">
        <f t="shared" si="136"/>
        <v/>
      </c>
      <c r="FC34" s="902" t="str">
        <f t="shared" si="137"/>
        <v/>
      </c>
      <c r="FD34" s="902" t="str">
        <f t="shared" si="138"/>
        <v/>
      </c>
      <c r="FE34" s="902" t="str">
        <f t="shared" si="139"/>
        <v/>
      </c>
      <c r="FF34" s="902" t="str">
        <f t="shared" si="140"/>
        <v/>
      </c>
      <c r="FG34" s="902" t="str">
        <f t="shared" si="141"/>
        <v/>
      </c>
      <c r="FH34" s="902" t="str">
        <f t="shared" si="142"/>
        <v/>
      </c>
      <c r="FI34" s="902" t="str">
        <f t="shared" si="143"/>
        <v/>
      </c>
      <c r="FJ34" s="902" t="str">
        <f t="shared" si="144"/>
        <v/>
      </c>
      <c r="FK34" s="902" t="str">
        <f t="shared" si="145"/>
        <v/>
      </c>
      <c r="FL34" s="902" t="str">
        <f t="shared" si="146"/>
        <v/>
      </c>
      <c r="FM34" s="902" t="str">
        <f t="shared" si="147"/>
        <v/>
      </c>
      <c r="FN34" s="902" t="str">
        <f t="shared" si="148"/>
        <v/>
      </c>
      <c r="FO34" s="902" t="str">
        <f t="shared" si="149"/>
        <v/>
      </c>
      <c r="FP34" s="902" t="str">
        <f t="shared" si="150"/>
        <v/>
      </c>
      <c r="FQ34" s="902" t="str">
        <f t="shared" si="151"/>
        <v/>
      </c>
      <c r="FR34" s="902" t="str">
        <f t="shared" si="152"/>
        <v/>
      </c>
      <c r="FS34" s="902" t="str">
        <f t="shared" si="153"/>
        <v/>
      </c>
      <c r="FT34" s="902" t="str">
        <f t="shared" si="154"/>
        <v/>
      </c>
      <c r="FU34" s="902" t="str">
        <f t="shared" si="155"/>
        <v/>
      </c>
      <c r="FV34" s="902" t="str">
        <f t="shared" si="156"/>
        <v/>
      </c>
      <c r="FW34" s="902" t="str">
        <f t="shared" si="157"/>
        <v/>
      </c>
      <c r="FX34" s="902" t="str">
        <f t="shared" si="158"/>
        <v/>
      </c>
      <c r="FY34" s="902" t="str">
        <f t="shared" si="159"/>
        <v/>
      </c>
      <c r="FZ34" s="902" t="str">
        <f t="shared" si="160"/>
        <v/>
      </c>
      <c r="GA34" s="902" t="str">
        <f t="shared" si="161"/>
        <v/>
      </c>
      <c r="GB34" s="902" t="str">
        <f t="shared" si="162"/>
        <v/>
      </c>
      <c r="GC34" s="902" t="str">
        <f t="shared" si="163"/>
        <v/>
      </c>
      <c r="GD34" s="902" t="str">
        <f t="shared" si="164"/>
        <v/>
      </c>
      <c r="GE34" s="902" t="str">
        <f t="shared" si="165"/>
        <v/>
      </c>
      <c r="GF34" s="902" t="str">
        <f t="shared" si="166"/>
        <v/>
      </c>
      <c r="GG34" s="902" t="str">
        <f t="shared" si="167"/>
        <v/>
      </c>
      <c r="GH34" s="902" t="str">
        <f t="shared" si="168"/>
        <v/>
      </c>
      <c r="GI34" s="902" t="str">
        <f t="shared" si="169"/>
        <v/>
      </c>
      <c r="GJ34" s="902" t="str">
        <f t="shared" si="170"/>
        <v/>
      </c>
      <c r="GK34" s="902" t="str">
        <f t="shared" si="171"/>
        <v/>
      </c>
      <c r="GL34" s="902" t="str">
        <f t="shared" si="172"/>
        <v/>
      </c>
      <c r="GM34" s="902" t="str">
        <f t="shared" si="173"/>
        <v/>
      </c>
      <c r="GN34" s="902" t="str">
        <f t="shared" si="174"/>
        <v/>
      </c>
      <c r="GO34" s="902" t="str">
        <f t="shared" si="175"/>
        <v/>
      </c>
      <c r="GP34" s="902" t="str">
        <f t="shared" si="176"/>
        <v/>
      </c>
      <c r="GQ34" s="902" t="str">
        <f t="shared" si="177"/>
        <v/>
      </c>
      <c r="GR34" s="902" t="str">
        <f t="shared" si="178"/>
        <v/>
      </c>
      <c r="GS34" s="902" t="str">
        <f t="shared" si="179"/>
        <v/>
      </c>
      <c r="GT34" s="902" t="str">
        <f t="shared" si="180"/>
        <v/>
      </c>
      <c r="GU34" s="902" t="str">
        <f t="shared" si="181"/>
        <v/>
      </c>
      <c r="GV34" s="902" t="str">
        <f t="shared" si="182"/>
        <v/>
      </c>
      <c r="GW34" s="902" t="str">
        <f t="shared" si="183"/>
        <v/>
      </c>
      <c r="GX34" s="902" t="str">
        <f t="shared" si="184"/>
        <v/>
      </c>
      <c r="GY34" s="902" t="str">
        <f t="shared" si="185"/>
        <v/>
      </c>
      <c r="GZ34" s="902" t="str">
        <f t="shared" si="186"/>
        <v/>
      </c>
      <c r="HA34" s="902" t="str">
        <f t="shared" si="187"/>
        <v/>
      </c>
      <c r="HB34" s="902" t="str">
        <f t="shared" si="188"/>
        <v/>
      </c>
      <c r="HC34" s="902" t="str">
        <f t="shared" si="189"/>
        <v/>
      </c>
      <c r="HD34" s="902" t="str">
        <f t="shared" si="190"/>
        <v/>
      </c>
      <c r="HE34" s="902" t="str">
        <f t="shared" si="191"/>
        <v/>
      </c>
      <c r="HF34" s="902" t="str">
        <f t="shared" si="192"/>
        <v/>
      </c>
      <c r="HG34" s="902" t="str">
        <f t="shared" si="193"/>
        <v/>
      </c>
      <c r="HH34" s="902" t="str">
        <f t="shared" si="194"/>
        <v/>
      </c>
      <c r="HI34" s="902" t="str">
        <f t="shared" si="195"/>
        <v/>
      </c>
      <c r="HJ34" s="902" t="str">
        <f t="shared" si="196"/>
        <v/>
      </c>
      <c r="HK34" s="902" t="str">
        <f t="shared" si="197"/>
        <v/>
      </c>
      <c r="HL34" s="902" t="str">
        <f t="shared" si="198"/>
        <v/>
      </c>
      <c r="HM34" s="902" t="str">
        <f t="shared" si="199"/>
        <v/>
      </c>
      <c r="HN34" s="902" t="str">
        <f t="shared" si="200"/>
        <v/>
      </c>
      <c r="HO34" s="902" t="str">
        <f t="shared" si="201"/>
        <v/>
      </c>
      <c r="HP34" s="902" t="str">
        <f t="shared" si="202"/>
        <v/>
      </c>
      <c r="HQ34" s="902" t="str">
        <f t="shared" si="203"/>
        <v/>
      </c>
      <c r="HR34" s="902" t="str">
        <f t="shared" si="204"/>
        <v/>
      </c>
      <c r="HS34" s="902" t="str">
        <f t="shared" si="205"/>
        <v/>
      </c>
      <c r="HT34" s="902" t="str">
        <f t="shared" si="206"/>
        <v/>
      </c>
      <c r="HU34" s="902" t="str">
        <f t="shared" si="207"/>
        <v/>
      </c>
      <c r="HV34" s="902" t="str">
        <f t="shared" si="208"/>
        <v/>
      </c>
      <c r="HW34" s="902" t="str">
        <f t="shared" si="209"/>
        <v/>
      </c>
      <c r="HX34" s="902" t="str">
        <f t="shared" si="210"/>
        <v/>
      </c>
      <c r="HY34" s="902" t="str">
        <f t="shared" si="211"/>
        <v/>
      </c>
      <c r="HZ34" s="934" t="str">
        <f t="shared" si="212"/>
        <v/>
      </c>
      <c r="IA34" s="934" t="str">
        <f t="shared" si="213"/>
        <v/>
      </c>
      <c r="IB34" s="934" t="str">
        <f t="shared" si="214"/>
        <v/>
      </c>
      <c r="IC34" s="934" t="str">
        <f t="shared" si="215"/>
        <v/>
      </c>
      <c r="ID34" s="934" t="str">
        <f t="shared" si="216"/>
        <v/>
      </c>
      <c r="IE34" s="934" t="str">
        <f t="shared" si="217"/>
        <v/>
      </c>
      <c r="IF34" s="934" t="str">
        <f t="shared" si="218"/>
        <v/>
      </c>
      <c r="IG34" s="934" t="str">
        <f t="shared" si="219"/>
        <v/>
      </c>
      <c r="IH34" s="934" t="str">
        <f t="shared" si="220"/>
        <v/>
      </c>
      <c r="II34" s="934" t="str">
        <f t="shared" si="221"/>
        <v/>
      </c>
      <c r="IJ34" s="934" t="str">
        <f t="shared" si="222"/>
        <v/>
      </c>
      <c r="IK34" s="934" t="str">
        <f t="shared" si="223"/>
        <v/>
      </c>
      <c r="IL34" s="934" t="str">
        <f t="shared" si="224"/>
        <v/>
      </c>
      <c r="IM34" s="934" t="str">
        <f t="shared" si="225"/>
        <v/>
      </c>
      <c r="IN34" s="934" t="str">
        <f t="shared" si="226"/>
        <v/>
      </c>
      <c r="IO34" s="934" t="str">
        <f t="shared" si="227"/>
        <v/>
      </c>
      <c r="IP34" s="934" t="str">
        <f t="shared" si="228"/>
        <v/>
      </c>
      <c r="IQ34" s="934" t="str">
        <f t="shared" si="229"/>
        <v/>
      </c>
      <c r="IR34" s="934" t="str">
        <f t="shared" si="230"/>
        <v/>
      </c>
      <c r="IS34" s="934" t="str">
        <f t="shared" si="231"/>
        <v/>
      </c>
      <c r="IT34" s="934" t="str">
        <f t="shared" si="232"/>
        <v/>
      </c>
      <c r="IU34" s="934" t="str">
        <f t="shared" si="233"/>
        <v/>
      </c>
      <c r="IV34" s="934" t="str">
        <f t="shared" si="234"/>
        <v/>
      </c>
      <c r="IW34" s="934" t="str">
        <f t="shared" si="235"/>
        <v/>
      </c>
      <c r="IX34" s="934" t="str">
        <f t="shared" si="236"/>
        <v/>
      </c>
      <c r="IY34" s="934" t="str">
        <f t="shared" si="237"/>
        <v/>
      </c>
      <c r="IZ34" s="934" t="str">
        <f t="shared" si="238"/>
        <v/>
      </c>
      <c r="JA34" s="934" t="str">
        <f t="shared" si="239"/>
        <v/>
      </c>
      <c r="JB34" s="934" t="str">
        <f t="shared" si="240"/>
        <v/>
      </c>
      <c r="JC34" s="934" t="str">
        <f t="shared" si="241"/>
        <v/>
      </c>
      <c r="JD34" s="934" t="str">
        <f t="shared" si="242"/>
        <v/>
      </c>
      <c r="JE34" s="934" t="str">
        <f t="shared" si="243"/>
        <v/>
      </c>
      <c r="JF34" s="934" t="str">
        <f t="shared" si="244"/>
        <v/>
      </c>
      <c r="JG34" s="934" t="str">
        <f t="shared" si="245"/>
        <v/>
      </c>
      <c r="JH34" s="934" t="str">
        <f t="shared" si="246"/>
        <v/>
      </c>
      <c r="JI34" s="934" t="str">
        <f t="shared" si="247"/>
        <v/>
      </c>
      <c r="JJ34" s="934" t="str">
        <f t="shared" si="248"/>
        <v/>
      </c>
      <c r="JK34" s="934" t="str">
        <f t="shared" si="249"/>
        <v/>
      </c>
      <c r="JL34" s="934" t="str">
        <f t="shared" si="250"/>
        <v/>
      </c>
      <c r="JM34" s="934" t="str">
        <f t="shared" si="251"/>
        <v/>
      </c>
      <c r="JN34" s="934" t="str">
        <f t="shared" si="252"/>
        <v/>
      </c>
      <c r="JO34" s="934" t="str">
        <f t="shared" si="253"/>
        <v/>
      </c>
      <c r="JP34" s="934" t="str">
        <f t="shared" si="254"/>
        <v/>
      </c>
      <c r="JQ34" s="934" t="str">
        <f t="shared" si="255"/>
        <v/>
      </c>
      <c r="JR34" s="934" t="str">
        <f t="shared" si="256"/>
        <v/>
      </c>
      <c r="JS34" s="934" t="str">
        <f t="shared" si="257"/>
        <v/>
      </c>
      <c r="JT34" s="934" t="str">
        <f t="shared" si="258"/>
        <v/>
      </c>
      <c r="JU34" s="934" t="str">
        <f t="shared" si="259"/>
        <v/>
      </c>
      <c r="JV34" s="934" t="str">
        <f t="shared" si="260"/>
        <v/>
      </c>
      <c r="JW34" s="934" t="str">
        <f t="shared" si="261"/>
        <v/>
      </c>
      <c r="JX34" s="934" t="str">
        <f t="shared" si="262"/>
        <v/>
      </c>
      <c r="JY34" s="934" t="str">
        <f t="shared" si="263"/>
        <v/>
      </c>
      <c r="JZ34" s="934" t="str">
        <f t="shared" si="264"/>
        <v/>
      </c>
      <c r="KA34" s="934" t="str">
        <f t="shared" si="265"/>
        <v/>
      </c>
      <c r="KB34" s="934" t="str">
        <f t="shared" si="266"/>
        <v/>
      </c>
      <c r="KC34" s="934" t="str">
        <f t="shared" si="267"/>
        <v/>
      </c>
      <c r="KD34" s="934" t="str">
        <f t="shared" si="268"/>
        <v/>
      </c>
      <c r="KE34" s="934" t="str">
        <f t="shared" si="269"/>
        <v/>
      </c>
      <c r="KF34" s="934" t="str">
        <f t="shared" si="270"/>
        <v/>
      </c>
      <c r="KG34" s="934" t="str">
        <f t="shared" si="271"/>
        <v/>
      </c>
      <c r="KH34" s="934" t="str">
        <f t="shared" si="272"/>
        <v/>
      </c>
      <c r="KI34" s="934" t="str">
        <f t="shared" si="273"/>
        <v/>
      </c>
      <c r="KJ34" s="934" t="str">
        <f t="shared" si="274"/>
        <v/>
      </c>
      <c r="KK34" s="934" t="str">
        <f t="shared" si="275"/>
        <v/>
      </c>
      <c r="KL34" s="934" t="str">
        <f t="shared" si="276"/>
        <v/>
      </c>
      <c r="KM34" s="934" t="str">
        <f t="shared" si="277"/>
        <v/>
      </c>
      <c r="KN34" s="934" t="str">
        <f t="shared" si="278"/>
        <v/>
      </c>
      <c r="KO34" s="934" t="str">
        <f t="shared" si="279"/>
        <v/>
      </c>
      <c r="KP34" s="934" t="str">
        <f t="shared" si="280"/>
        <v/>
      </c>
      <c r="KQ34" s="934" t="str">
        <f t="shared" si="281"/>
        <v/>
      </c>
      <c r="KR34" s="934" t="str">
        <f t="shared" si="282"/>
        <v/>
      </c>
      <c r="KS34" s="934" t="str">
        <f t="shared" si="283"/>
        <v/>
      </c>
      <c r="KT34" s="934" t="str">
        <f t="shared" si="284"/>
        <v/>
      </c>
      <c r="KU34" s="934" t="str">
        <f t="shared" si="285"/>
        <v/>
      </c>
      <c r="KV34" s="934" t="str">
        <f t="shared" si="286"/>
        <v/>
      </c>
      <c r="KW34" s="934" t="str">
        <f t="shared" si="287"/>
        <v/>
      </c>
      <c r="KX34" s="934" t="str">
        <f t="shared" si="288"/>
        <v/>
      </c>
      <c r="KY34" s="934" t="str">
        <f t="shared" si="289"/>
        <v/>
      </c>
      <c r="KZ34" s="934" t="str">
        <f t="shared" si="290"/>
        <v/>
      </c>
      <c r="LA34" s="934" t="str">
        <f t="shared" si="291"/>
        <v/>
      </c>
      <c r="LB34" s="934" t="str">
        <f t="shared" si="292"/>
        <v/>
      </c>
      <c r="LC34" s="934" t="str">
        <f t="shared" si="293"/>
        <v/>
      </c>
      <c r="LD34" s="934" t="str">
        <f t="shared" si="294"/>
        <v/>
      </c>
      <c r="LE34" s="934" t="str">
        <f t="shared" si="295"/>
        <v/>
      </c>
      <c r="LF34" s="934" t="str">
        <f t="shared" si="296"/>
        <v/>
      </c>
      <c r="LG34" s="934" t="str">
        <f t="shared" si="297"/>
        <v/>
      </c>
      <c r="LH34" s="934" t="str">
        <f t="shared" si="298"/>
        <v/>
      </c>
      <c r="LI34" s="934" t="str">
        <f t="shared" si="299"/>
        <v/>
      </c>
      <c r="LJ34" s="934" t="str">
        <f t="shared" si="300"/>
        <v/>
      </c>
      <c r="LK34" s="934" t="str">
        <f t="shared" si="301"/>
        <v/>
      </c>
      <c r="LL34" s="934" t="str">
        <f t="shared" si="302"/>
        <v/>
      </c>
      <c r="LM34" s="934" t="str">
        <f t="shared" si="303"/>
        <v/>
      </c>
      <c r="LN34" s="934" t="str">
        <f t="shared" si="304"/>
        <v/>
      </c>
      <c r="LO34" s="934" t="str">
        <f t="shared" si="305"/>
        <v/>
      </c>
      <c r="LP34" s="934" t="str">
        <f t="shared" si="306"/>
        <v/>
      </c>
      <c r="LQ34" s="935" t="str">
        <f t="shared" si="307"/>
        <v/>
      </c>
      <c r="LR34" s="935" t="str">
        <f t="shared" si="308"/>
        <v/>
      </c>
      <c r="LS34" s="935" t="str">
        <f t="shared" si="309"/>
        <v/>
      </c>
      <c r="LT34" s="935" t="str">
        <f t="shared" si="310"/>
        <v/>
      </c>
      <c r="LU34" s="935" t="str">
        <f t="shared" si="311"/>
        <v/>
      </c>
      <c r="LV34" s="902" t="str">
        <f t="shared" si="312"/>
        <v/>
      </c>
      <c r="LW34" s="902" t="str">
        <f t="shared" si="313"/>
        <v/>
      </c>
      <c r="LX34" s="902" t="str">
        <f t="shared" si="314"/>
        <v/>
      </c>
      <c r="LY34" s="902" t="str">
        <f t="shared" si="315"/>
        <v/>
      </c>
      <c r="LZ34" s="902" t="str">
        <f t="shared" si="316"/>
        <v/>
      </c>
      <c r="MA34" s="902" t="str">
        <f t="shared" si="317"/>
        <v/>
      </c>
      <c r="MB34" s="902" t="str">
        <f t="shared" si="318"/>
        <v/>
      </c>
      <c r="MC34" s="902" t="str">
        <f t="shared" si="319"/>
        <v/>
      </c>
      <c r="MD34" s="902" t="str">
        <f t="shared" si="320"/>
        <v/>
      </c>
      <c r="ME34" s="902" t="str">
        <f t="shared" si="321"/>
        <v/>
      </c>
      <c r="MF34" s="902" t="str">
        <f t="shared" si="322"/>
        <v/>
      </c>
      <c r="MG34" s="902" t="str">
        <f t="shared" si="323"/>
        <v/>
      </c>
      <c r="MH34" s="902" t="str">
        <f t="shared" si="324"/>
        <v/>
      </c>
      <c r="MI34" s="902" t="str">
        <f t="shared" si="325"/>
        <v/>
      </c>
      <c r="MJ34" s="902" t="str">
        <f t="shared" si="326"/>
        <v/>
      </c>
      <c r="MK34" s="902" t="str">
        <f t="shared" si="327"/>
        <v/>
      </c>
      <c r="ML34" s="902" t="str">
        <f t="shared" si="328"/>
        <v/>
      </c>
      <c r="MM34" s="902" t="str">
        <f t="shared" si="329"/>
        <v/>
      </c>
      <c r="MN34" s="902" t="str">
        <f t="shared" si="330"/>
        <v/>
      </c>
      <c r="MO34" s="902" t="str">
        <f t="shared" si="331"/>
        <v/>
      </c>
      <c r="MP34" s="923">
        <f t="shared" si="338"/>
        <v>0</v>
      </c>
      <c r="MQ34" s="923">
        <f t="shared" si="339"/>
        <v>0</v>
      </c>
      <c r="MR34" s="923">
        <f t="shared" si="340"/>
        <v>0</v>
      </c>
      <c r="MS34" s="923">
        <f t="shared" si="341"/>
        <v>0</v>
      </c>
      <c r="MT34" s="923">
        <f t="shared" si="342"/>
        <v>0</v>
      </c>
      <c r="MU34" s="923">
        <f t="shared" si="343"/>
        <v>0</v>
      </c>
      <c r="MV34" s="923">
        <f t="shared" si="344"/>
        <v>0</v>
      </c>
      <c r="MW34" s="923">
        <f t="shared" si="345"/>
        <v>0</v>
      </c>
      <c r="MX34" s="923">
        <f t="shared" si="346"/>
        <v>0</v>
      </c>
      <c r="MY34" s="923">
        <f t="shared" si="347"/>
        <v>0</v>
      </c>
      <c r="MZ34" s="923">
        <f t="shared" si="332"/>
        <v>0</v>
      </c>
      <c r="NA34" s="923">
        <f t="shared" si="333"/>
        <v>0</v>
      </c>
      <c r="NB34" s="923">
        <f t="shared" si="334"/>
        <v>0</v>
      </c>
      <c r="NC34" s="923">
        <f t="shared" si="335"/>
        <v>0</v>
      </c>
      <c r="ND34" s="923">
        <f t="shared" si="336"/>
        <v>0</v>
      </c>
    </row>
    <row r="35" spans="1:368" s="902" customFormat="1" ht="13.9" customHeight="1" x14ac:dyDescent="0.2">
      <c r="A35" s="927" t="str">
        <f t="shared" si="337"/>
        <v/>
      </c>
      <c r="B35" s="928" t="str">
        <f>'Rent Schedule &amp; Summary'!B13</f>
        <v>Unrestricted</v>
      </c>
      <c r="C35" s="929">
        <f>'Rent Schedule &amp; Summary'!C13</f>
        <v>0</v>
      </c>
      <c r="D35" s="929">
        <f>'Rent Schedule &amp; Summary'!D13</f>
        <v>0</v>
      </c>
      <c r="E35" s="929">
        <f>'Rent Schedule &amp; Summary'!E13</f>
        <v>0</v>
      </c>
      <c r="F35" s="929">
        <f>'Rent Schedule &amp; Summary'!F13</f>
        <v>0</v>
      </c>
      <c r="G35" s="929">
        <f>'Rent Schedule &amp; Summary'!G13</f>
        <v>0</v>
      </c>
      <c r="H35" s="929">
        <f>'Rent Schedule &amp; Summary'!H13</f>
        <v>0</v>
      </c>
      <c r="I35" s="929">
        <f>'Rent Schedule &amp; Summary'!I13</f>
        <v>0</v>
      </c>
      <c r="J35" s="929">
        <f>'Rent Schedule &amp; Summary'!J13</f>
        <v>0</v>
      </c>
      <c r="K35" s="930">
        <f>'Rent Schedule &amp; Summary'!K13</f>
        <v>0</v>
      </c>
      <c r="L35" s="759">
        <f t="shared" si="0"/>
        <v>0</v>
      </c>
      <c r="M35" s="759">
        <f t="shared" si="1"/>
        <v>0</v>
      </c>
      <c r="N35" s="931">
        <f>'Rent Schedule &amp; Summary'!N13</f>
        <v>0</v>
      </c>
      <c r="O35" s="931">
        <f>'Rent Schedule &amp; Summary'!O13</f>
        <v>0</v>
      </c>
      <c r="P35" s="931">
        <f>'Rent Schedule &amp; Summary'!P13</f>
        <v>0</v>
      </c>
      <c r="Q35" s="908">
        <f>'Rent Schedule &amp; Summary'!Q13</f>
        <v>0</v>
      </c>
      <c r="R35" s="932">
        <f>'Rent Schedule &amp; Summary'!R13</f>
        <v>0</v>
      </c>
      <c r="S35" s="933">
        <f>'Rent Schedule &amp; Summary'!S13</f>
        <v>0</v>
      </c>
      <c r="T35" s="1281">
        <f>'Rent Schedule &amp; Summary'!T13</f>
        <v>0</v>
      </c>
      <c r="U35" s="1281"/>
      <c r="V35" s="1281"/>
      <c r="W35" s="1281"/>
      <c r="X35" s="902" t="str">
        <f t="shared" si="2"/>
        <v/>
      </c>
      <c r="Y35" s="902" t="str">
        <f t="shared" si="3"/>
        <v/>
      </c>
      <c r="Z35" s="902" t="str">
        <f t="shared" si="4"/>
        <v/>
      </c>
      <c r="AA35" s="902" t="str">
        <f t="shared" si="5"/>
        <v/>
      </c>
      <c r="AB35" s="902" t="str">
        <f t="shared" si="6"/>
        <v/>
      </c>
      <c r="AC35" s="902" t="str">
        <f t="shared" si="7"/>
        <v/>
      </c>
      <c r="AD35" s="902" t="str">
        <f t="shared" si="8"/>
        <v/>
      </c>
      <c r="AE35" s="902" t="str">
        <f t="shared" si="9"/>
        <v/>
      </c>
      <c r="AF35" s="902" t="str">
        <f t="shared" si="10"/>
        <v/>
      </c>
      <c r="AG35" s="902" t="str">
        <f t="shared" si="11"/>
        <v/>
      </c>
      <c r="AH35" s="902" t="str">
        <f t="shared" si="12"/>
        <v/>
      </c>
      <c r="AI35" s="902" t="str">
        <f t="shared" si="13"/>
        <v/>
      </c>
      <c r="AJ35" s="902" t="str">
        <f t="shared" si="14"/>
        <v/>
      </c>
      <c r="AK35" s="902" t="str">
        <f t="shared" si="15"/>
        <v/>
      </c>
      <c r="AL35" s="902" t="str">
        <f t="shared" si="16"/>
        <v/>
      </c>
      <c r="AM35" s="902" t="str">
        <f t="shared" si="17"/>
        <v/>
      </c>
      <c r="AN35" s="902" t="str">
        <f t="shared" si="18"/>
        <v/>
      </c>
      <c r="AO35" s="902" t="str">
        <f t="shared" si="19"/>
        <v/>
      </c>
      <c r="AP35" s="902" t="str">
        <f t="shared" si="20"/>
        <v/>
      </c>
      <c r="AQ35" s="902" t="str">
        <f t="shared" si="21"/>
        <v/>
      </c>
      <c r="AR35" s="902" t="str">
        <f t="shared" si="22"/>
        <v/>
      </c>
      <c r="AS35" s="902" t="str">
        <f t="shared" si="23"/>
        <v/>
      </c>
      <c r="AT35" s="902" t="str">
        <f t="shared" si="24"/>
        <v/>
      </c>
      <c r="AU35" s="902" t="str">
        <f t="shared" si="25"/>
        <v/>
      </c>
      <c r="AV35" s="902" t="str">
        <f t="shared" si="26"/>
        <v/>
      </c>
      <c r="AW35" s="902" t="str">
        <f t="shared" si="27"/>
        <v/>
      </c>
      <c r="AX35" s="902" t="str">
        <f t="shared" si="28"/>
        <v/>
      </c>
      <c r="AY35" s="902" t="str">
        <f t="shared" si="29"/>
        <v/>
      </c>
      <c r="AZ35" s="902" t="str">
        <f t="shared" si="30"/>
        <v/>
      </c>
      <c r="BA35" s="902" t="str">
        <f t="shared" si="31"/>
        <v/>
      </c>
      <c r="BB35" s="902" t="str">
        <f t="shared" si="32"/>
        <v/>
      </c>
      <c r="BC35" s="902" t="str">
        <f t="shared" si="33"/>
        <v/>
      </c>
      <c r="BD35" s="902" t="str">
        <f t="shared" si="34"/>
        <v/>
      </c>
      <c r="BE35" s="902" t="str">
        <f t="shared" si="35"/>
        <v/>
      </c>
      <c r="BF35" s="902" t="str">
        <f t="shared" si="36"/>
        <v/>
      </c>
      <c r="BG35" s="902" t="str">
        <f t="shared" si="37"/>
        <v/>
      </c>
      <c r="BH35" s="902" t="str">
        <f t="shared" si="38"/>
        <v/>
      </c>
      <c r="BI35" s="902" t="str">
        <f t="shared" si="39"/>
        <v/>
      </c>
      <c r="BJ35" s="902" t="str">
        <f t="shared" si="40"/>
        <v/>
      </c>
      <c r="BK35" s="902" t="str">
        <f t="shared" si="41"/>
        <v/>
      </c>
      <c r="BL35" s="902" t="str">
        <f t="shared" si="42"/>
        <v/>
      </c>
      <c r="BM35" s="902" t="str">
        <f t="shared" si="43"/>
        <v/>
      </c>
      <c r="BN35" s="902" t="str">
        <f t="shared" si="44"/>
        <v/>
      </c>
      <c r="BO35" s="902" t="str">
        <f t="shared" si="45"/>
        <v/>
      </c>
      <c r="BP35" s="902" t="str">
        <f t="shared" si="46"/>
        <v/>
      </c>
      <c r="BQ35" s="902" t="str">
        <f t="shared" si="47"/>
        <v/>
      </c>
      <c r="BR35" s="902" t="str">
        <f t="shared" si="48"/>
        <v/>
      </c>
      <c r="BS35" s="902" t="str">
        <f t="shared" si="49"/>
        <v/>
      </c>
      <c r="BT35" s="902" t="str">
        <f t="shared" si="50"/>
        <v/>
      </c>
      <c r="BU35" s="902" t="str">
        <f t="shared" si="51"/>
        <v/>
      </c>
      <c r="BV35" s="902" t="str">
        <f t="shared" si="52"/>
        <v/>
      </c>
      <c r="BW35" s="902" t="str">
        <f t="shared" si="53"/>
        <v/>
      </c>
      <c r="BX35" s="902" t="str">
        <f t="shared" si="54"/>
        <v/>
      </c>
      <c r="BY35" s="902" t="str">
        <f t="shared" si="55"/>
        <v/>
      </c>
      <c r="BZ35" s="902" t="str">
        <f t="shared" si="56"/>
        <v/>
      </c>
      <c r="CA35" s="902" t="str">
        <f t="shared" si="57"/>
        <v/>
      </c>
      <c r="CB35" s="902" t="str">
        <f t="shared" si="58"/>
        <v/>
      </c>
      <c r="CC35" s="902" t="str">
        <f t="shared" si="59"/>
        <v/>
      </c>
      <c r="CD35" s="902" t="str">
        <f t="shared" si="60"/>
        <v/>
      </c>
      <c r="CE35" s="902" t="str">
        <f t="shared" si="61"/>
        <v/>
      </c>
      <c r="CF35" s="902" t="str">
        <f t="shared" si="62"/>
        <v/>
      </c>
      <c r="CG35" s="902" t="str">
        <f t="shared" si="63"/>
        <v/>
      </c>
      <c r="CH35" s="902" t="str">
        <f t="shared" si="64"/>
        <v/>
      </c>
      <c r="CI35" s="902" t="str">
        <f t="shared" si="65"/>
        <v/>
      </c>
      <c r="CJ35" s="902" t="str">
        <f t="shared" si="66"/>
        <v/>
      </c>
      <c r="CK35" s="902" t="str">
        <f t="shared" si="67"/>
        <v/>
      </c>
      <c r="CL35" s="902" t="str">
        <f t="shared" si="68"/>
        <v/>
      </c>
      <c r="CM35" s="902" t="str">
        <f t="shared" si="69"/>
        <v/>
      </c>
      <c r="CN35" s="902" t="str">
        <f t="shared" si="70"/>
        <v/>
      </c>
      <c r="CO35" s="902" t="str">
        <f t="shared" si="71"/>
        <v/>
      </c>
      <c r="CP35" s="902" t="str">
        <f t="shared" si="72"/>
        <v/>
      </c>
      <c r="CQ35" s="902" t="str">
        <f t="shared" si="73"/>
        <v/>
      </c>
      <c r="CR35" s="902" t="str">
        <f t="shared" si="74"/>
        <v/>
      </c>
      <c r="CS35" s="902" t="str">
        <f t="shared" si="75"/>
        <v/>
      </c>
      <c r="CT35" s="902" t="str">
        <f t="shared" si="76"/>
        <v/>
      </c>
      <c r="CU35" s="902" t="str">
        <f t="shared" si="77"/>
        <v/>
      </c>
      <c r="CV35" s="902" t="str">
        <f t="shared" si="78"/>
        <v/>
      </c>
      <c r="CW35" s="902" t="str">
        <f t="shared" si="79"/>
        <v/>
      </c>
      <c r="CX35" s="902" t="str">
        <f t="shared" si="80"/>
        <v/>
      </c>
      <c r="CY35" s="902" t="str">
        <f t="shared" si="81"/>
        <v/>
      </c>
      <c r="CZ35" s="902" t="str">
        <f t="shared" si="82"/>
        <v/>
      </c>
      <c r="DA35" s="902" t="str">
        <f t="shared" si="83"/>
        <v/>
      </c>
      <c r="DB35" s="902" t="str">
        <f t="shared" si="84"/>
        <v/>
      </c>
      <c r="DC35" s="902" t="str">
        <f t="shared" si="85"/>
        <v/>
      </c>
      <c r="DD35" s="902" t="str">
        <f t="shared" si="86"/>
        <v/>
      </c>
      <c r="DE35" s="902" t="str">
        <f t="shared" si="87"/>
        <v/>
      </c>
      <c r="DF35" s="902" t="str">
        <f t="shared" si="88"/>
        <v/>
      </c>
      <c r="DG35" s="902" t="str">
        <f t="shared" si="89"/>
        <v/>
      </c>
      <c r="DH35" s="902" t="str">
        <f t="shared" si="90"/>
        <v/>
      </c>
      <c r="DI35" s="902" t="str">
        <f t="shared" si="91"/>
        <v/>
      </c>
      <c r="DJ35" s="902" t="str">
        <f t="shared" si="92"/>
        <v/>
      </c>
      <c r="DK35" s="902" t="str">
        <f t="shared" si="93"/>
        <v/>
      </c>
      <c r="DL35" s="902" t="str">
        <f t="shared" si="94"/>
        <v/>
      </c>
      <c r="DM35" s="902" t="str">
        <f t="shared" si="95"/>
        <v/>
      </c>
      <c r="DN35" s="902" t="str">
        <f t="shared" si="96"/>
        <v/>
      </c>
      <c r="DO35" s="902" t="str">
        <f t="shared" si="97"/>
        <v/>
      </c>
      <c r="DP35" s="902" t="str">
        <f t="shared" si="98"/>
        <v/>
      </c>
      <c r="DQ35" s="902" t="str">
        <f t="shared" si="99"/>
        <v/>
      </c>
      <c r="DR35" s="902" t="str">
        <f t="shared" si="100"/>
        <v/>
      </c>
      <c r="DS35" s="902" t="str">
        <f t="shared" si="101"/>
        <v/>
      </c>
      <c r="DT35" s="902" t="str">
        <f t="shared" si="102"/>
        <v/>
      </c>
      <c r="DU35" s="902" t="str">
        <f t="shared" si="103"/>
        <v/>
      </c>
      <c r="DV35" s="902" t="str">
        <f t="shared" si="104"/>
        <v/>
      </c>
      <c r="DW35" s="902" t="str">
        <f t="shared" si="105"/>
        <v/>
      </c>
      <c r="DX35" s="902" t="str">
        <f t="shared" si="106"/>
        <v/>
      </c>
      <c r="DY35" s="902" t="str">
        <f t="shared" si="107"/>
        <v/>
      </c>
      <c r="DZ35" s="902" t="str">
        <f t="shared" si="108"/>
        <v/>
      </c>
      <c r="EA35" s="902" t="str">
        <f t="shared" si="109"/>
        <v/>
      </c>
      <c r="EB35" s="902" t="str">
        <f t="shared" si="110"/>
        <v/>
      </c>
      <c r="EC35" s="902" t="str">
        <f t="shared" si="111"/>
        <v/>
      </c>
      <c r="ED35" s="902" t="str">
        <f t="shared" si="112"/>
        <v/>
      </c>
      <c r="EE35" s="902" t="str">
        <f t="shared" si="113"/>
        <v/>
      </c>
      <c r="EF35" s="902" t="str">
        <f t="shared" si="114"/>
        <v/>
      </c>
      <c r="EG35" s="902" t="str">
        <f t="shared" si="115"/>
        <v/>
      </c>
      <c r="EH35" s="902" t="str">
        <f t="shared" si="116"/>
        <v/>
      </c>
      <c r="EI35" s="902" t="str">
        <f t="shared" si="117"/>
        <v/>
      </c>
      <c r="EJ35" s="902" t="str">
        <f t="shared" si="118"/>
        <v/>
      </c>
      <c r="EK35" s="902" t="str">
        <f t="shared" si="119"/>
        <v/>
      </c>
      <c r="EL35" s="902" t="str">
        <f t="shared" si="120"/>
        <v/>
      </c>
      <c r="EM35" s="902" t="str">
        <f t="shared" si="121"/>
        <v/>
      </c>
      <c r="EN35" s="902" t="str">
        <f t="shared" si="122"/>
        <v/>
      </c>
      <c r="EO35" s="902" t="str">
        <f t="shared" si="123"/>
        <v/>
      </c>
      <c r="EP35" s="902" t="str">
        <f t="shared" si="124"/>
        <v/>
      </c>
      <c r="EQ35" s="902" t="str">
        <f t="shared" si="125"/>
        <v/>
      </c>
      <c r="ER35" s="902" t="str">
        <f t="shared" si="126"/>
        <v/>
      </c>
      <c r="ES35" s="902" t="str">
        <f t="shared" si="127"/>
        <v/>
      </c>
      <c r="ET35" s="902" t="str">
        <f t="shared" si="128"/>
        <v/>
      </c>
      <c r="EU35" s="902" t="str">
        <f t="shared" si="129"/>
        <v/>
      </c>
      <c r="EV35" s="902" t="str">
        <f t="shared" si="130"/>
        <v/>
      </c>
      <c r="EW35" s="902" t="str">
        <f t="shared" si="131"/>
        <v/>
      </c>
      <c r="EX35" s="902" t="str">
        <f t="shared" si="132"/>
        <v/>
      </c>
      <c r="EY35" s="902" t="str">
        <f t="shared" si="133"/>
        <v/>
      </c>
      <c r="EZ35" s="902" t="str">
        <f t="shared" si="134"/>
        <v/>
      </c>
      <c r="FA35" s="902" t="str">
        <f t="shared" si="135"/>
        <v/>
      </c>
      <c r="FB35" s="902" t="str">
        <f t="shared" si="136"/>
        <v/>
      </c>
      <c r="FC35" s="902" t="str">
        <f t="shared" si="137"/>
        <v/>
      </c>
      <c r="FD35" s="902" t="str">
        <f t="shared" si="138"/>
        <v/>
      </c>
      <c r="FE35" s="902" t="str">
        <f t="shared" si="139"/>
        <v/>
      </c>
      <c r="FF35" s="902" t="str">
        <f t="shared" si="140"/>
        <v/>
      </c>
      <c r="FG35" s="902" t="str">
        <f t="shared" si="141"/>
        <v/>
      </c>
      <c r="FH35" s="902" t="str">
        <f t="shared" si="142"/>
        <v/>
      </c>
      <c r="FI35" s="902" t="str">
        <f t="shared" si="143"/>
        <v/>
      </c>
      <c r="FJ35" s="902" t="str">
        <f t="shared" si="144"/>
        <v/>
      </c>
      <c r="FK35" s="902" t="str">
        <f t="shared" si="145"/>
        <v/>
      </c>
      <c r="FL35" s="902" t="str">
        <f t="shared" si="146"/>
        <v/>
      </c>
      <c r="FM35" s="902" t="str">
        <f t="shared" si="147"/>
        <v/>
      </c>
      <c r="FN35" s="902" t="str">
        <f t="shared" si="148"/>
        <v/>
      </c>
      <c r="FO35" s="902" t="str">
        <f t="shared" si="149"/>
        <v/>
      </c>
      <c r="FP35" s="902" t="str">
        <f t="shared" si="150"/>
        <v/>
      </c>
      <c r="FQ35" s="902" t="str">
        <f t="shared" si="151"/>
        <v/>
      </c>
      <c r="FR35" s="902" t="str">
        <f t="shared" si="152"/>
        <v/>
      </c>
      <c r="FS35" s="902" t="str">
        <f t="shared" si="153"/>
        <v/>
      </c>
      <c r="FT35" s="902" t="str">
        <f t="shared" si="154"/>
        <v/>
      </c>
      <c r="FU35" s="902" t="str">
        <f t="shared" si="155"/>
        <v/>
      </c>
      <c r="FV35" s="902" t="str">
        <f t="shared" si="156"/>
        <v/>
      </c>
      <c r="FW35" s="902" t="str">
        <f t="shared" si="157"/>
        <v/>
      </c>
      <c r="FX35" s="902" t="str">
        <f t="shared" si="158"/>
        <v/>
      </c>
      <c r="FY35" s="902" t="str">
        <f t="shared" si="159"/>
        <v/>
      </c>
      <c r="FZ35" s="902" t="str">
        <f t="shared" si="160"/>
        <v/>
      </c>
      <c r="GA35" s="902" t="str">
        <f t="shared" si="161"/>
        <v/>
      </c>
      <c r="GB35" s="902" t="str">
        <f t="shared" si="162"/>
        <v/>
      </c>
      <c r="GC35" s="902" t="str">
        <f t="shared" si="163"/>
        <v/>
      </c>
      <c r="GD35" s="902" t="str">
        <f t="shared" si="164"/>
        <v/>
      </c>
      <c r="GE35" s="902" t="str">
        <f t="shared" si="165"/>
        <v/>
      </c>
      <c r="GF35" s="902" t="str">
        <f t="shared" si="166"/>
        <v/>
      </c>
      <c r="GG35" s="902" t="str">
        <f t="shared" si="167"/>
        <v/>
      </c>
      <c r="GH35" s="902" t="str">
        <f t="shared" si="168"/>
        <v/>
      </c>
      <c r="GI35" s="902" t="str">
        <f t="shared" si="169"/>
        <v/>
      </c>
      <c r="GJ35" s="902" t="str">
        <f t="shared" si="170"/>
        <v/>
      </c>
      <c r="GK35" s="902" t="str">
        <f t="shared" si="171"/>
        <v/>
      </c>
      <c r="GL35" s="902" t="str">
        <f t="shared" si="172"/>
        <v/>
      </c>
      <c r="GM35" s="902" t="str">
        <f t="shared" si="173"/>
        <v/>
      </c>
      <c r="GN35" s="902" t="str">
        <f t="shared" si="174"/>
        <v/>
      </c>
      <c r="GO35" s="902" t="str">
        <f t="shared" si="175"/>
        <v/>
      </c>
      <c r="GP35" s="902" t="str">
        <f t="shared" si="176"/>
        <v/>
      </c>
      <c r="GQ35" s="902" t="str">
        <f t="shared" si="177"/>
        <v/>
      </c>
      <c r="GR35" s="902" t="str">
        <f t="shared" si="178"/>
        <v/>
      </c>
      <c r="GS35" s="902" t="str">
        <f t="shared" si="179"/>
        <v/>
      </c>
      <c r="GT35" s="902" t="str">
        <f t="shared" si="180"/>
        <v/>
      </c>
      <c r="GU35" s="902" t="str">
        <f t="shared" si="181"/>
        <v/>
      </c>
      <c r="GV35" s="902" t="str">
        <f t="shared" si="182"/>
        <v/>
      </c>
      <c r="GW35" s="902" t="str">
        <f t="shared" si="183"/>
        <v/>
      </c>
      <c r="GX35" s="902" t="str">
        <f t="shared" si="184"/>
        <v/>
      </c>
      <c r="GY35" s="902" t="str">
        <f t="shared" si="185"/>
        <v/>
      </c>
      <c r="GZ35" s="902" t="str">
        <f t="shared" si="186"/>
        <v/>
      </c>
      <c r="HA35" s="902" t="str">
        <f t="shared" si="187"/>
        <v/>
      </c>
      <c r="HB35" s="902" t="str">
        <f t="shared" si="188"/>
        <v/>
      </c>
      <c r="HC35" s="902" t="str">
        <f t="shared" si="189"/>
        <v/>
      </c>
      <c r="HD35" s="902" t="str">
        <f t="shared" si="190"/>
        <v/>
      </c>
      <c r="HE35" s="902" t="str">
        <f t="shared" si="191"/>
        <v/>
      </c>
      <c r="HF35" s="902" t="str">
        <f t="shared" si="192"/>
        <v/>
      </c>
      <c r="HG35" s="902" t="str">
        <f t="shared" si="193"/>
        <v/>
      </c>
      <c r="HH35" s="902" t="str">
        <f t="shared" si="194"/>
        <v/>
      </c>
      <c r="HI35" s="902" t="str">
        <f t="shared" si="195"/>
        <v/>
      </c>
      <c r="HJ35" s="902" t="str">
        <f t="shared" si="196"/>
        <v/>
      </c>
      <c r="HK35" s="902" t="str">
        <f t="shared" si="197"/>
        <v/>
      </c>
      <c r="HL35" s="902" t="str">
        <f t="shared" si="198"/>
        <v/>
      </c>
      <c r="HM35" s="902" t="str">
        <f t="shared" si="199"/>
        <v/>
      </c>
      <c r="HN35" s="902" t="str">
        <f t="shared" si="200"/>
        <v/>
      </c>
      <c r="HO35" s="902" t="str">
        <f t="shared" si="201"/>
        <v/>
      </c>
      <c r="HP35" s="902" t="str">
        <f t="shared" si="202"/>
        <v/>
      </c>
      <c r="HQ35" s="902" t="str">
        <f t="shared" si="203"/>
        <v/>
      </c>
      <c r="HR35" s="902" t="str">
        <f t="shared" si="204"/>
        <v/>
      </c>
      <c r="HS35" s="902" t="str">
        <f t="shared" si="205"/>
        <v/>
      </c>
      <c r="HT35" s="902" t="str">
        <f t="shared" si="206"/>
        <v/>
      </c>
      <c r="HU35" s="902" t="str">
        <f t="shared" si="207"/>
        <v/>
      </c>
      <c r="HV35" s="902" t="str">
        <f t="shared" si="208"/>
        <v/>
      </c>
      <c r="HW35" s="902" t="str">
        <f t="shared" si="209"/>
        <v/>
      </c>
      <c r="HX35" s="902" t="str">
        <f t="shared" si="210"/>
        <v/>
      </c>
      <c r="HY35" s="902" t="str">
        <f t="shared" si="211"/>
        <v/>
      </c>
      <c r="HZ35" s="934" t="str">
        <f t="shared" si="212"/>
        <v/>
      </c>
      <c r="IA35" s="934" t="str">
        <f t="shared" si="213"/>
        <v/>
      </c>
      <c r="IB35" s="934" t="str">
        <f t="shared" si="214"/>
        <v/>
      </c>
      <c r="IC35" s="934" t="str">
        <f t="shared" si="215"/>
        <v/>
      </c>
      <c r="ID35" s="934" t="str">
        <f t="shared" si="216"/>
        <v/>
      </c>
      <c r="IE35" s="934" t="str">
        <f t="shared" si="217"/>
        <v/>
      </c>
      <c r="IF35" s="934" t="str">
        <f t="shared" si="218"/>
        <v/>
      </c>
      <c r="IG35" s="934" t="str">
        <f t="shared" si="219"/>
        <v/>
      </c>
      <c r="IH35" s="934" t="str">
        <f t="shared" si="220"/>
        <v/>
      </c>
      <c r="II35" s="934" t="str">
        <f t="shared" si="221"/>
        <v/>
      </c>
      <c r="IJ35" s="934" t="str">
        <f t="shared" si="222"/>
        <v/>
      </c>
      <c r="IK35" s="934" t="str">
        <f t="shared" si="223"/>
        <v/>
      </c>
      <c r="IL35" s="934" t="str">
        <f t="shared" si="224"/>
        <v/>
      </c>
      <c r="IM35" s="934" t="str">
        <f t="shared" si="225"/>
        <v/>
      </c>
      <c r="IN35" s="934" t="str">
        <f t="shared" si="226"/>
        <v/>
      </c>
      <c r="IO35" s="934" t="str">
        <f t="shared" si="227"/>
        <v/>
      </c>
      <c r="IP35" s="934" t="str">
        <f t="shared" si="228"/>
        <v/>
      </c>
      <c r="IQ35" s="934" t="str">
        <f t="shared" si="229"/>
        <v/>
      </c>
      <c r="IR35" s="934" t="str">
        <f t="shared" si="230"/>
        <v/>
      </c>
      <c r="IS35" s="934" t="str">
        <f t="shared" si="231"/>
        <v/>
      </c>
      <c r="IT35" s="934" t="str">
        <f t="shared" si="232"/>
        <v/>
      </c>
      <c r="IU35" s="934" t="str">
        <f t="shared" si="233"/>
        <v/>
      </c>
      <c r="IV35" s="934" t="str">
        <f t="shared" si="234"/>
        <v/>
      </c>
      <c r="IW35" s="934" t="str">
        <f t="shared" si="235"/>
        <v/>
      </c>
      <c r="IX35" s="934" t="str">
        <f t="shared" si="236"/>
        <v/>
      </c>
      <c r="IY35" s="934" t="str">
        <f t="shared" si="237"/>
        <v/>
      </c>
      <c r="IZ35" s="934" t="str">
        <f t="shared" si="238"/>
        <v/>
      </c>
      <c r="JA35" s="934" t="str">
        <f t="shared" si="239"/>
        <v/>
      </c>
      <c r="JB35" s="934" t="str">
        <f t="shared" si="240"/>
        <v/>
      </c>
      <c r="JC35" s="934" t="str">
        <f t="shared" si="241"/>
        <v/>
      </c>
      <c r="JD35" s="934" t="str">
        <f t="shared" si="242"/>
        <v/>
      </c>
      <c r="JE35" s="934" t="str">
        <f t="shared" si="243"/>
        <v/>
      </c>
      <c r="JF35" s="934" t="str">
        <f t="shared" si="244"/>
        <v/>
      </c>
      <c r="JG35" s="934" t="str">
        <f t="shared" si="245"/>
        <v/>
      </c>
      <c r="JH35" s="934" t="str">
        <f t="shared" si="246"/>
        <v/>
      </c>
      <c r="JI35" s="934" t="str">
        <f t="shared" si="247"/>
        <v/>
      </c>
      <c r="JJ35" s="934" t="str">
        <f t="shared" si="248"/>
        <v/>
      </c>
      <c r="JK35" s="934" t="str">
        <f t="shared" si="249"/>
        <v/>
      </c>
      <c r="JL35" s="934" t="str">
        <f t="shared" si="250"/>
        <v/>
      </c>
      <c r="JM35" s="934" t="str">
        <f t="shared" si="251"/>
        <v/>
      </c>
      <c r="JN35" s="934" t="str">
        <f t="shared" si="252"/>
        <v/>
      </c>
      <c r="JO35" s="934" t="str">
        <f t="shared" si="253"/>
        <v/>
      </c>
      <c r="JP35" s="934" t="str">
        <f t="shared" si="254"/>
        <v/>
      </c>
      <c r="JQ35" s="934" t="str">
        <f t="shared" si="255"/>
        <v/>
      </c>
      <c r="JR35" s="934" t="str">
        <f t="shared" si="256"/>
        <v/>
      </c>
      <c r="JS35" s="934" t="str">
        <f t="shared" si="257"/>
        <v/>
      </c>
      <c r="JT35" s="934" t="str">
        <f t="shared" si="258"/>
        <v/>
      </c>
      <c r="JU35" s="934" t="str">
        <f t="shared" si="259"/>
        <v/>
      </c>
      <c r="JV35" s="934" t="str">
        <f t="shared" si="260"/>
        <v/>
      </c>
      <c r="JW35" s="934" t="str">
        <f t="shared" si="261"/>
        <v/>
      </c>
      <c r="JX35" s="934" t="str">
        <f t="shared" si="262"/>
        <v/>
      </c>
      <c r="JY35" s="934" t="str">
        <f t="shared" si="263"/>
        <v/>
      </c>
      <c r="JZ35" s="934" t="str">
        <f t="shared" si="264"/>
        <v/>
      </c>
      <c r="KA35" s="934" t="str">
        <f t="shared" si="265"/>
        <v/>
      </c>
      <c r="KB35" s="934" t="str">
        <f t="shared" si="266"/>
        <v/>
      </c>
      <c r="KC35" s="934" t="str">
        <f t="shared" si="267"/>
        <v/>
      </c>
      <c r="KD35" s="934" t="str">
        <f t="shared" si="268"/>
        <v/>
      </c>
      <c r="KE35" s="934" t="str">
        <f t="shared" si="269"/>
        <v/>
      </c>
      <c r="KF35" s="934" t="str">
        <f t="shared" si="270"/>
        <v/>
      </c>
      <c r="KG35" s="934" t="str">
        <f t="shared" si="271"/>
        <v/>
      </c>
      <c r="KH35" s="934" t="str">
        <f t="shared" si="272"/>
        <v/>
      </c>
      <c r="KI35" s="934" t="str">
        <f t="shared" si="273"/>
        <v/>
      </c>
      <c r="KJ35" s="934" t="str">
        <f t="shared" si="274"/>
        <v/>
      </c>
      <c r="KK35" s="934" t="str">
        <f t="shared" si="275"/>
        <v/>
      </c>
      <c r="KL35" s="934" t="str">
        <f t="shared" si="276"/>
        <v/>
      </c>
      <c r="KM35" s="934" t="str">
        <f t="shared" si="277"/>
        <v/>
      </c>
      <c r="KN35" s="934" t="str">
        <f t="shared" si="278"/>
        <v/>
      </c>
      <c r="KO35" s="934" t="str">
        <f t="shared" si="279"/>
        <v/>
      </c>
      <c r="KP35" s="934" t="str">
        <f t="shared" si="280"/>
        <v/>
      </c>
      <c r="KQ35" s="934" t="str">
        <f t="shared" si="281"/>
        <v/>
      </c>
      <c r="KR35" s="934" t="str">
        <f t="shared" si="282"/>
        <v/>
      </c>
      <c r="KS35" s="934" t="str">
        <f t="shared" si="283"/>
        <v/>
      </c>
      <c r="KT35" s="934" t="str">
        <f t="shared" si="284"/>
        <v/>
      </c>
      <c r="KU35" s="934" t="str">
        <f t="shared" si="285"/>
        <v/>
      </c>
      <c r="KV35" s="934" t="str">
        <f t="shared" si="286"/>
        <v/>
      </c>
      <c r="KW35" s="934" t="str">
        <f t="shared" si="287"/>
        <v/>
      </c>
      <c r="KX35" s="934" t="str">
        <f t="shared" si="288"/>
        <v/>
      </c>
      <c r="KY35" s="934" t="str">
        <f t="shared" si="289"/>
        <v/>
      </c>
      <c r="KZ35" s="934" t="str">
        <f t="shared" si="290"/>
        <v/>
      </c>
      <c r="LA35" s="934" t="str">
        <f t="shared" si="291"/>
        <v/>
      </c>
      <c r="LB35" s="934" t="str">
        <f t="shared" si="292"/>
        <v/>
      </c>
      <c r="LC35" s="934" t="str">
        <f t="shared" si="293"/>
        <v/>
      </c>
      <c r="LD35" s="934" t="str">
        <f t="shared" si="294"/>
        <v/>
      </c>
      <c r="LE35" s="934" t="str">
        <f t="shared" si="295"/>
        <v/>
      </c>
      <c r="LF35" s="934" t="str">
        <f t="shared" si="296"/>
        <v/>
      </c>
      <c r="LG35" s="934" t="str">
        <f t="shared" si="297"/>
        <v/>
      </c>
      <c r="LH35" s="934" t="str">
        <f t="shared" si="298"/>
        <v/>
      </c>
      <c r="LI35" s="934" t="str">
        <f t="shared" si="299"/>
        <v/>
      </c>
      <c r="LJ35" s="934" t="str">
        <f t="shared" si="300"/>
        <v/>
      </c>
      <c r="LK35" s="934" t="str">
        <f t="shared" si="301"/>
        <v/>
      </c>
      <c r="LL35" s="934" t="str">
        <f t="shared" si="302"/>
        <v/>
      </c>
      <c r="LM35" s="934" t="str">
        <f t="shared" si="303"/>
        <v/>
      </c>
      <c r="LN35" s="934" t="str">
        <f t="shared" si="304"/>
        <v/>
      </c>
      <c r="LO35" s="934" t="str">
        <f t="shared" si="305"/>
        <v/>
      </c>
      <c r="LP35" s="934" t="str">
        <f t="shared" si="306"/>
        <v/>
      </c>
      <c r="LQ35" s="935" t="str">
        <f t="shared" si="307"/>
        <v/>
      </c>
      <c r="LR35" s="935" t="str">
        <f t="shared" si="308"/>
        <v/>
      </c>
      <c r="LS35" s="935" t="str">
        <f t="shared" si="309"/>
        <v/>
      </c>
      <c r="LT35" s="935" t="str">
        <f t="shared" si="310"/>
        <v/>
      </c>
      <c r="LU35" s="935" t="str">
        <f t="shared" si="311"/>
        <v/>
      </c>
      <c r="LV35" s="902" t="str">
        <f t="shared" si="312"/>
        <v/>
      </c>
      <c r="LW35" s="902" t="str">
        <f t="shared" si="313"/>
        <v/>
      </c>
      <c r="LX35" s="902" t="str">
        <f t="shared" si="314"/>
        <v/>
      </c>
      <c r="LY35" s="902" t="str">
        <f t="shared" si="315"/>
        <v/>
      </c>
      <c r="LZ35" s="902" t="str">
        <f t="shared" si="316"/>
        <v/>
      </c>
      <c r="MA35" s="902" t="str">
        <f t="shared" si="317"/>
        <v/>
      </c>
      <c r="MB35" s="902" t="str">
        <f t="shared" si="318"/>
        <v/>
      </c>
      <c r="MC35" s="902" t="str">
        <f t="shared" si="319"/>
        <v/>
      </c>
      <c r="MD35" s="902" t="str">
        <f t="shared" si="320"/>
        <v/>
      </c>
      <c r="ME35" s="902" t="str">
        <f t="shared" si="321"/>
        <v/>
      </c>
      <c r="MF35" s="902" t="str">
        <f t="shared" si="322"/>
        <v/>
      </c>
      <c r="MG35" s="902" t="str">
        <f t="shared" si="323"/>
        <v/>
      </c>
      <c r="MH35" s="902" t="str">
        <f t="shared" si="324"/>
        <v/>
      </c>
      <c r="MI35" s="902" t="str">
        <f t="shared" si="325"/>
        <v/>
      </c>
      <c r="MJ35" s="902" t="str">
        <f t="shared" si="326"/>
        <v/>
      </c>
      <c r="MK35" s="902" t="str">
        <f t="shared" si="327"/>
        <v/>
      </c>
      <c r="ML35" s="902" t="str">
        <f t="shared" si="328"/>
        <v/>
      </c>
      <c r="MM35" s="902" t="str">
        <f t="shared" si="329"/>
        <v/>
      </c>
      <c r="MN35" s="902" t="str">
        <f t="shared" si="330"/>
        <v/>
      </c>
      <c r="MO35" s="902" t="str">
        <f t="shared" si="331"/>
        <v/>
      </c>
      <c r="MP35" s="923">
        <f t="shared" si="338"/>
        <v>0</v>
      </c>
      <c r="MQ35" s="923">
        <f t="shared" si="339"/>
        <v>0</v>
      </c>
      <c r="MR35" s="923">
        <f t="shared" si="340"/>
        <v>0</v>
      </c>
      <c r="MS35" s="923">
        <f t="shared" si="341"/>
        <v>0</v>
      </c>
      <c r="MT35" s="923">
        <f t="shared" si="342"/>
        <v>0</v>
      </c>
      <c r="MU35" s="923">
        <f t="shared" si="343"/>
        <v>0</v>
      </c>
      <c r="MV35" s="923">
        <f t="shared" si="344"/>
        <v>0</v>
      </c>
      <c r="MW35" s="923">
        <f t="shared" si="345"/>
        <v>0</v>
      </c>
      <c r="MX35" s="923">
        <f t="shared" si="346"/>
        <v>0</v>
      </c>
      <c r="MY35" s="923">
        <f t="shared" si="347"/>
        <v>0</v>
      </c>
      <c r="MZ35" s="923">
        <f t="shared" si="332"/>
        <v>0</v>
      </c>
      <c r="NA35" s="923">
        <f t="shared" si="333"/>
        <v>0</v>
      </c>
      <c r="NB35" s="923">
        <f t="shared" si="334"/>
        <v>0</v>
      </c>
      <c r="NC35" s="923">
        <f t="shared" si="335"/>
        <v>0</v>
      </c>
      <c r="ND35" s="923">
        <f t="shared" si="336"/>
        <v>0</v>
      </c>
    </row>
    <row r="36" spans="1:368" s="902" customFormat="1" ht="13.9" customHeight="1" x14ac:dyDescent="0.2">
      <c r="A36" s="927" t="str">
        <f t="shared" si="337"/>
        <v/>
      </c>
      <c r="B36" s="928" t="str">
        <f>'Rent Schedule &amp; Summary'!B14</f>
        <v>Unrestricted</v>
      </c>
      <c r="C36" s="929">
        <f>'Rent Schedule &amp; Summary'!C14</f>
        <v>0</v>
      </c>
      <c r="D36" s="929">
        <f>'Rent Schedule &amp; Summary'!D14</f>
        <v>0</v>
      </c>
      <c r="E36" s="929">
        <f>'Rent Schedule &amp; Summary'!E14</f>
        <v>0</v>
      </c>
      <c r="F36" s="929">
        <f>'Rent Schedule &amp; Summary'!F14</f>
        <v>0</v>
      </c>
      <c r="G36" s="929">
        <f>'Rent Schedule &amp; Summary'!G14</f>
        <v>0</v>
      </c>
      <c r="H36" s="929">
        <f>'Rent Schedule &amp; Summary'!H14</f>
        <v>0</v>
      </c>
      <c r="I36" s="929">
        <f>'Rent Schedule &amp; Summary'!I14</f>
        <v>0</v>
      </c>
      <c r="J36" s="929">
        <f>'Rent Schedule &amp; Summary'!J14</f>
        <v>0</v>
      </c>
      <c r="K36" s="930">
        <f>'Rent Schedule &amp; Summary'!K14</f>
        <v>0</v>
      </c>
      <c r="L36" s="759">
        <f t="shared" si="0"/>
        <v>0</v>
      </c>
      <c r="M36" s="759">
        <f t="shared" si="1"/>
        <v>0</v>
      </c>
      <c r="N36" s="931">
        <f>'Rent Schedule &amp; Summary'!N14</f>
        <v>0</v>
      </c>
      <c r="O36" s="931">
        <f>'Rent Schedule &amp; Summary'!O14</f>
        <v>0</v>
      </c>
      <c r="P36" s="931">
        <f>'Rent Schedule &amp; Summary'!P14</f>
        <v>0</v>
      </c>
      <c r="Q36" s="908">
        <f>'Rent Schedule &amp; Summary'!Q14</f>
        <v>0</v>
      </c>
      <c r="R36" s="932">
        <f>'Rent Schedule &amp; Summary'!R14</f>
        <v>0</v>
      </c>
      <c r="S36" s="933">
        <f>'Rent Schedule &amp; Summary'!S14</f>
        <v>0</v>
      </c>
      <c r="T36" s="1281">
        <f>'Rent Schedule &amp; Summary'!T14</f>
        <v>0</v>
      </c>
      <c r="U36" s="1281"/>
      <c r="V36" s="1281"/>
      <c r="W36" s="1281"/>
      <c r="X36" s="902" t="str">
        <f t="shared" si="2"/>
        <v/>
      </c>
      <c r="Y36" s="902" t="str">
        <f t="shared" si="3"/>
        <v/>
      </c>
      <c r="Z36" s="902" t="str">
        <f t="shared" si="4"/>
        <v/>
      </c>
      <c r="AA36" s="902" t="str">
        <f t="shared" si="5"/>
        <v/>
      </c>
      <c r="AB36" s="902" t="str">
        <f t="shared" si="6"/>
        <v/>
      </c>
      <c r="AC36" s="902" t="str">
        <f t="shared" si="7"/>
        <v/>
      </c>
      <c r="AD36" s="902" t="str">
        <f t="shared" si="8"/>
        <v/>
      </c>
      <c r="AE36" s="902" t="str">
        <f t="shared" si="9"/>
        <v/>
      </c>
      <c r="AF36" s="902" t="str">
        <f t="shared" si="10"/>
        <v/>
      </c>
      <c r="AG36" s="902" t="str">
        <f t="shared" si="11"/>
        <v/>
      </c>
      <c r="AH36" s="902" t="str">
        <f t="shared" si="12"/>
        <v/>
      </c>
      <c r="AI36" s="902" t="str">
        <f t="shared" si="13"/>
        <v/>
      </c>
      <c r="AJ36" s="902" t="str">
        <f t="shared" si="14"/>
        <v/>
      </c>
      <c r="AK36" s="902" t="str">
        <f t="shared" si="15"/>
        <v/>
      </c>
      <c r="AL36" s="902" t="str">
        <f t="shared" si="16"/>
        <v/>
      </c>
      <c r="AM36" s="902" t="str">
        <f t="shared" si="17"/>
        <v/>
      </c>
      <c r="AN36" s="902" t="str">
        <f t="shared" si="18"/>
        <v/>
      </c>
      <c r="AO36" s="902" t="str">
        <f t="shared" si="19"/>
        <v/>
      </c>
      <c r="AP36" s="902" t="str">
        <f t="shared" si="20"/>
        <v/>
      </c>
      <c r="AQ36" s="902" t="str">
        <f t="shared" si="21"/>
        <v/>
      </c>
      <c r="AR36" s="902" t="str">
        <f t="shared" si="22"/>
        <v/>
      </c>
      <c r="AS36" s="902" t="str">
        <f t="shared" si="23"/>
        <v/>
      </c>
      <c r="AT36" s="902" t="str">
        <f t="shared" si="24"/>
        <v/>
      </c>
      <c r="AU36" s="902" t="str">
        <f t="shared" si="25"/>
        <v/>
      </c>
      <c r="AV36" s="902" t="str">
        <f t="shared" si="26"/>
        <v/>
      </c>
      <c r="AW36" s="902" t="str">
        <f t="shared" si="27"/>
        <v/>
      </c>
      <c r="AX36" s="902" t="str">
        <f t="shared" si="28"/>
        <v/>
      </c>
      <c r="AY36" s="902" t="str">
        <f t="shared" si="29"/>
        <v/>
      </c>
      <c r="AZ36" s="902" t="str">
        <f t="shared" si="30"/>
        <v/>
      </c>
      <c r="BA36" s="902" t="str">
        <f t="shared" si="31"/>
        <v/>
      </c>
      <c r="BB36" s="902" t="str">
        <f t="shared" si="32"/>
        <v/>
      </c>
      <c r="BC36" s="902" t="str">
        <f t="shared" si="33"/>
        <v/>
      </c>
      <c r="BD36" s="902" t="str">
        <f t="shared" si="34"/>
        <v/>
      </c>
      <c r="BE36" s="902" t="str">
        <f t="shared" si="35"/>
        <v/>
      </c>
      <c r="BF36" s="902" t="str">
        <f t="shared" si="36"/>
        <v/>
      </c>
      <c r="BG36" s="902" t="str">
        <f t="shared" si="37"/>
        <v/>
      </c>
      <c r="BH36" s="902" t="str">
        <f t="shared" si="38"/>
        <v/>
      </c>
      <c r="BI36" s="902" t="str">
        <f t="shared" si="39"/>
        <v/>
      </c>
      <c r="BJ36" s="902" t="str">
        <f t="shared" si="40"/>
        <v/>
      </c>
      <c r="BK36" s="902" t="str">
        <f t="shared" si="41"/>
        <v/>
      </c>
      <c r="BL36" s="902" t="str">
        <f t="shared" si="42"/>
        <v/>
      </c>
      <c r="BM36" s="902" t="str">
        <f t="shared" si="43"/>
        <v/>
      </c>
      <c r="BN36" s="902" t="str">
        <f t="shared" si="44"/>
        <v/>
      </c>
      <c r="BO36" s="902" t="str">
        <f t="shared" si="45"/>
        <v/>
      </c>
      <c r="BP36" s="902" t="str">
        <f t="shared" si="46"/>
        <v/>
      </c>
      <c r="BQ36" s="902" t="str">
        <f t="shared" si="47"/>
        <v/>
      </c>
      <c r="BR36" s="902" t="str">
        <f t="shared" si="48"/>
        <v/>
      </c>
      <c r="BS36" s="902" t="str">
        <f t="shared" si="49"/>
        <v/>
      </c>
      <c r="BT36" s="902" t="str">
        <f t="shared" si="50"/>
        <v/>
      </c>
      <c r="BU36" s="902" t="str">
        <f t="shared" si="51"/>
        <v/>
      </c>
      <c r="BV36" s="902" t="str">
        <f t="shared" si="52"/>
        <v/>
      </c>
      <c r="BW36" s="902" t="str">
        <f t="shared" si="53"/>
        <v/>
      </c>
      <c r="BX36" s="902" t="str">
        <f t="shared" si="54"/>
        <v/>
      </c>
      <c r="BY36" s="902" t="str">
        <f t="shared" si="55"/>
        <v/>
      </c>
      <c r="BZ36" s="902" t="str">
        <f t="shared" si="56"/>
        <v/>
      </c>
      <c r="CA36" s="902" t="str">
        <f t="shared" si="57"/>
        <v/>
      </c>
      <c r="CB36" s="902" t="str">
        <f t="shared" si="58"/>
        <v/>
      </c>
      <c r="CC36" s="902" t="str">
        <f t="shared" si="59"/>
        <v/>
      </c>
      <c r="CD36" s="902" t="str">
        <f t="shared" si="60"/>
        <v/>
      </c>
      <c r="CE36" s="902" t="str">
        <f t="shared" si="61"/>
        <v/>
      </c>
      <c r="CF36" s="902" t="str">
        <f t="shared" si="62"/>
        <v/>
      </c>
      <c r="CG36" s="902" t="str">
        <f t="shared" si="63"/>
        <v/>
      </c>
      <c r="CH36" s="902" t="str">
        <f t="shared" si="64"/>
        <v/>
      </c>
      <c r="CI36" s="902" t="str">
        <f t="shared" si="65"/>
        <v/>
      </c>
      <c r="CJ36" s="902" t="str">
        <f t="shared" si="66"/>
        <v/>
      </c>
      <c r="CK36" s="902" t="str">
        <f t="shared" si="67"/>
        <v/>
      </c>
      <c r="CL36" s="902" t="str">
        <f t="shared" si="68"/>
        <v/>
      </c>
      <c r="CM36" s="902" t="str">
        <f t="shared" si="69"/>
        <v/>
      </c>
      <c r="CN36" s="902" t="str">
        <f t="shared" si="70"/>
        <v/>
      </c>
      <c r="CO36" s="902" t="str">
        <f t="shared" si="71"/>
        <v/>
      </c>
      <c r="CP36" s="902" t="str">
        <f t="shared" si="72"/>
        <v/>
      </c>
      <c r="CQ36" s="902" t="str">
        <f t="shared" si="73"/>
        <v/>
      </c>
      <c r="CR36" s="902" t="str">
        <f t="shared" si="74"/>
        <v/>
      </c>
      <c r="CS36" s="902" t="str">
        <f t="shared" si="75"/>
        <v/>
      </c>
      <c r="CT36" s="902" t="str">
        <f t="shared" si="76"/>
        <v/>
      </c>
      <c r="CU36" s="902" t="str">
        <f t="shared" si="77"/>
        <v/>
      </c>
      <c r="CV36" s="902" t="str">
        <f t="shared" si="78"/>
        <v/>
      </c>
      <c r="CW36" s="902" t="str">
        <f t="shared" si="79"/>
        <v/>
      </c>
      <c r="CX36" s="902" t="str">
        <f t="shared" si="80"/>
        <v/>
      </c>
      <c r="CY36" s="902" t="str">
        <f t="shared" si="81"/>
        <v/>
      </c>
      <c r="CZ36" s="902" t="str">
        <f t="shared" si="82"/>
        <v/>
      </c>
      <c r="DA36" s="902" t="str">
        <f t="shared" si="83"/>
        <v/>
      </c>
      <c r="DB36" s="902" t="str">
        <f t="shared" si="84"/>
        <v/>
      </c>
      <c r="DC36" s="902" t="str">
        <f t="shared" si="85"/>
        <v/>
      </c>
      <c r="DD36" s="902" t="str">
        <f t="shared" si="86"/>
        <v/>
      </c>
      <c r="DE36" s="902" t="str">
        <f t="shared" si="87"/>
        <v/>
      </c>
      <c r="DF36" s="902" t="str">
        <f t="shared" si="88"/>
        <v/>
      </c>
      <c r="DG36" s="902" t="str">
        <f t="shared" si="89"/>
        <v/>
      </c>
      <c r="DH36" s="902" t="str">
        <f t="shared" si="90"/>
        <v/>
      </c>
      <c r="DI36" s="902" t="str">
        <f t="shared" si="91"/>
        <v/>
      </c>
      <c r="DJ36" s="902" t="str">
        <f t="shared" si="92"/>
        <v/>
      </c>
      <c r="DK36" s="902" t="str">
        <f t="shared" si="93"/>
        <v/>
      </c>
      <c r="DL36" s="902" t="str">
        <f t="shared" si="94"/>
        <v/>
      </c>
      <c r="DM36" s="902" t="str">
        <f t="shared" si="95"/>
        <v/>
      </c>
      <c r="DN36" s="902" t="str">
        <f t="shared" si="96"/>
        <v/>
      </c>
      <c r="DO36" s="902" t="str">
        <f t="shared" si="97"/>
        <v/>
      </c>
      <c r="DP36" s="902" t="str">
        <f t="shared" si="98"/>
        <v/>
      </c>
      <c r="DQ36" s="902" t="str">
        <f t="shared" si="99"/>
        <v/>
      </c>
      <c r="DR36" s="902" t="str">
        <f t="shared" si="100"/>
        <v/>
      </c>
      <c r="DS36" s="902" t="str">
        <f t="shared" si="101"/>
        <v/>
      </c>
      <c r="DT36" s="902" t="str">
        <f t="shared" si="102"/>
        <v/>
      </c>
      <c r="DU36" s="902" t="str">
        <f t="shared" si="103"/>
        <v/>
      </c>
      <c r="DV36" s="902" t="str">
        <f t="shared" si="104"/>
        <v/>
      </c>
      <c r="DW36" s="902" t="str">
        <f t="shared" si="105"/>
        <v/>
      </c>
      <c r="DX36" s="902" t="str">
        <f t="shared" si="106"/>
        <v/>
      </c>
      <c r="DY36" s="902" t="str">
        <f t="shared" si="107"/>
        <v/>
      </c>
      <c r="DZ36" s="902" t="str">
        <f t="shared" si="108"/>
        <v/>
      </c>
      <c r="EA36" s="902" t="str">
        <f t="shared" si="109"/>
        <v/>
      </c>
      <c r="EB36" s="902" t="str">
        <f t="shared" si="110"/>
        <v/>
      </c>
      <c r="EC36" s="902" t="str">
        <f t="shared" si="111"/>
        <v/>
      </c>
      <c r="ED36" s="902" t="str">
        <f t="shared" si="112"/>
        <v/>
      </c>
      <c r="EE36" s="902" t="str">
        <f t="shared" si="113"/>
        <v/>
      </c>
      <c r="EF36" s="902" t="str">
        <f t="shared" si="114"/>
        <v/>
      </c>
      <c r="EG36" s="902" t="str">
        <f t="shared" si="115"/>
        <v/>
      </c>
      <c r="EH36" s="902" t="str">
        <f t="shared" si="116"/>
        <v/>
      </c>
      <c r="EI36" s="902" t="str">
        <f t="shared" si="117"/>
        <v/>
      </c>
      <c r="EJ36" s="902" t="str">
        <f t="shared" si="118"/>
        <v/>
      </c>
      <c r="EK36" s="902" t="str">
        <f t="shared" si="119"/>
        <v/>
      </c>
      <c r="EL36" s="902" t="str">
        <f t="shared" si="120"/>
        <v/>
      </c>
      <c r="EM36" s="902" t="str">
        <f t="shared" si="121"/>
        <v/>
      </c>
      <c r="EN36" s="902" t="str">
        <f t="shared" si="122"/>
        <v/>
      </c>
      <c r="EO36" s="902" t="str">
        <f t="shared" si="123"/>
        <v/>
      </c>
      <c r="EP36" s="902" t="str">
        <f t="shared" si="124"/>
        <v/>
      </c>
      <c r="EQ36" s="902" t="str">
        <f t="shared" si="125"/>
        <v/>
      </c>
      <c r="ER36" s="902" t="str">
        <f t="shared" si="126"/>
        <v/>
      </c>
      <c r="ES36" s="902" t="str">
        <f t="shared" si="127"/>
        <v/>
      </c>
      <c r="ET36" s="902" t="str">
        <f t="shared" si="128"/>
        <v/>
      </c>
      <c r="EU36" s="902" t="str">
        <f t="shared" si="129"/>
        <v/>
      </c>
      <c r="EV36" s="902" t="str">
        <f t="shared" si="130"/>
        <v/>
      </c>
      <c r="EW36" s="902" t="str">
        <f t="shared" si="131"/>
        <v/>
      </c>
      <c r="EX36" s="902" t="str">
        <f t="shared" si="132"/>
        <v/>
      </c>
      <c r="EY36" s="902" t="str">
        <f t="shared" si="133"/>
        <v/>
      </c>
      <c r="EZ36" s="902" t="str">
        <f t="shared" si="134"/>
        <v/>
      </c>
      <c r="FA36" s="902" t="str">
        <f t="shared" si="135"/>
        <v/>
      </c>
      <c r="FB36" s="902" t="str">
        <f t="shared" si="136"/>
        <v/>
      </c>
      <c r="FC36" s="902" t="str">
        <f t="shared" si="137"/>
        <v/>
      </c>
      <c r="FD36" s="902" t="str">
        <f t="shared" si="138"/>
        <v/>
      </c>
      <c r="FE36" s="902" t="str">
        <f t="shared" si="139"/>
        <v/>
      </c>
      <c r="FF36" s="902" t="str">
        <f t="shared" si="140"/>
        <v/>
      </c>
      <c r="FG36" s="902" t="str">
        <f t="shared" si="141"/>
        <v/>
      </c>
      <c r="FH36" s="902" t="str">
        <f t="shared" si="142"/>
        <v/>
      </c>
      <c r="FI36" s="902" t="str">
        <f t="shared" si="143"/>
        <v/>
      </c>
      <c r="FJ36" s="902" t="str">
        <f t="shared" si="144"/>
        <v/>
      </c>
      <c r="FK36" s="902" t="str">
        <f t="shared" si="145"/>
        <v/>
      </c>
      <c r="FL36" s="902" t="str">
        <f t="shared" si="146"/>
        <v/>
      </c>
      <c r="FM36" s="902" t="str">
        <f t="shared" si="147"/>
        <v/>
      </c>
      <c r="FN36" s="902" t="str">
        <f t="shared" si="148"/>
        <v/>
      </c>
      <c r="FO36" s="902" t="str">
        <f t="shared" si="149"/>
        <v/>
      </c>
      <c r="FP36" s="902" t="str">
        <f t="shared" si="150"/>
        <v/>
      </c>
      <c r="FQ36" s="902" t="str">
        <f t="shared" si="151"/>
        <v/>
      </c>
      <c r="FR36" s="902" t="str">
        <f t="shared" si="152"/>
        <v/>
      </c>
      <c r="FS36" s="902" t="str">
        <f t="shared" si="153"/>
        <v/>
      </c>
      <c r="FT36" s="902" t="str">
        <f t="shared" si="154"/>
        <v/>
      </c>
      <c r="FU36" s="902" t="str">
        <f t="shared" si="155"/>
        <v/>
      </c>
      <c r="FV36" s="902" t="str">
        <f t="shared" si="156"/>
        <v/>
      </c>
      <c r="FW36" s="902" t="str">
        <f t="shared" si="157"/>
        <v/>
      </c>
      <c r="FX36" s="902" t="str">
        <f t="shared" si="158"/>
        <v/>
      </c>
      <c r="FY36" s="902" t="str">
        <f t="shared" si="159"/>
        <v/>
      </c>
      <c r="FZ36" s="902" t="str">
        <f t="shared" si="160"/>
        <v/>
      </c>
      <c r="GA36" s="902" t="str">
        <f t="shared" si="161"/>
        <v/>
      </c>
      <c r="GB36" s="902" t="str">
        <f t="shared" si="162"/>
        <v/>
      </c>
      <c r="GC36" s="902" t="str">
        <f t="shared" si="163"/>
        <v/>
      </c>
      <c r="GD36" s="902" t="str">
        <f t="shared" si="164"/>
        <v/>
      </c>
      <c r="GE36" s="902" t="str">
        <f t="shared" si="165"/>
        <v/>
      </c>
      <c r="GF36" s="902" t="str">
        <f t="shared" si="166"/>
        <v/>
      </c>
      <c r="GG36" s="902" t="str">
        <f t="shared" si="167"/>
        <v/>
      </c>
      <c r="GH36" s="902" t="str">
        <f t="shared" si="168"/>
        <v/>
      </c>
      <c r="GI36" s="902" t="str">
        <f t="shared" si="169"/>
        <v/>
      </c>
      <c r="GJ36" s="902" t="str">
        <f t="shared" si="170"/>
        <v/>
      </c>
      <c r="GK36" s="902" t="str">
        <f t="shared" si="171"/>
        <v/>
      </c>
      <c r="GL36" s="902" t="str">
        <f t="shared" si="172"/>
        <v/>
      </c>
      <c r="GM36" s="902" t="str">
        <f t="shared" si="173"/>
        <v/>
      </c>
      <c r="GN36" s="902" t="str">
        <f t="shared" si="174"/>
        <v/>
      </c>
      <c r="GO36" s="902" t="str">
        <f t="shared" si="175"/>
        <v/>
      </c>
      <c r="GP36" s="902" t="str">
        <f t="shared" si="176"/>
        <v/>
      </c>
      <c r="GQ36" s="902" t="str">
        <f t="shared" si="177"/>
        <v/>
      </c>
      <c r="GR36" s="902" t="str">
        <f t="shared" si="178"/>
        <v/>
      </c>
      <c r="GS36" s="902" t="str">
        <f t="shared" si="179"/>
        <v/>
      </c>
      <c r="GT36" s="902" t="str">
        <f t="shared" si="180"/>
        <v/>
      </c>
      <c r="GU36" s="902" t="str">
        <f t="shared" si="181"/>
        <v/>
      </c>
      <c r="GV36" s="902" t="str">
        <f t="shared" si="182"/>
        <v/>
      </c>
      <c r="GW36" s="902" t="str">
        <f t="shared" si="183"/>
        <v/>
      </c>
      <c r="GX36" s="902" t="str">
        <f t="shared" si="184"/>
        <v/>
      </c>
      <c r="GY36" s="902" t="str">
        <f t="shared" si="185"/>
        <v/>
      </c>
      <c r="GZ36" s="902" t="str">
        <f t="shared" si="186"/>
        <v/>
      </c>
      <c r="HA36" s="902" t="str">
        <f t="shared" si="187"/>
        <v/>
      </c>
      <c r="HB36" s="902" t="str">
        <f t="shared" si="188"/>
        <v/>
      </c>
      <c r="HC36" s="902" t="str">
        <f t="shared" si="189"/>
        <v/>
      </c>
      <c r="HD36" s="902" t="str">
        <f t="shared" si="190"/>
        <v/>
      </c>
      <c r="HE36" s="902" t="str">
        <f t="shared" si="191"/>
        <v/>
      </c>
      <c r="HF36" s="902" t="str">
        <f t="shared" si="192"/>
        <v/>
      </c>
      <c r="HG36" s="902" t="str">
        <f t="shared" si="193"/>
        <v/>
      </c>
      <c r="HH36" s="902" t="str">
        <f t="shared" si="194"/>
        <v/>
      </c>
      <c r="HI36" s="902" t="str">
        <f t="shared" si="195"/>
        <v/>
      </c>
      <c r="HJ36" s="902" t="str">
        <f t="shared" si="196"/>
        <v/>
      </c>
      <c r="HK36" s="902" t="str">
        <f t="shared" si="197"/>
        <v/>
      </c>
      <c r="HL36" s="902" t="str">
        <f t="shared" si="198"/>
        <v/>
      </c>
      <c r="HM36" s="902" t="str">
        <f t="shared" si="199"/>
        <v/>
      </c>
      <c r="HN36" s="902" t="str">
        <f t="shared" si="200"/>
        <v/>
      </c>
      <c r="HO36" s="902" t="str">
        <f t="shared" si="201"/>
        <v/>
      </c>
      <c r="HP36" s="902" t="str">
        <f t="shared" si="202"/>
        <v/>
      </c>
      <c r="HQ36" s="902" t="str">
        <f t="shared" si="203"/>
        <v/>
      </c>
      <c r="HR36" s="902" t="str">
        <f t="shared" si="204"/>
        <v/>
      </c>
      <c r="HS36" s="902" t="str">
        <f t="shared" si="205"/>
        <v/>
      </c>
      <c r="HT36" s="902" t="str">
        <f t="shared" si="206"/>
        <v/>
      </c>
      <c r="HU36" s="902" t="str">
        <f t="shared" si="207"/>
        <v/>
      </c>
      <c r="HV36" s="902" t="str">
        <f t="shared" si="208"/>
        <v/>
      </c>
      <c r="HW36" s="902" t="str">
        <f t="shared" si="209"/>
        <v/>
      </c>
      <c r="HX36" s="902" t="str">
        <f t="shared" si="210"/>
        <v/>
      </c>
      <c r="HY36" s="902" t="str">
        <f t="shared" si="211"/>
        <v/>
      </c>
      <c r="HZ36" s="934" t="str">
        <f t="shared" si="212"/>
        <v/>
      </c>
      <c r="IA36" s="934" t="str">
        <f t="shared" si="213"/>
        <v/>
      </c>
      <c r="IB36" s="934" t="str">
        <f t="shared" si="214"/>
        <v/>
      </c>
      <c r="IC36" s="934" t="str">
        <f t="shared" si="215"/>
        <v/>
      </c>
      <c r="ID36" s="934" t="str">
        <f t="shared" si="216"/>
        <v/>
      </c>
      <c r="IE36" s="934" t="str">
        <f t="shared" si="217"/>
        <v/>
      </c>
      <c r="IF36" s="934" t="str">
        <f t="shared" si="218"/>
        <v/>
      </c>
      <c r="IG36" s="934" t="str">
        <f t="shared" si="219"/>
        <v/>
      </c>
      <c r="IH36" s="934" t="str">
        <f t="shared" si="220"/>
        <v/>
      </c>
      <c r="II36" s="934" t="str">
        <f t="shared" si="221"/>
        <v/>
      </c>
      <c r="IJ36" s="934" t="str">
        <f t="shared" si="222"/>
        <v/>
      </c>
      <c r="IK36" s="934" t="str">
        <f t="shared" si="223"/>
        <v/>
      </c>
      <c r="IL36" s="934" t="str">
        <f t="shared" si="224"/>
        <v/>
      </c>
      <c r="IM36" s="934" t="str">
        <f t="shared" si="225"/>
        <v/>
      </c>
      <c r="IN36" s="934" t="str">
        <f t="shared" si="226"/>
        <v/>
      </c>
      <c r="IO36" s="934" t="str">
        <f t="shared" si="227"/>
        <v/>
      </c>
      <c r="IP36" s="934" t="str">
        <f t="shared" si="228"/>
        <v/>
      </c>
      <c r="IQ36" s="934" t="str">
        <f t="shared" si="229"/>
        <v/>
      </c>
      <c r="IR36" s="934" t="str">
        <f t="shared" si="230"/>
        <v/>
      </c>
      <c r="IS36" s="934" t="str">
        <f t="shared" si="231"/>
        <v/>
      </c>
      <c r="IT36" s="934" t="str">
        <f t="shared" si="232"/>
        <v/>
      </c>
      <c r="IU36" s="934" t="str">
        <f t="shared" si="233"/>
        <v/>
      </c>
      <c r="IV36" s="934" t="str">
        <f t="shared" si="234"/>
        <v/>
      </c>
      <c r="IW36" s="934" t="str">
        <f t="shared" si="235"/>
        <v/>
      </c>
      <c r="IX36" s="934" t="str">
        <f t="shared" si="236"/>
        <v/>
      </c>
      <c r="IY36" s="934" t="str">
        <f t="shared" si="237"/>
        <v/>
      </c>
      <c r="IZ36" s="934" t="str">
        <f t="shared" si="238"/>
        <v/>
      </c>
      <c r="JA36" s="934" t="str">
        <f t="shared" si="239"/>
        <v/>
      </c>
      <c r="JB36" s="934" t="str">
        <f t="shared" si="240"/>
        <v/>
      </c>
      <c r="JC36" s="934" t="str">
        <f t="shared" si="241"/>
        <v/>
      </c>
      <c r="JD36" s="934" t="str">
        <f t="shared" si="242"/>
        <v/>
      </c>
      <c r="JE36" s="934" t="str">
        <f t="shared" si="243"/>
        <v/>
      </c>
      <c r="JF36" s="934" t="str">
        <f t="shared" si="244"/>
        <v/>
      </c>
      <c r="JG36" s="934" t="str">
        <f t="shared" si="245"/>
        <v/>
      </c>
      <c r="JH36" s="934" t="str">
        <f t="shared" si="246"/>
        <v/>
      </c>
      <c r="JI36" s="934" t="str">
        <f t="shared" si="247"/>
        <v/>
      </c>
      <c r="JJ36" s="934" t="str">
        <f t="shared" si="248"/>
        <v/>
      </c>
      <c r="JK36" s="934" t="str">
        <f t="shared" si="249"/>
        <v/>
      </c>
      <c r="JL36" s="934" t="str">
        <f t="shared" si="250"/>
        <v/>
      </c>
      <c r="JM36" s="934" t="str">
        <f t="shared" si="251"/>
        <v/>
      </c>
      <c r="JN36" s="934" t="str">
        <f t="shared" si="252"/>
        <v/>
      </c>
      <c r="JO36" s="934" t="str">
        <f t="shared" si="253"/>
        <v/>
      </c>
      <c r="JP36" s="934" t="str">
        <f t="shared" si="254"/>
        <v/>
      </c>
      <c r="JQ36" s="934" t="str">
        <f t="shared" si="255"/>
        <v/>
      </c>
      <c r="JR36" s="934" t="str">
        <f t="shared" si="256"/>
        <v/>
      </c>
      <c r="JS36" s="934" t="str">
        <f t="shared" si="257"/>
        <v/>
      </c>
      <c r="JT36" s="934" t="str">
        <f t="shared" si="258"/>
        <v/>
      </c>
      <c r="JU36" s="934" t="str">
        <f t="shared" si="259"/>
        <v/>
      </c>
      <c r="JV36" s="934" t="str">
        <f t="shared" si="260"/>
        <v/>
      </c>
      <c r="JW36" s="934" t="str">
        <f t="shared" si="261"/>
        <v/>
      </c>
      <c r="JX36" s="934" t="str">
        <f t="shared" si="262"/>
        <v/>
      </c>
      <c r="JY36" s="934" t="str">
        <f t="shared" si="263"/>
        <v/>
      </c>
      <c r="JZ36" s="934" t="str">
        <f t="shared" si="264"/>
        <v/>
      </c>
      <c r="KA36" s="934" t="str">
        <f t="shared" si="265"/>
        <v/>
      </c>
      <c r="KB36" s="934" t="str">
        <f t="shared" si="266"/>
        <v/>
      </c>
      <c r="KC36" s="934" t="str">
        <f t="shared" si="267"/>
        <v/>
      </c>
      <c r="KD36" s="934" t="str">
        <f t="shared" si="268"/>
        <v/>
      </c>
      <c r="KE36" s="934" t="str">
        <f t="shared" si="269"/>
        <v/>
      </c>
      <c r="KF36" s="934" t="str">
        <f t="shared" si="270"/>
        <v/>
      </c>
      <c r="KG36" s="934" t="str">
        <f t="shared" si="271"/>
        <v/>
      </c>
      <c r="KH36" s="934" t="str">
        <f t="shared" si="272"/>
        <v/>
      </c>
      <c r="KI36" s="934" t="str">
        <f t="shared" si="273"/>
        <v/>
      </c>
      <c r="KJ36" s="934" t="str">
        <f t="shared" si="274"/>
        <v/>
      </c>
      <c r="KK36" s="934" t="str">
        <f t="shared" si="275"/>
        <v/>
      </c>
      <c r="KL36" s="934" t="str">
        <f t="shared" si="276"/>
        <v/>
      </c>
      <c r="KM36" s="934" t="str">
        <f t="shared" si="277"/>
        <v/>
      </c>
      <c r="KN36" s="934" t="str">
        <f t="shared" si="278"/>
        <v/>
      </c>
      <c r="KO36" s="934" t="str">
        <f t="shared" si="279"/>
        <v/>
      </c>
      <c r="KP36" s="934" t="str">
        <f t="shared" si="280"/>
        <v/>
      </c>
      <c r="KQ36" s="934" t="str">
        <f t="shared" si="281"/>
        <v/>
      </c>
      <c r="KR36" s="934" t="str">
        <f t="shared" si="282"/>
        <v/>
      </c>
      <c r="KS36" s="934" t="str">
        <f t="shared" si="283"/>
        <v/>
      </c>
      <c r="KT36" s="934" t="str">
        <f t="shared" si="284"/>
        <v/>
      </c>
      <c r="KU36" s="934" t="str">
        <f t="shared" si="285"/>
        <v/>
      </c>
      <c r="KV36" s="934" t="str">
        <f t="shared" si="286"/>
        <v/>
      </c>
      <c r="KW36" s="934" t="str">
        <f t="shared" si="287"/>
        <v/>
      </c>
      <c r="KX36" s="934" t="str">
        <f t="shared" si="288"/>
        <v/>
      </c>
      <c r="KY36" s="934" t="str">
        <f t="shared" si="289"/>
        <v/>
      </c>
      <c r="KZ36" s="934" t="str">
        <f t="shared" si="290"/>
        <v/>
      </c>
      <c r="LA36" s="934" t="str">
        <f t="shared" si="291"/>
        <v/>
      </c>
      <c r="LB36" s="934" t="str">
        <f t="shared" si="292"/>
        <v/>
      </c>
      <c r="LC36" s="934" t="str">
        <f t="shared" si="293"/>
        <v/>
      </c>
      <c r="LD36" s="934" t="str">
        <f t="shared" si="294"/>
        <v/>
      </c>
      <c r="LE36" s="934" t="str">
        <f t="shared" si="295"/>
        <v/>
      </c>
      <c r="LF36" s="934" t="str">
        <f t="shared" si="296"/>
        <v/>
      </c>
      <c r="LG36" s="934" t="str">
        <f t="shared" si="297"/>
        <v/>
      </c>
      <c r="LH36" s="934" t="str">
        <f t="shared" si="298"/>
        <v/>
      </c>
      <c r="LI36" s="934" t="str">
        <f t="shared" si="299"/>
        <v/>
      </c>
      <c r="LJ36" s="934" t="str">
        <f t="shared" si="300"/>
        <v/>
      </c>
      <c r="LK36" s="934" t="str">
        <f t="shared" si="301"/>
        <v/>
      </c>
      <c r="LL36" s="934" t="str">
        <f t="shared" si="302"/>
        <v/>
      </c>
      <c r="LM36" s="934" t="str">
        <f t="shared" si="303"/>
        <v/>
      </c>
      <c r="LN36" s="934" t="str">
        <f t="shared" si="304"/>
        <v/>
      </c>
      <c r="LO36" s="934" t="str">
        <f t="shared" si="305"/>
        <v/>
      </c>
      <c r="LP36" s="934" t="str">
        <f t="shared" si="306"/>
        <v/>
      </c>
      <c r="LQ36" s="935" t="str">
        <f t="shared" si="307"/>
        <v/>
      </c>
      <c r="LR36" s="935" t="str">
        <f t="shared" si="308"/>
        <v/>
      </c>
      <c r="LS36" s="935" t="str">
        <f t="shared" si="309"/>
        <v/>
      </c>
      <c r="LT36" s="935" t="str">
        <f t="shared" si="310"/>
        <v/>
      </c>
      <c r="LU36" s="935" t="str">
        <f t="shared" si="311"/>
        <v/>
      </c>
      <c r="LV36" s="902" t="str">
        <f t="shared" si="312"/>
        <v/>
      </c>
      <c r="LW36" s="902" t="str">
        <f t="shared" si="313"/>
        <v/>
      </c>
      <c r="LX36" s="902" t="str">
        <f t="shared" si="314"/>
        <v/>
      </c>
      <c r="LY36" s="902" t="str">
        <f t="shared" si="315"/>
        <v/>
      </c>
      <c r="LZ36" s="902" t="str">
        <f t="shared" si="316"/>
        <v/>
      </c>
      <c r="MA36" s="902" t="str">
        <f t="shared" si="317"/>
        <v/>
      </c>
      <c r="MB36" s="902" t="str">
        <f t="shared" si="318"/>
        <v/>
      </c>
      <c r="MC36" s="902" t="str">
        <f t="shared" si="319"/>
        <v/>
      </c>
      <c r="MD36" s="902" t="str">
        <f t="shared" si="320"/>
        <v/>
      </c>
      <c r="ME36" s="902" t="str">
        <f t="shared" si="321"/>
        <v/>
      </c>
      <c r="MF36" s="902" t="str">
        <f t="shared" si="322"/>
        <v/>
      </c>
      <c r="MG36" s="902" t="str">
        <f t="shared" si="323"/>
        <v/>
      </c>
      <c r="MH36" s="902" t="str">
        <f t="shared" si="324"/>
        <v/>
      </c>
      <c r="MI36" s="902" t="str">
        <f t="shared" si="325"/>
        <v/>
      </c>
      <c r="MJ36" s="902" t="str">
        <f t="shared" si="326"/>
        <v/>
      </c>
      <c r="MK36" s="902" t="str">
        <f t="shared" si="327"/>
        <v/>
      </c>
      <c r="ML36" s="902" t="str">
        <f t="shared" si="328"/>
        <v/>
      </c>
      <c r="MM36" s="902" t="str">
        <f t="shared" si="329"/>
        <v/>
      </c>
      <c r="MN36" s="902" t="str">
        <f t="shared" si="330"/>
        <v/>
      </c>
      <c r="MO36" s="902" t="str">
        <f t="shared" si="331"/>
        <v/>
      </c>
      <c r="MP36" s="923">
        <f t="shared" si="338"/>
        <v>0</v>
      </c>
      <c r="MQ36" s="923">
        <f t="shared" si="339"/>
        <v>0</v>
      </c>
      <c r="MR36" s="923">
        <f t="shared" si="340"/>
        <v>0</v>
      </c>
      <c r="MS36" s="923">
        <f t="shared" si="341"/>
        <v>0</v>
      </c>
      <c r="MT36" s="923">
        <f t="shared" si="342"/>
        <v>0</v>
      </c>
      <c r="MU36" s="923">
        <f t="shared" si="343"/>
        <v>0</v>
      </c>
      <c r="MV36" s="923">
        <f t="shared" si="344"/>
        <v>0</v>
      </c>
      <c r="MW36" s="923">
        <f t="shared" si="345"/>
        <v>0</v>
      </c>
      <c r="MX36" s="923">
        <f t="shared" si="346"/>
        <v>0</v>
      </c>
      <c r="MY36" s="923">
        <f t="shared" si="347"/>
        <v>0</v>
      </c>
      <c r="MZ36" s="923">
        <f t="shared" si="332"/>
        <v>0</v>
      </c>
      <c r="NA36" s="923">
        <f t="shared" si="333"/>
        <v>0</v>
      </c>
      <c r="NB36" s="923">
        <f t="shared" si="334"/>
        <v>0</v>
      </c>
      <c r="NC36" s="923">
        <f t="shared" si="335"/>
        <v>0</v>
      </c>
      <c r="ND36" s="923">
        <f t="shared" si="336"/>
        <v>0</v>
      </c>
    </row>
    <row r="37" spans="1:368" s="902" customFormat="1" ht="13.9" customHeight="1" x14ac:dyDescent="0.2">
      <c r="A37" s="927" t="str">
        <f t="shared" si="337"/>
        <v/>
      </c>
      <c r="B37" s="928" t="str">
        <f>'Rent Schedule &amp; Summary'!B15</f>
        <v>Unrestricted</v>
      </c>
      <c r="C37" s="929">
        <f>'Rent Schedule &amp; Summary'!C15</f>
        <v>0</v>
      </c>
      <c r="D37" s="929">
        <f>'Rent Schedule &amp; Summary'!D15</f>
        <v>0</v>
      </c>
      <c r="E37" s="929">
        <f>'Rent Schedule &amp; Summary'!E15</f>
        <v>0</v>
      </c>
      <c r="F37" s="929">
        <f>'Rent Schedule &amp; Summary'!F15</f>
        <v>0</v>
      </c>
      <c r="G37" s="929">
        <f>'Rent Schedule &amp; Summary'!G15</f>
        <v>0</v>
      </c>
      <c r="H37" s="929">
        <f>'Rent Schedule &amp; Summary'!H15</f>
        <v>0</v>
      </c>
      <c r="I37" s="929">
        <f>'Rent Schedule &amp; Summary'!I15</f>
        <v>0</v>
      </c>
      <c r="J37" s="929">
        <f>'Rent Schedule &amp; Summary'!J15</f>
        <v>0</v>
      </c>
      <c r="K37" s="930">
        <f>'Rent Schedule &amp; Summary'!K15</f>
        <v>0</v>
      </c>
      <c r="L37" s="759">
        <f t="shared" si="0"/>
        <v>0</v>
      </c>
      <c r="M37" s="759">
        <f t="shared" si="1"/>
        <v>0</v>
      </c>
      <c r="N37" s="931">
        <f>'Rent Schedule &amp; Summary'!N15</f>
        <v>0</v>
      </c>
      <c r="O37" s="931">
        <f>'Rent Schedule &amp; Summary'!O15</f>
        <v>0</v>
      </c>
      <c r="P37" s="931">
        <f>'Rent Schedule &amp; Summary'!P15</f>
        <v>0</v>
      </c>
      <c r="Q37" s="908">
        <f>'Rent Schedule &amp; Summary'!Q15</f>
        <v>0</v>
      </c>
      <c r="R37" s="932">
        <f>'Rent Schedule &amp; Summary'!R15</f>
        <v>0</v>
      </c>
      <c r="S37" s="933">
        <f>'Rent Schedule &amp; Summary'!S15</f>
        <v>0</v>
      </c>
      <c r="T37" s="1281">
        <f>'Rent Schedule &amp; Summary'!T15</f>
        <v>0</v>
      </c>
      <c r="U37" s="1281"/>
      <c r="V37" s="1281"/>
      <c r="W37" s="1281"/>
      <c r="X37" s="902" t="str">
        <f t="shared" si="2"/>
        <v/>
      </c>
      <c r="Y37" s="902" t="str">
        <f t="shared" si="3"/>
        <v/>
      </c>
      <c r="Z37" s="902" t="str">
        <f t="shared" si="4"/>
        <v/>
      </c>
      <c r="AA37" s="902" t="str">
        <f t="shared" si="5"/>
        <v/>
      </c>
      <c r="AB37" s="902" t="str">
        <f t="shared" si="6"/>
        <v/>
      </c>
      <c r="AC37" s="902" t="str">
        <f t="shared" si="7"/>
        <v/>
      </c>
      <c r="AD37" s="902" t="str">
        <f t="shared" si="8"/>
        <v/>
      </c>
      <c r="AE37" s="902" t="str">
        <f t="shared" si="9"/>
        <v/>
      </c>
      <c r="AF37" s="902" t="str">
        <f t="shared" si="10"/>
        <v/>
      </c>
      <c r="AG37" s="902" t="str">
        <f t="shared" si="11"/>
        <v/>
      </c>
      <c r="AH37" s="902" t="str">
        <f t="shared" si="12"/>
        <v/>
      </c>
      <c r="AI37" s="902" t="str">
        <f t="shared" si="13"/>
        <v/>
      </c>
      <c r="AJ37" s="902" t="str">
        <f t="shared" si="14"/>
        <v/>
      </c>
      <c r="AK37" s="902" t="str">
        <f t="shared" si="15"/>
        <v/>
      </c>
      <c r="AL37" s="902" t="str">
        <f t="shared" si="16"/>
        <v/>
      </c>
      <c r="AM37" s="902" t="str">
        <f t="shared" si="17"/>
        <v/>
      </c>
      <c r="AN37" s="902" t="str">
        <f t="shared" si="18"/>
        <v/>
      </c>
      <c r="AO37" s="902" t="str">
        <f t="shared" si="19"/>
        <v/>
      </c>
      <c r="AP37" s="902" t="str">
        <f t="shared" si="20"/>
        <v/>
      </c>
      <c r="AQ37" s="902" t="str">
        <f t="shared" si="21"/>
        <v/>
      </c>
      <c r="AR37" s="902" t="str">
        <f t="shared" si="22"/>
        <v/>
      </c>
      <c r="AS37" s="902" t="str">
        <f t="shared" si="23"/>
        <v/>
      </c>
      <c r="AT37" s="902" t="str">
        <f t="shared" si="24"/>
        <v/>
      </c>
      <c r="AU37" s="902" t="str">
        <f t="shared" si="25"/>
        <v/>
      </c>
      <c r="AV37" s="902" t="str">
        <f t="shared" si="26"/>
        <v/>
      </c>
      <c r="AW37" s="902" t="str">
        <f t="shared" si="27"/>
        <v/>
      </c>
      <c r="AX37" s="902" t="str">
        <f t="shared" si="28"/>
        <v/>
      </c>
      <c r="AY37" s="902" t="str">
        <f t="shared" si="29"/>
        <v/>
      </c>
      <c r="AZ37" s="902" t="str">
        <f t="shared" si="30"/>
        <v/>
      </c>
      <c r="BA37" s="902" t="str">
        <f t="shared" si="31"/>
        <v/>
      </c>
      <c r="BB37" s="902" t="str">
        <f t="shared" si="32"/>
        <v/>
      </c>
      <c r="BC37" s="902" t="str">
        <f t="shared" si="33"/>
        <v/>
      </c>
      <c r="BD37" s="902" t="str">
        <f t="shared" si="34"/>
        <v/>
      </c>
      <c r="BE37" s="902" t="str">
        <f t="shared" si="35"/>
        <v/>
      </c>
      <c r="BF37" s="902" t="str">
        <f t="shared" si="36"/>
        <v/>
      </c>
      <c r="BG37" s="902" t="str">
        <f t="shared" si="37"/>
        <v/>
      </c>
      <c r="BH37" s="902" t="str">
        <f t="shared" si="38"/>
        <v/>
      </c>
      <c r="BI37" s="902" t="str">
        <f t="shared" si="39"/>
        <v/>
      </c>
      <c r="BJ37" s="902" t="str">
        <f t="shared" si="40"/>
        <v/>
      </c>
      <c r="BK37" s="902" t="str">
        <f t="shared" si="41"/>
        <v/>
      </c>
      <c r="BL37" s="902" t="str">
        <f t="shared" si="42"/>
        <v/>
      </c>
      <c r="BM37" s="902" t="str">
        <f t="shared" si="43"/>
        <v/>
      </c>
      <c r="BN37" s="902" t="str">
        <f t="shared" si="44"/>
        <v/>
      </c>
      <c r="BO37" s="902" t="str">
        <f t="shared" si="45"/>
        <v/>
      </c>
      <c r="BP37" s="902" t="str">
        <f t="shared" si="46"/>
        <v/>
      </c>
      <c r="BQ37" s="902" t="str">
        <f t="shared" si="47"/>
        <v/>
      </c>
      <c r="BR37" s="902" t="str">
        <f t="shared" si="48"/>
        <v/>
      </c>
      <c r="BS37" s="902" t="str">
        <f t="shared" si="49"/>
        <v/>
      </c>
      <c r="BT37" s="902" t="str">
        <f t="shared" si="50"/>
        <v/>
      </c>
      <c r="BU37" s="902" t="str">
        <f t="shared" si="51"/>
        <v/>
      </c>
      <c r="BV37" s="902" t="str">
        <f t="shared" si="52"/>
        <v/>
      </c>
      <c r="BW37" s="902" t="str">
        <f t="shared" si="53"/>
        <v/>
      </c>
      <c r="BX37" s="902" t="str">
        <f t="shared" si="54"/>
        <v/>
      </c>
      <c r="BY37" s="902" t="str">
        <f t="shared" si="55"/>
        <v/>
      </c>
      <c r="BZ37" s="902" t="str">
        <f t="shared" si="56"/>
        <v/>
      </c>
      <c r="CA37" s="902" t="str">
        <f t="shared" si="57"/>
        <v/>
      </c>
      <c r="CB37" s="902" t="str">
        <f t="shared" si="58"/>
        <v/>
      </c>
      <c r="CC37" s="902" t="str">
        <f t="shared" si="59"/>
        <v/>
      </c>
      <c r="CD37" s="902" t="str">
        <f t="shared" si="60"/>
        <v/>
      </c>
      <c r="CE37" s="902" t="str">
        <f t="shared" si="61"/>
        <v/>
      </c>
      <c r="CF37" s="902" t="str">
        <f t="shared" si="62"/>
        <v/>
      </c>
      <c r="CG37" s="902" t="str">
        <f t="shared" si="63"/>
        <v/>
      </c>
      <c r="CH37" s="902" t="str">
        <f t="shared" si="64"/>
        <v/>
      </c>
      <c r="CI37" s="902" t="str">
        <f t="shared" si="65"/>
        <v/>
      </c>
      <c r="CJ37" s="902" t="str">
        <f t="shared" si="66"/>
        <v/>
      </c>
      <c r="CK37" s="902" t="str">
        <f t="shared" si="67"/>
        <v/>
      </c>
      <c r="CL37" s="902" t="str">
        <f t="shared" si="68"/>
        <v/>
      </c>
      <c r="CM37" s="902" t="str">
        <f t="shared" si="69"/>
        <v/>
      </c>
      <c r="CN37" s="902" t="str">
        <f t="shared" si="70"/>
        <v/>
      </c>
      <c r="CO37" s="902" t="str">
        <f t="shared" si="71"/>
        <v/>
      </c>
      <c r="CP37" s="902" t="str">
        <f t="shared" si="72"/>
        <v/>
      </c>
      <c r="CQ37" s="902" t="str">
        <f t="shared" si="73"/>
        <v/>
      </c>
      <c r="CR37" s="902" t="str">
        <f t="shared" si="74"/>
        <v/>
      </c>
      <c r="CS37" s="902" t="str">
        <f t="shared" si="75"/>
        <v/>
      </c>
      <c r="CT37" s="902" t="str">
        <f t="shared" si="76"/>
        <v/>
      </c>
      <c r="CU37" s="902" t="str">
        <f t="shared" si="77"/>
        <v/>
      </c>
      <c r="CV37" s="902" t="str">
        <f t="shared" si="78"/>
        <v/>
      </c>
      <c r="CW37" s="902" t="str">
        <f t="shared" si="79"/>
        <v/>
      </c>
      <c r="CX37" s="902" t="str">
        <f t="shared" si="80"/>
        <v/>
      </c>
      <c r="CY37" s="902" t="str">
        <f t="shared" si="81"/>
        <v/>
      </c>
      <c r="CZ37" s="902" t="str">
        <f t="shared" si="82"/>
        <v/>
      </c>
      <c r="DA37" s="902" t="str">
        <f t="shared" si="83"/>
        <v/>
      </c>
      <c r="DB37" s="902" t="str">
        <f t="shared" si="84"/>
        <v/>
      </c>
      <c r="DC37" s="902" t="str">
        <f t="shared" si="85"/>
        <v/>
      </c>
      <c r="DD37" s="902" t="str">
        <f t="shared" si="86"/>
        <v/>
      </c>
      <c r="DE37" s="902" t="str">
        <f t="shared" si="87"/>
        <v/>
      </c>
      <c r="DF37" s="902" t="str">
        <f t="shared" si="88"/>
        <v/>
      </c>
      <c r="DG37" s="902" t="str">
        <f t="shared" si="89"/>
        <v/>
      </c>
      <c r="DH37" s="902" t="str">
        <f t="shared" si="90"/>
        <v/>
      </c>
      <c r="DI37" s="902" t="str">
        <f t="shared" si="91"/>
        <v/>
      </c>
      <c r="DJ37" s="902" t="str">
        <f t="shared" si="92"/>
        <v/>
      </c>
      <c r="DK37" s="902" t="str">
        <f t="shared" si="93"/>
        <v/>
      </c>
      <c r="DL37" s="902" t="str">
        <f t="shared" si="94"/>
        <v/>
      </c>
      <c r="DM37" s="902" t="str">
        <f t="shared" si="95"/>
        <v/>
      </c>
      <c r="DN37" s="902" t="str">
        <f t="shared" si="96"/>
        <v/>
      </c>
      <c r="DO37" s="902" t="str">
        <f t="shared" si="97"/>
        <v/>
      </c>
      <c r="DP37" s="902" t="str">
        <f t="shared" si="98"/>
        <v/>
      </c>
      <c r="DQ37" s="902" t="str">
        <f t="shared" si="99"/>
        <v/>
      </c>
      <c r="DR37" s="902" t="str">
        <f t="shared" si="100"/>
        <v/>
      </c>
      <c r="DS37" s="902" t="str">
        <f t="shared" si="101"/>
        <v/>
      </c>
      <c r="DT37" s="902" t="str">
        <f t="shared" si="102"/>
        <v/>
      </c>
      <c r="DU37" s="902" t="str">
        <f t="shared" si="103"/>
        <v/>
      </c>
      <c r="DV37" s="902" t="str">
        <f t="shared" si="104"/>
        <v/>
      </c>
      <c r="DW37" s="902" t="str">
        <f t="shared" si="105"/>
        <v/>
      </c>
      <c r="DX37" s="902" t="str">
        <f t="shared" si="106"/>
        <v/>
      </c>
      <c r="DY37" s="902" t="str">
        <f t="shared" si="107"/>
        <v/>
      </c>
      <c r="DZ37" s="902" t="str">
        <f t="shared" si="108"/>
        <v/>
      </c>
      <c r="EA37" s="902" t="str">
        <f t="shared" si="109"/>
        <v/>
      </c>
      <c r="EB37" s="902" t="str">
        <f t="shared" si="110"/>
        <v/>
      </c>
      <c r="EC37" s="902" t="str">
        <f t="shared" si="111"/>
        <v/>
      </c>
      <c r="ED37" s="902" t="str">
        <f t="shared" si="112"/>
        <v/>
      </c>
      <c r="EE37" s="902" t="str">
        <f t="shared" si="113"/>
        <v/>
      </c>
      <c r="EF37" s="902" t="str">
        <f t="shared" si="114"/>
        <v/>
      </c>
      <c r="EG37" s="902" t="str">
        <f t="shared" si="115"/>
        <v/>
      </c>
      <c r="EH37" s="902" t="str">
        <f t="shared" si="116"/>
        <v/>
      </c>
      <c r="EI37" s="902" t="str">
        <f t="shared" si="117"/>
        <v/>
      </c>
      <c r="EJ37" s="902" t="str">
        <f t="shared" si="118"/>
        <v/>
      </c>
      <c r="EK37" s="902" t="str">
        <f t="shared" si="119"/>
        <v/>
      </c>
      <c r="EL37" s="902" t="str">
        <f t="shared" si="120"/>
        <v/>
      </c>
      <c r="EM37" s="902" t="str">
        <f t="shared" si="121"/>
        <v/>
      </c>
      <c r="EN37" s="902" t="str">
        <f t="shared" si="122"/>
        <v/>
      </c>
      <c r="EO37" s="902" t="str">
        <f t="shared" si="123"/>
        <v/>
      </c>
      <c r="EP37" s="902" t="str">
        <f t="shared" si="124"/>
        <v/>
      </c>
      <c r="EQ37" s="902" t="str">
        <f t="shared" si="125"/>
        <v/>
      </c>
      <c r="ER37" s="902" t="str">
        <f t="shared" si="126"/>
        <v/>
      </c>
      <c r="ES37" s="902" t="str">
        <f t="shared" si="127"/>
        <v/>
      </c>
      <c r="ET37" s="902" t="str">
        <f t="shared" si="128"/>
        <v/>
      </c>
      <c r="EU37" s="902" t="str">
        <f t="shared" si="129"/>
        <v/>
      </c>
      <c r="EV37" s="902" t="str">
        <f t="shared" si="130"/>
        <v/>
      </c>
      <c r="EW37" s="902" t="str">
        <f t="shared" si="131"/>
        <v/>
      </c>
      <c r="EX37" s="902" t="str">
        <f t="shared" si="132"/>
        <v/>
      </c>
      <c r="EY37" s="902" t="str">
        <f t="shared" si="133"/>
        <v/>
      </c>
      <c r="EZ37" s="902" t="str">
        <f t="shared" si="134"/>
        <v/>
      </c>
      <c r="FA37" s="902" t="str">
        <f t="shared" si="135"/>
        <v/>
      </c>
      <c r="FB37" s="902" t="str">
        <f t="shared" si="136"/>
        <v/>
      </c>
      <c r="FC37" s="902" t="str">
        <f t="shared" si="137"/>
        <v/>
      </c>
      <c r="FD37" s="902" t="str">
        <f t="shared" si="138"/>
        <v/>
      </c>
      <c r="FE37" s="902" t="str">
        <f t="shared" si="139"/>
        <v/>
      </c>
      <c r="FF37" s="902" t="str">
        <f t="shared" si="140"/>
        <v/>
      </c>
      <c r="FG37" s="902" t="str">
        <f t="shared" si="141"/>
        <v/>
      </c>
      <c r="FH37" s="902" t="str">
        <f t="shared" si="142"/>
        <v/>
      </c>
      <c r="FI37" s="902" t="str">
        <f t="shared" si="143"/>
        <v/>
      </c>
      <c r="FJ37" s="902" t="str">
        <f t="shared" si="144"/>
        <v/>
      </c>
      <c r="FK37" s="902" t="str">
        <f t="shared" si="145"/>
        <v/>
      </c>
      <c r="FL37" s="902" t="str">
        <f t="shared" si="146"/>
        <v/>
      </c>
      <c r="FM37" s="902" t="str">
        <f t="shared" si="147"/>
        <v/>
      </c>
      <c r="FN37" s="902" t="str">
        <f t="shared" si="148"/>
        <v/>
      </c>
      <c r="FO37" s="902" t="str">
        <f t="shared" si="149"/>
        <v/>
      </c>
      <c r="FP37" s="902" t="str">
        <f t="shared" si="150"/>
        <v/>
      </c>
      <c r="FQ37" s="902" t="str">
        <f t="shared" si="151"/>
        <v/>
      </c>
      <c r="FR37" s="902" t="str">
        <f t="shared" si="152"/>
        <v/>
      </c>
      <c r="FS37" s="902" t="str">
        <f t="shared" si="153"/>
        <v/>
      </c>
      <c r="FT37" s="902" t="str">
        <f t="shared" si="154"/>
        <v/>
      </c>
      <c r="FU37" s="902" t="str">
        <f t="shared" si="155"/>
        <v/>
      </c>
      <c r="FV37" s="902" t="str">
        <f t="shared" si="156"/>
        <v/>
      </c>
      <c r="FW37" s="902" t="str">
        <f t="shared" si="157"/>
        <v/>
      </c>
      <c r="FX37" s="902" t="str">
        <f t="shared" si="158"/>
        <v/>
      </c>
      <c r="FY37" s="902" t="str">
        <f t="shared" si="159"/>
        <v/>
      </c>
      <c r="FZ37" s="902" t="str">
        <f t="shared" si="160"/>
        <v/>
      </c>
      <c r="GA37" s="902" t="str">
        <f t="shared" si="161"/>
        <v/>
      </c>
      <c r="GB37" s="902" t="str">
        <f t="shared" si="162"/>
        <v/>
      </c>
      <c r="GC37" s="902" t="str">
        <f t="shared" si="163"/>
        <v/>
      </c>
      <c r="GD37" s="902" t="str">
        <f t="shared" si="164"/>
        <v/>
      </c>
      <c r="GE37" s="902" t="str">
        <f t="shared" si="165"/>
        <v/>
      </c>
      <c r="GF37" s="902" t="str">
        <f t="shared" si="166"/>
        <v/>
      </c>
      <c r="GG37" s="902" t="str">
        <f t="shared" si="167"/>
        <v/>
      </c>
      <c r="GH37" s="902" t="str">
        <f t="shared" si="168"/>
        <v/>
      </c>
      <c r="GI37" s="902" t="str">
        <f t="shared" si="169"/>
        <v/>
      </c>
      <c r="GJ37" s="902" t="str">
        <f t="shared" si="170"/>
        <v/>
      </c>
      <c r="GK37" s="902" t="str">
        <f t="shared" si="171"/>
        <v/>
      </c>
      <c r="GL37" s="902" t="str">
        <f t="shared" si="172"/>
        <v/>
      </c>
      <c r="GM37" s="902" t="str">
        <f t="shared" si="173"/>
        <v/>
      </c>
      <c r="GN37" s="902" t="str">
        <f t="shared" si="174"/>
        <v/>
      </c>
      <c r="GO37" s="902" t="str">
        <f t="shared" si="175"/>
        <v/>
      </c>
      <c r="GP37" s="902" t="str">
        <f t="shared" si="176"/>
        <v/>
      </c>
      <c r="GQ37" s="902" t="str">
        <f t="shared" si="177"/>
        <v/>
      </c>
      <c r="GR37" s="902" t="str">
        <f t="shared" si="178"/>
        <v/>
      </c>
      <c r="GS37" s="902" t="str">
        <f t="shared" si="179"/>
        <v/>
      </c>
      <c r="GT37" s="902" t="str">
        <f t="shared" si="180"/>
        <v/>
      </c>
      <c r="GU37" s="902" t="str">
        <f t="shared" si="181"/>
        <v/>
      </c>
      <c r="GV37" s="902" t="str">
        <f t="shared" si="182"/>
        <v/>
      </c>
      <c r="GW37" s="902" t="str">
        <f t="shared" si="183"/>
        <v/>
      </c>
      <c r="GX37" s="902" t="str">
        <f t="shared" si="184"/>
        <v/>
      </c>
      <c r="GY37" s="902" t="str">
        <f t="shared" si="185"/>
        <v/>
      </c>
      <c r="GZ37" s="902" t="str">
        <f t="shared" si="186"/>
        <v/>
      </c>
      <c r="HA37" s="902" t="str">
        <f t="shared" si="187"/>
        <v/>
      </c>
      <c r="HB37" s="902" t="str">
        <f t="shared" si="188"/>
        <v/>
      </c>
      <c r="HC37" s="902" t="str">
        <f t="shared" si="189"/>
        <v/>
      </c>
      <c r="HD37" s="902" t="str">
        <f t="shared" si="190"/>
        <v/>
      </c>
      <c r="HE37" s="902" t="str">
        <f t="shared" si="191"/>
        <v/>
      </c>
      <c r="HF37" s="902" t="str">
        <f t="shared" si="192"/>
        <v/>
      </c>
      <c r="HG37" s="902" t="str">
        <f t="shared" si="193"/>
        <v/>
      </c>
      <c r="HH37" s="902" t="str">
        <f t="shared" si="194"/>
        <v/>
      </c>
      <c r="HI37" s="902" t="str">
        <f t="shared" si="195"/>
        <v/>
      </c>
      <c r="HJ37" s="902" t="str">
        <f t="shared" si="196"/>
        <v/>
      </c>
      <c r="HK37" s="902" t="str">
        <f t="shared" si="197"/>
        <v/>
      </c>
      <c r="HL37" s="902" t="str">
        <f t="shared" si="198"/>
        <v/>
      </c>
      <c r="HM37" s="902" t="str">
        <f t="shared" si="199"/>
        <v/>
      </c>
      <c r="HN37" s="902" t="str">
        <f t="shared" si="200"/>
        <v/>
      </c>
      <c r="HO37" s="902" t="str">
        <f t="shared" si="201"/>
        <v/>
      </c>
      <c r="HP37" s="902" t="str">
        <f t="shared" si="202"/>
        <v/>
      </c>
      <c r="HQ37" s="902" t="str">
        <f t="shared" si="203"/>
        <v/>
      </c>
      <c r="HR37" s="902" t="str">
        <f t="shared" si="204"/>
        <v/>
      </c>
      <c r="HS37" s="902" t="str">
        <f t="shared" si="205"/>
        <v/>
      </c>
      <c r="HT37" s="902" t="str">
        <f t="shared" si="206"/>
        <v/>
      </c>
      <c r="HU37" s="902" t="str">
        <f t="shared" si="207"/>
        <v/>
      </c>
      <c r="HV37" s="902" t="str">
        <f t="shared" si="208"/>
        <v/>
      </c>
      <c r="HW37" s="902" t="str">
        <f t="shared" si="209"/>
        <v/>
      </c>
      <c r="HX37" s="902" t="str">
        <f t="shared" si="210"/>
        <v/>
      </c>
      <c r="HY37" s="902" t="str">
        <f t="shared" si="211"/>
        <v/>
      </c>
      <c r="HZ37" s="934" t="str">
        <f t="shared" si="212"/>
        <v/>
      </c>
      <c r="IA37" s="934" t="str">
        <f t="shared" si="213"/>
        <v/>
      </c>
      <c r="IB37" s="934" t="str">
        <f t="shared" si="214"/>
        <v/>
      </c>
      <c r="IC37" s="934" t="str">
        <f t="shared" si="215"/>
        <v/>
      </c>
      <c r="ID37" s="934" t="str">
        <f t="shared" si="216"/>
        <v/>
      </c>
      <c r="IE37" s="934" t="str">
        <f t="shared" si="217"/>
        <v/>
      </c>
      <c r="IF37" s="934" t="str">
        <f t="shared" si="218"/>
        <v/>
      </c>
      <c r="IG37" s="934" t="str">
        <f t="shared" si="219"/>
        <v/>
      </c>
      <c r="IH37" s="934" t="str">
        <f t="shared" si="220"/>
        <v/>
      </c>
      <c r="II37" s="934" t="str">
        <f t="shared" si="221"/>
        <v/>
      </c>
      <c r="IJ37" s="934" t="str">
        <f t="shared" si="222"/>
        <v/>
      </c>
      <c r="IK37" s="934" t="str">
        <f t="shared" si="223"/>
        <v/>
      </c>
      <c r="IL37" s="934" t="str">
        <f t="shared" si="224"/>
        <v/>
      </c>
      <c r="IM37" s="934" t="str">
        <f t="shared" si="225"/>
        <v/>
      </c>
      <c r="IN37" s="934" t="str">
        <f t="shared" si="226"/>
        <v/>
      </c>
      <c r="IO37" s="934" t="str">
        <f t="shared" si="227"/>
        <v/>
      </c>
      <c r="IP37" s="934" t="str">
        <f t="shared" si="228"/>
        <v/>
      </c>
      <c r="IQ37" s="934" t="str">
        <f t="shared" si="229"/>
        <v/>
      </c>
      <c r="IR37" s="934" t="str">
        <f t="shared" si="230"/>
        <v/>
      </c>
      <c r="IS37" s="934" t="str">
        <f t="shared" si="231"/>
        <v/>
      </c>
      <c r="IT37" s="934" t="str">
        <f t="shared" si="232"/>
        <v/>
      </c>
      <c r="IU37" s="934" t="str">
        <f t="shared" si="233"/>
        <v/>
      </c>
      <c r="IV37" s="934" t="str">
        <f t="shared" si="234"/>
        <v/>
      </c>
      <c r="IW37" s="934" t="str">
        <f t="shared" si="235"/>
        <v/>
      </c>
      <c r="IX37" s="934" t="str">
        <f t="shared" si="236"/>
        <v/>
      </c>
      <c r="IY37" s="934" t="str">
        <f t="shared" si="237"/>
        <v/>
      </c>
      <c r="IZ37" s="934" t="str">
        <f t="shared" si="238"/>
        <v/>
      </c>
      <c r="JA37" s="934" t="str">
        <f t="shared" si="239"/>
        <v/>
      </c>
      <c r="JB37" s="934" t="str">
        <f t="shared" si="240"/>
        <v/>
      </c>
      <c r="JC37" s="934" t="str">
        <f t="shared" si="241"/>
        <v/>
      </c>
      <c r="JD37" s="934" t="str">
        <f t="shared" si="242"/>
        <v/>
      </c>
      <c r="JE37" s="934" t="str">
        <f t="shared" si="243"/>
        <v/>
      </c>
      <c r="JF37" s="934" t="str">
        <f t="shared" si="244"/>
        <v/>
      </c>
      <c r="JG37" s="934" t="str">
        <f t="shared" si="245"/>
        <v/>
      </c>
      <c r="JH37" s="934" t="str">
        <f t="shared" si="246"/>
        <v/>
      </c>
      <c r="JI37" s="934" t="str">
        <f t="shared" si="247"/>
        <v/>
      </c>
      <c r="JJ37" s="934" t="str">
        <f t="shared" si="248"/>
        <v/>
      </c>
      <c r="JK37" s="934" t="str">
        <f t="shared" si="249"/>
        <v/>
      </c>
      <c r="JL37" s="934" t="str">
        <f t="shared" si="250"/>
        <v/>
      </c>
      <c r="JM37" s="934" t="str">
        <f t="shared" si="251"/>
        <v/>
      </c>
      <c r="JN37" s="934" t="str">
        <f t="shared" si="252"/>
        <v/>
      </c>
      <c r="JO37" s="934" t="str">
        <f t="shared" si="253"/>
        <v/>
      </c>
      <c r="JP37" s="934" t="str">
        <f t="shared" si="254"/>
        <v/>
      </c>
      <c r="JQ37" s="934" t="str">
        <f t="shared" si="255"/>
        <v/>
      </c>
      <c r="JR37" s="934" t="str">
        <f t="shared" si="256"/>
        <v/>
      </c>
      <c r="JS37" s="934" t="str">
        <f t="shared" si="257"/>
        <v/>
      </c>
      <c r="JT37" s="934" t="str">
        <f t="shared" si="258"/>
        <v/>
      </c>
      <c r="JU37" s="934" t="str">
        <f t="shared" si="259"/>
        <v/>
      </c>
      <c r="JV37" s="934" t="str">
        <f t="shared" si="260"/>
        <v/>
      </c>
      <c r="JW37" s="934" t="str">
        <f t="shared" si="261"/>
        <v/>
      </c>
      <c r="JX37" s="934" t="str">
        <f t="shared" si="262"/>
        <v/>
      </c>
      <c r="JY37" s="934" t="str">
        <f t="shared" si="263"/>
        <v/>
      </c>
      <c r="JZ37" s="934" t="str">
        <f t="shared" si="264"/>
        <v/>
      </c>
      <c r="KA37" s="934" t="str">
        <f t="shared" si="265"/>
        <v/>
      </c>
      <c r="KB37" s="934" t="str">
        <f t="shared" si="266"/>
        <v/>
      </c>
      <c r="KC37" s="934" t="str">
        <f t="shared" si="267"/>
        <v/>
      </c>
      <c r="KD37" s="934" t="str">
        <f t="shared" si="268"/>
        <v/>
      </c>
      <c r="KE37" s="934" t="str">
        <f t="shared" si="269"/>
        <v/>
      </c>
      <c r="KF37" s="934" t="str">
        <f t="shared" si="270"/>
        <v/>
      </c>
      <c r="KG37" s="934" t="str">
        <f t="shared" si="271"/>
        <v/>
      </c>
      <c r="KH37" s="934" t="str">
        <f t="shared" si="272"/>
        <v/>
      </c>
      <c r="KI37" s="934" t="str">
        <f t="shared" si="273"/>
        <v/>
      </c>
      <c r="KJ37" s="934" t="str">
        <f t="shared" si="274"/>
        <v/>
      </c>
      <c r="KK37" s="934" t="str">
        <f t="shared" si="275"/>
        <v/>
      </c>
      <c r="KL37" s="934" t="str">
        <f t="shared" si="276"/>
        <v/>
      </c>
      <c r="KM37" s="934" t="str">
        <f t="shared" si="277"/>
        <v/>
      </c>
      <c r="KN37" s="934" t="str">
        <f t="shared" si="278"/>
        <v/>
      </c>
      <c r="KO37" s="934" t="str">
        <f t="shared" si="279"/>
        <v/>
      </c>
      <c r="KP37" s="934" t="str">
        <f t="shared" si="280"/>
        <v/>
      </c>
      <c r="KQ37" s="934" t="str">
        <f t="shared" si="281"/>
        <v/>
      </c>
      <c r="KR37" s="934" t="str">
        <f t="shared" si="282"/>
        <v/>
      </c>
      <c r="KS37" s="934" t="str">
        <f t="shared" si="283"/>
        <v/>
      </c>
      <c r="KT37" s="934" t="str">
        <f t="shared" si="284"/>
        <v/>
      </c>
      <c r="KU37" s="934" t="str">
        <f t="shared" si="285"/>
        <v/>
      </c>
      <c r="KV37" s="934" t="str">
        <f t="shared" si="286"/>
        <v/>
      </c>
      <c r="KW37" s="934" t="str">
        <f t="shared" si="287"/>
        <v/>
      </c>
      <c r="KX37" s="934" t="str">
        <f t="shared" si="288"/>
        <v/>
      </c>
      <c r="KY37" s="934" t="str">
        <f t="shared" si="289"/>
        <v/>
      </c>
      <c r="KZ37" s="934" t="str">
        <f t="shared" si="290"/>
        <v/>
      </c>
      <c r="LA37" s="934" t="str">
        <f t="shared" si="291"/>
        <v/>
      </c>
      <c r="LB37" s="934" t="str">
        <f t="shared" si="292"/>
        <v/>
      </c>
      <c r="LC37" s="934" t="str">
        <f t="shared" si="293"/>
        <v/>
      </c>
      <c r="LD37" s="934" t="str">
        <f t="shared" si="294"/>
        <v/>
      </c>
      <c r="LE37" s="934" t="str">
        <f t="shared" si="295"/>
        <v/>
      </c>
      <c r="LF37" s="934" t="str">
        <f t="shared" si="296"/>
        <v/>
      </c>
      <c r="LG37" s="934" t="str">
        <f t="shared" si="297"/>
        <v/>
      </c>
      <c r="LH37" s="934" t="str">
        <f t="shared" si="298"/>
        <v/>
      </c>
      <c r="LI37" s="934" t="str">
        <f t="shared" si="299"/>
        <v/>
      </c>
      <c r="LJ37" s="934" t="str">
        <f t="shared" si="300"/>
        <v/>
      </c>
      <c r="LK37" s="934" t="str">
        <f t="shared" si="301"/>
        <v/>
      </c>
      <c r="LL37" s="934" t="str">
        <f t="shared" si="302"/>
        <v/>
      </c>
      <c r="LM37" s="934" t="str">
        <f t="shared" si="303"/>
        <v/>
      </c>
      <c r="LN37" s="934" t="str">
        <f t="shared" si="304"/>
        <v/>
      </c>
      <c r="LO37" s="934" t="str">
        <f t="shared" si="305"/>
        <v/>
      </c>
      <c r="LP37" s="934" t="str">
        <f t="shared" si="306"/>
        <v/>
      </c>
      <c r="LQ37" s="935" t="str">
        <f t="shared" si="307"/>
        <v/>
      </c>
      <c r="LR37" s="935" t="str">
        <f t="shared" si="308"/>
        <v/>
      </c>
      <c r="LS37" s="935" t="str">
        <f t="shared" si="309"/>
        <v/>
      </c>
      <c r="LT37" s="935" t="str">
        <f t="shared" si="310"/>
        <v/>
      </c>
      <c r="LU37" s="935" t="str">
        <f t="shared" si="311"/>
        <v/>
      </c>
      <c r="LV37" s="902" t="str">
        <f t="shared" si="312"/>
        <v/>
      </c>
      <c r="LW37" s="902" t="str">
        <f t="shared" si="313"/>
        <v/>
      </c>
      <c r="LX37" s="902" t="str">
        <f t="shared" si="314"/>
        <v/>
      </c>
      <c r="LY37" s="902" t="str">
        <f t="shared" si="315"/>
        <v/>
      </c>
      <c r="LZ37" s="902" t="str">
        <f t="shared" si="316"/>
        <v/>
      </c>
      <c r="MA37" s="902" t="str">
        <f t="shared" si="317"/>
        <v/>
      </c>
      <c r="MB37" s="902" t="str">
        <f t="shared" si="318"/>
        <v/>
      </c>
      <c r="MC37" s="902" t="str">
        <f t="shared" si="319"/>
        <v/>
      </c>
      <c r="MD37" s="902" t="str">
        <f t="shared" si="320"/>
        <v/>
      </c>
      <c r="ME37" s="902" t="str">
        <f t="shared" si="321"/>
        <v/>
      </c>
      <c r="MF37" s="902" t="str">
        <f t="shared" si="322"/>
        <v/>
      </c>
      <c r="MG37" s="902" t="str">
        <f t="shared" si="323"/>
        <v/>
      </c>
      <c r="MH37" s="902" t="str">
        <f t="shared" si="324"/>
        <v/>
      </c>
      <c r="MI37" s="902" t="str">
        <f t="shared" si="325"/>
        <v/>
      </c>
      <c r="MJ37" s="902" t="str">
        <f t="shared" si="326"/>
        <v/>
      </c>
      <c r="MK37" s="902" t="str">
        <f t="shared" si="327"/>
        <v/>
      </c>
      <c r="ML37" s="902" t="str">
        <f t="shared" si="328"/>
        <v/>
      </c>
      <c r="MM37" s="902" t="str">
        <f t="shared" si="329"/>
        <v/>
      </c>
      <c r="MN37" s="902" t="str">
        <f t="shared" si="330"/>
        <v/>
      </c>
      <c r="MO37" s="902" t="str">
        <f t="shared" si="331"/>
        <v/>
      </c>
      <c r="MP37" s="923">
        <f t="shared" si="338"/>
        <v>0</v>
      </c>
      <c r="MQ37" s="923">
        <f t="shared" si="339"/>
        <v>0</v>
      </c>
      <c r="MR37" s="923">
        <f t="shared" si="340"/>
        <v>0</v>
      </c>
      <c r="MS37" s="923">
        <f t="shared" si="341"/>
        <v>0</v>
      </c>
      <c r="MT37" s="923">
        <f t="shared" si="342"/>
        <v>0</v>
      </c>
      <c r="MU37" s="923">
        <f t="shared" si="343"/>
        <v>0</v>
      </c>
      <c r="MV37" s="923">
        <f t="shared" si="344"/>
        <v>0</v>
      </c>
      <c r="MW37" s="923">
        <f t="shared" si="345"/>
        <v>0</v>
      </c>
      <c r="MX37" s="923">
        <f t="shared" si="346"/>
        <v>0</v>
      </c>
      <c r="MY37" s="923">
        <f t="shared" si="347"/>
        <v>0</v>
      </c>
      <c r="MZ37" s="923">
        <f t="shared" si="332"/>
        <v>0</v>
      </c>
      <c r="NA37" s="923">
        <f t="shared" si="333"/>
        <v>0</v>
      </c>
      <c r="NB37" s="923">
        <f t="shared" si="334"/>
        <v>0</v>
      </c>
      <c r="NC37" s="923">
        <f t="shared" si="335"/>
        <v>0</v>
      </c>
      <c r="ND37" s="923">
        <f t="shared" si="336"/>
        <v>0</v>
      </c>
    </row>
    <row r="38" spans="1:368" s="902" customFormat="1" ht="13.9" customHeight="1" x14ac:dyDescent="0.2">
      <c r="A38" s="927" t="str">
        <f t="shared" si="337"/>
        <v/>
      </c>
      <c r="B38" s="928" t="str">
        <f>'Rent Schedule &amp; Summary'!B16</f>
        <v>Unrestricted</v>
      </c>
      <c r="C38" s="929">
        <f>'Rent Schedule &amp; Summary'!C16</f>
        <v>0</v>
      </c>
      <c r="D38" s="929">
        <f>'Rent Schedule &amp; Summary'!D16</f>
        <v>0</v>
      </c>
      <c r="E38" s="929">
        <f>'Rent Schedule &amp; Summary'!E16</f>
        <v>0</v>
      </c>
      <c r="F38" s="929">
        <f>'Rent Schedule &amp; Summary'!F16</f>
        <v>0</v>
      </c>
      <c r="G38" s="929">
        <f>'Rent Schedule &amp; Summary'!G16</f>
        <v>0</v>
      </c>
      <c r="H38" s="929">
        <f>'Rent Schedule &amp; Summary'!H16</f>
        <v>0</v>
      </c>
      <c r="I38" s="929">
        <f>'Rent Schedule &amp; Summary'!I16</f>
        <v>0</v>
      </c>
      <c r="J38" s="929">
        <f>'Rent Schedule &amp; Summary'!J16</f>
        <v>0</v>
      </c>
      <c r="K38" s="930">
        <f>'Rent Schedule &amp; Summary'!K16</f>
        <v>0</v>
      </c>
      <c r="L38" s="759">
        <f t="shared" si="0"/>
        <v>0</v>
      </c>
      <c r="M38" s="759">
        <f t="shared" si="1"/>
        <v>0</v>
      </c>
      <c r="N38" s="931">
        <f>'Rent Schedule &amp; Summary'!N16</f>
        <v>0</v>
      </c>
      <c r="O38" s="931">
        <f>'Rent Schedule &amp; Summary'!O16</f>
        <v>0</v>
      </c>
      <c r="P38" s="931">
        <f>'Rent Schedule &amp; Summary'!P16</f>
        <v>0</v>
      </c>
      <c r="Q38" s="908">
        <f>'Rent Schedule &amp; Summary'!Q16</f>
        <v>0</v>
      </c>
      <c r="R38" s="932">
        <f>'Rent Schedule &amp; Summary'!R16</f>
        <v>0</v>
      </c>
      <c r="S38" s="933">
        <f>'Rent Schedule &amp; Summary'!S16</f>
        <v>0</v>
      </c>
      <c r="T38" s="1281">
        <f>'Rent Schedule &amp; Summary'!T16</f>
        <v>0</v>
      </c>
      <c r="U38" s="1281"/>
      <c r="V38" s="1281"/>
      <c r="W38" s="1281"/>
      <c r="X38" s="902" t="str">
        <f t="shared" si="2"/>
        <v/>
      </c>
      <c r="Y38" s="902" t="str">
        <f t="shared" si="3"/>
        <v/>
      </c>
      <c r="Z38" s="902" t="str">
        <f t="shared" si="4"/>
        <v/>
      </c>
      <c r="AA38" s="902" t="str">
        <f t="shared" si="5"/>
        <v/>
      </c>
      <c r="AB38" s="902" t="str">
        <f t="shared" si="6"/>
        <v/>
      </c>
      <c r="AC38" s="902" t="str">
        <f t="shared" si="7"/>
        <v/>
      </c>
      <c r="AD38" s="902" t="str">
        <f t="shared" si="8"/>
        <v/>
      </c>
      <c r="AE38" s="902" t="str">
        <f t="shared" si="9"/>
        <v/>
      </c>
      <c r="AF38" s="902" t="str">
        <f t="shared" si="10"/>
        <v/>
      </c>
      <c r="AG38" s="902" t="str">
        <f t="shared" si="11"/>
        <v/>
      </c>
      <c r="AH38" s="902" t="str">
        <f t="shared" si="12"/>
        <v/>
      </c>
      <c r="AI38" s="902" t="str">
        <f t="shared" si="13"/>
        <v/>
      </c>
      <c r="AJ38" s="902" t="str">
        <f t="shared" si="14"/>
        <v/>
      </c>
      <c r="AK38" s="902" t="str">
        <f t="shared" si="15"/>
        <v/>
      </c>
      <c r="AL38" s="902" t="str">
        <f t="shared" si="16"/>
        <v/>
      </c>
      <c r="AM38" s="902" t="str">
        <f t="shared" si="17"/>
        <v/>
      </c>
      <c r="AN38" s="902" t="str">
        <f t="shared" si="18"/>
        <v/>
      </c>
      <c r="AO38" s="902" t="str">
        <f t="shared" si="19"/>
        <v/>
      </c>
      <c r="AP38" s="902" t="str">
        <f t="shared" si="20"/>
        <v/>
      </c>
      <c r="AQ38" s="902" t="str">
        <f t="shared" si="21"/>
        <v/>
      </c>
      <c r="AR38" s="902" t="str">
        <f t="shared" si="22"/>
        <v/>
      </c>
      <c r="AS38" s="902" t="str">
        <f t="shared" si="23"/>
        <v/>
      </c>
      <c r="AT38" s="902" t="str">
        <f t="shared" si="24"/>
        <v/>
      </c>
      <c r="AU38" s="902" t="str">
        <f t="shared" si="25"/>
        <v/>
      </c>
      <c r="AV38" s="902" t="str">
        <f t="shared" si="26"/>
        <v/>
      </c>
      <c r="AW38" s="902" t="str">
        <f t="shared" si="27"/>
        <v/>
      </c>
      <c r="AX38" s="902" t="str">
        <f t="shared" si="28"/>
        <v/>
      </c>
      <c r="AY38" s="902" t="str">
        <f t="shared" si="29"/>
        <v/>
      </c>
      <c r="AZ38" s="902" t="str">
        <f t="shared" si="30"/>
        <v/>
      </c>
      <c r="BA38" s="902" t="str">
        <f t="shared" si="31"/>
        <v/>
      </c>
      <c r="BB38" s="902" t="str">
        <f t="shared" si="32"/>
        <v/>
      </c>
      <c r="BC38" s="902" t="str">
        <f t="shared" si="33"/>
        <v/>
      </c>
      <c r="BD38" s="902" t="str">
        <f t="shared" si="34"/>
        <v/>
      </c>
      <c r="BE38" s="902" t="str">
        <f t="shared" si="35"/>
        <v/>
      </c>
      <c r="BF38" s="902" t="str">
        <f t="shared" si="36"/>
        <v/>
      </c>
      <c r="BG38" s="902" t="str">
        <f t="shared" si="37"/>
        <v/>
      </c>
      <c r="BH38" s="902" t="str">
        <f t="shared" si="38"/>
        <v/>
      </c>
      <c r="BI38" s="902" t="str">
        <f t="shared" si="39"/>
        <v/>
      </c>
      <c r="BJ38" s="902" t="str">
        <f t="shared" si="40"/>
        <v/>
      </c>
      <c r="BK38" s="902" t="str">
        <f t="shared" si="41"/>
        <v/>
      </c>
      <c r="BL38" s="902" t="str">
        <f t="shared" si="42"/>
        <v/>
      </c>
      <c r="BM38" s="902" t="str">
        <f t="shared" si="43"/>
        <v/>
      </c>
      <c r="BN38" s="902" t="str">
        <f t="shared" si="44"/>
        <v/>
      </c>
      <c r="BO38" s="902" t="str">
        <f t="shared" si="45"/>
        <v/>
      </c>
      <c r="BP38" s="902" t="str">
        <f t="shared" si="46"/>
        <v/>
      </c>
      <c r="BQ38" s="902" t="str">
        <f t="shared" si="47"/>
        <v/>
      </c>
      <c r="BR38" s="902" t="str">
        <f t="shared" si="48"/>
        <v/>
      </c>
      <c r="BS38" s="902" t="str">
        <f t="shared" si="49"/>
        <v/>
      </c>
      <c r="BT38" s="902" t="str">
        <f t="shared" si="50"/>
        <v/>
      </c>
      <c r="BU38" s="902" t="str">
        <f t="shared" si="51"/>
        <v/>
      </c>
      <c r="BV38" s="902" t="str">
        <f t="shared" si="52"/>
        <v/>
      </c>
      <c r="BW38" s="902" t="str">
        <f t="shared" si="53"/>
        <v/>
      </c>
      <c r="BX38" s="902" t="str">
        <f t="shared" si="54"/>
        <v/>
      </c>
      <c r="BY38" s="902" t="str">
        <f t="shared" si="55"/>
        <v/>
      </c>
      <c r="BZ38" s="902" t="str">
        <f t="shared" si="56"/>
        <v/>
      </c>
      <c r="CA38" s="902" t="str">
        <f t="shared" si="57"/>
        <v/>
      </c>
      <c r="CB38" s="902" t="str">
        <f t="shared" si="58"/>
        <v/>
      </c>
      <c r="CC38" s="902" t="str">
        <f t="shared" si="59"/>
        <v/>
      </c>
      <c r="CD38" s="902" t="str">
        <f t="shared" si="60"/>
        <v/>
      </c>
      <c r="CE38" s="902" t="str">
        <f t="shared" si="61"/>
        <v/>
      </c>
      <c r="CF38" s="902" t="str">
        <f t="shared" si="62"/>
        <v/>
      </c>
      <c r="CG38" s="902" t="str">
        <f t="shared" si="63"/>
        <v/>
      </c>
      <c r="CH38" s="902" t="str">
        <f t="shared" si="64"/>
        <v/>
      </c>
      <c r="CI38" s="902" t="str">
        <f t="shared" si="65"/>
        <v/>
      </c>
      <c r="CJ38" s="902" t="str">
        <f t="shared" si="66"/>
        <v/>
      </c>
      <c r="CK38" s="902" t="str">
        <f t="shared" si="67"/>
        <v/>
      </c>
      <c r="CL38" s="902" t="str">
        <f t="shared" si="68"/>
        <v/>
      </c>
      <c r="CM38" s="902" t="str">
        <f t="shared" si="69"/>
        <v/>
      </c>
      <c r="CN38" s="902" t="str">
        <f t="shared" si="70"/>
        <v/>
      </c>
      <c r="CO38" s="902" t="str">
        <f t="shared" si="71"/>
        <v/>
      </c>
      <c r="CP38" s="902" t="str">
        <f t="shared" si="72"/>
        <v/>
      </c>
      <c r="CQ38" s="902" t="str">
        <f t="shared" si="73"/>
        <v/>
      </c>
      <c r="CR38" s="902" t="str">
        <f t="shared" si="74"/>
        <v/>
      </c>
      <c r="CS38" s="902" t="str">
        <f t="shared" si="75"/>
        <v/>
      </c>
      <c r="CT38" s="902" t="str">
        <f t="shared" si="76"/>
        <v/>
      </c>
      <c r="CU38" s="902" t="str">
        <f t="shared" si="77"/>
        <v/>
      </c>
      <c r="CV38" s="902" t="str">
        <f t="shared" si="78"/>
        <v/>
      </c>
      <c r="CW38" s="902" t="str">
        <f t="shared" si="79"/>
        <v/>
      </c>
      <c r="CX38" s="902" t="str">
        <f t="shared" si="80"/>
        <v/>
      </c>
      <c r="CY38" s="902" t="str">
        <f t="shared" si="81"/>
        <v/>
      </c>
      <c r="CZ38" s="902" t="str">
        <f t="shared" si="82"/>
        <v/>
      </c>
      <c r="DA38" s="902" t="str">
        <f t="shared" si="83"/>
        <v/>
      </c>
      <c r="DB38" s="902" t="str">
        <f t="shared" si="84"/>
        <v/>
      </c>
      <c r="DC38" s="902" t="str">
        <f t="shared" si="85"/>
        <v/>
      </c>
      <c r="DD38" s="902" t="str">
        <f t="shared" si="86"/>
        <v/>
      </c>
      <c r="DE38" s="902" t="str">
        <f t="shared" si="87"/>
        <v/>
      </c>
      <c r="DF38" s="902" t="str">
        <f t="shared" si="88"/>
        <v/>
      </c>
      <c r="DG38" s="902" t="str">
        <f t="shared" si="89"/>
        <v/>
      </c>
      <c r="DH38" s="902" t="str">
        <f t="shared" si="90"/>
        <v/>
      </c>
      <c r="DI38" s="902" t="str">
        <f t="shared" si="91"/>
        <v/>
      </c>
      <c r="DJ38" s="902" t="str">
        <f t="shared" si="92"/>
        <v/>
      </c>
      <c r="DK38" s="902" t="str">
        <f t="shared" si="93"/>
        <v/>
      </c>
      <c r="DL38" s="902" t="str">
        <f t="shared" si="94"/>
        <v/>
      </c>
      <c r="DM38" s="902" t="str">
        <f t="shared" si="95"/>
        <v/>
      </c>
      <c r="DN38" s="902" t="str">
        <f t="shared" si="96"/>
        <v/>
      </c>
      <c r="DO38" s="902" t="str">
        <f t="shared" si="97"/>
        <v/>
      </c>
      <c r="DP38" s="902" t="str">
        <f t="shared" si="98"/>
        <v/>
      </c>
      <c r="DQ38" s="902" t="str">
        <f t="shared" si="99"/>
        <v/>
      </c>
      <c r="DR38" s="902" t="str">
        <f t="shared" si="100"/>
        <v/>
      </c>
      <c r="DS38" s="902" t="str">
        <f t="shared" si="101"/>
        <v/>
      </c>
      <c r="DT38" s="902" t="str">
        <f t="shared" si="102"/>
        <v/>
      </c>
      <c r="DU38" s="902" t="str">
        <f t="shared" si="103"/>
        <v/>
      </c>
      <c r="DV38" s="902" t="str">
        <f t="shared" si="104"/>
        <v/>
      </c>
      <c r="DW38" s="902" t="str">
        <f t="shared" si="105"/>
        <v/>
      </c>
      <c r="DX38" s="902" t="str">
        <f t="shared" si="106"/>
        <v/>
      </c>
      <c r="DY38" s="902" t="str">
        <f t="shared" si="107"/>
        <v/>
      </c>
      <c r="DZ38" s="902" t="str">
        <f t="shared" si="108"/>
        <v/>
      </c>
      <c r="EA38" s="902" t="str">
        <f t="shared" si="109"/>
        <v/>
      </c>
      <c r="EB38" s="902" t="str">
        <f t="shared" si="110"/>
        <v/>
      </c>
      <c r="EC38" s="902" t="str">
        <f t="shared" si="111"/>
        <v/>
      </c>
      <c r="ED38" s="902" t="str">
        <f t="shared" si="112"/>
        <v/>
      </c>
      <c r="EE38" s="902" t="str">
        <f t="shared" si="113"/>
        <v/>
      </c>
      <c r="EF38" s="902" t="str">
        <f t="shared" si="114"/>
        <v/>
      </c>
      <c r="EG38" s="902" t="str">
        <f t="shared" si="115"/>
        <v/>
      </c>
      <c r="EH38" s="902" t="str">
        <f t="shared" si="116"/>
        <v/>
      </c>
      <c r="EI38" s="902" t="str">
        <f t="shared" si="117"/>
        <v/>
      </c>
      <c r="EJ38" s="902" t="str">
        <f t="shared" si="118"/>
        <v/>
      </c>
      <c r="EK38" s="902" t="str">
        <f t="shared" si="119"/>
        <v/>
      </c>
      <c r="EL38" s="902" t="str">
        <f t="shared" si="120"/>
        <v/>
      </c>
      <c r="EM38" s="902" t="str">
        <f t="shared" si="121"/>
        <v/>
      </c>
      <c r="EN38" s="902" t="str">
        <f t="shared" si="122"/>
        <v/>
      </c>
      <c r="EO38" s="902" t="str">
        <f t="shared" si="123"/>
        <v/>
      </c>
      <c r="EP38" s="902" t="str">
        <f t="shared" si="124"/>
        <v/>
      </c>
      <c r="EQ38" s="902" t="str">
        <f t="shared" si="125"/>
        <v/>
      </c>
      <c r="ER38" s="902" t="str">
        <f t="shared" si="126"/>
        <v/>
      </c>
      <c r="ES38" s="902" t="str">
        <f t="shared" si="127"/>
        <v/>
      </c>
      <c r="ET38" s="902" t="str">
        <f t="shared" si="128"/>
        <v/>
      </c>
      <c r="EU38" s="902" t="str">
        <f t="shared" si="129"/>
        <v/>
      </c>
      <c r="EV38" s="902" t="str">
        <f t="shared" si="130"/>
        <v/>
      </c>
      <c r="EW38" s="902" t="str">
        <f t="shared" si="131"/>
        <v/>
      </c>
      <c r="EX38" s="902" t="str">
        <f t="shared" si="132"/>
        <v/>
      </c>
      <c r="EY38" s="902" t="str">
        <f t="shared" si="133"/>
        <v/>
      </c>
      <c r="EZ38" s="902" t="str">
        <f t="shared" si="134"/>
        <v/>
      </c>
      <c r="FA38" s="902" t="str">
        <f t="shared" si="135"/>
        <v/>
      </c>
      <c r="FB38" s="902" t="str">
        <f t="shared" si="136"/>
        <v/>
      </c>
      <c r="FC38" s="902" t="str">
        <f t="shared" si="137"/>
        <v/>
      </c>
      <c r="FD38" s="902" t="str">
        <f t="shared" si="138"/>
        <v/>
      </c>
      <c r="FE38" s="902" t="str">
        <f t="shared" si="139"/>
        <v/>
      </c>
      <c r="FF38" s="902" t="str">
        <f t="shared" si="140"/>
        <v/>
      </c>
      <c r="FG38" s="902" t="str">
        <f t="shared" si="141"/>
        <v/>
      </c>
      <c r="FH38" s="902" t="str">
        <f t="shared" si="142"/>
        <v/>
      </c>
      <c r="FI38" s="902" t="str">
        <f t="shared" si="143"/>
        <v/>
      </c>
      <c r="FJ38" s="902" t="str">
        <f t="shared" si="144"/>
        <v/>
      </c>
      <c r="FK38" s="902" t="str">
        <f t="shared" si="145"/>
        <v/>
      </c>
      <c r="FL38" s="902" t="str">
        <f t="shared" si="146"/>
        <v/>
      </c>
      <c r="FM38" s="902" t="str">
        <f t="shared" si="147"/>
        <v/>
      </c>
      <c r="FN38" s="902" t="str">
        <f t="shared" si="148"/>
        <v/>
      </c>
      <c r="FO38" s="902" t="str">
        <f t="shared" si="149"/>
        <v/>
      </c>
      <c r="FP38" s="902" t="str">
        <f t="shared" si="150"/>
        <v/>
      </c>
      <c r="FQ38" s="902" t="str">
        <f t="shared" si="151"/>
        <v/>
      </c>
      <c r="FR38" s="902" t="str">
        <f t="shared" si="152"/>
        <v/>
      </c>
      <c r="FS38" s="902" t="str">
        <f t="shared" si="153"/>
        <v/>
      </c>
      <c r="FT38" s="902" t="str">
        <f t="shared" si="154"/>
        <v/>
      </c>
      <c r="FU38" s="902" t="str">
        <f t="shared" si="155"/>
        <v/>
      </c>
      <c r="FV38" s="902" t="str">
        <f t="shared" si="156"/>
        <v/>
      </c>
      <c r="FW38" s="902" t="str">
        <f t="shared" si="157"/>
        <v/>
      </c>
      <c r="FX38" s="902" t="str">
        <f t="shared" si="158"/>
        <v/>
      </c>
      <c r="FY38" s="902" t="str">
        <f t="shared" si="159"/>
        <v/>
      </c>
      <c r="FZ38" s="902" t="str">
        <f t="shared" si="160"/>
        <v/>
      </c>
      <c r="GA38" s="902" t="str">
        <f t="shared" si="161"/>
        <v/>
      </c>
      <c r="GB38" s="902" t="str">
        <f t="shared" si="162"/>
        <v/>
      </c>
      <c r="GC38" s="902" t="str">
        <f t="shared" si="163"/>
        <v/>
      </c>
      <c r="GD38" s="902" t="str">
        <f t="shared" si="164"/>
        <v/>
      </c>
      <c r="GE38" s="902" t="str">
        <f t="shared" si="165"/>
        <v/>
      </c>
      <c r="GF38" s="902" t="str">
        <f t="shared" si="166"/>
        <v/>
      </c>
      <c r="GG38" s="902" t="str">
        <f t="shared" si="167"/>
        <v/>
      </c>
      <c r="GH38" s="902" t="str">
        <f t="shared" si="168"/>
        <v/>
      </c>
      <c r="GI38" s="902" t="str">
        <f t="shared" si="169"/>
        <v/>
      </c>
      <c r="GJ38" s="902" t="str">
        <f t="shared" si="170"/>
        <v/>
      </c>
      <c r="GK38" s="902" t="str">
        <f t="shared" si="171"/>
        <v/>
      </c>
      <c r="GL38" s="902" t="str">
        <f t="shared" si="172"/>
        <v/>
      </c>
      <c r="GM38" s="902" t="str">
        <f t="shared" si="173"/>
        <v/>
      </c>
      <c r="GN38" s="902" t="str">
        <f t="shared" si="174"/>
        <v/>
      </c>
      <c r="GO38" s="902" t="str">
        <f t="shared" si="175"/>
        <v/>
      </c>
      <c r="GP38" s="902" t="str">
        <f t="shared" si="176"/>
        <v/>
      </c>
      <c r="GQ38" s="902" t="str">
        <f t="shared" si="177"/>
        <v/>
      </c>
      <c r="GR38" s="902" t="str">
        <f t="shared" si="178"/>
        <v/>
      </c>
      <c r="GS38" s="902" t="str">
        <f t="shared" si="179"/>
        <v/>
      </c>
      <c r="GT38" s="902" t="str">
        <f t="shared" si="180"/>
        <v/>
      </c>
      <c r="GU38" s="902" t="str">
        <f t="shared" si="181"/>
        <v/>
      </c>
      <c r="GV38" s="902" t="str">
        <f t="shared" si="182"/>
        <v/>
      </c>
      <c r="GW38" s="902" t="str">
        <f t="shared" si="183"/>
        <v/>
      </c>
      <c r="GX38" s="902" t="str">
        <f t="shared" si="184"/>
        <v/>
      </c>
      <c r="GY38" s="902" t="str">
        <f t="shared" si="185"/>
        <v/>
      </c>
      <c r="GZ38" s="902" t="str">
        <f t="shared" si="186"/>
        <v/>
      </c>
      <c r="HA38" s="902" t="str">
        <f t="shared" si="187"/>
        <v/>
      </c>
      <c r="HB38" s="902" t="str">
        <f t="shared" si="188"/>
        <v/>
      </c>
      <c r="HC38" s="902" t="str">
        <f t="shared" si="189"/>
        <v/>
      </c>
      <c r="HD38" s="902" t="str">
        <f t="shared" si="190"/>
        <v/>
      </c>
      <c r="HE38" s="902" t="str">
        <f t="shared" si="191"/>
        <v/>
      </c>
      <c r="HF38" s="902" t="str">
        <f t="shared" si="192"/>
        <v/>
      </c>
      <c r="HG38" s="902" t="str">
        <f t="shared" si="193"/>
        <v/>
      </c>
      <c r="HH38" s="902" t="str">
        <f t="shared" si="194"/>
        <v/>
      </c>
      <c r="HI38" s="902" t="str">
        <f t="shared" si="195"/>
        <v/>
      </c>
      <c r="HJ38" s="902" t="str">
        <f t="shared" si="196"/>
        <v/>
      </c>
      <c r="HK38" s="902" t="str">
        <f t="shared" si="197"/>
        <v/>
      </c>
      <c r="HL38" s="902" t="str">
        <f t="shared" si="198"/>
        <v/>
      </c>
      <c r="HM38" s="902" t="str">
        <f t="shared" si="199"/>
        <v/>
      </c>
      <c r="HN38" s="902" t="str">
        <f t="shared" si="200"/>
        <v/>
      </c>
      <c r="HO38" s="902" t="str">
        <f t="shared" si="201"/>
        <v/>
      </c>
      <c r="HP38" s="902" t="str">
        <f t="shared" si="202"/>
        <v/>
      </c>
      <c r="HQ38" s="902" t="str">
        <f t="shared" si="203"/>
        <v/>
      </c>
      <c r="HR38" s="902" t="str">
        <f t="shared" si="204"/>
        <v/>
      </c>
      <c r="HS38" s="902" t="str">
        <f t="shared" si="205"/>
        <v/>
      </c>
      <c r="HT38" s="902" t="str">
        <f t="shared" si="206"/>
        <v/>
      </c>
      <c r="HU38" s="902" t="str">
        <f t="shared" si="207"/>
        <v/>
      </c>
      <c r="HV38" s="902" t="str">
        <f t="shared" si="208"/>
        <v/>
      </c>
      <c r="HW38" s="902" t="str">
        <f t="shared" si="209"/>
        <v/>
      </c>
      <c r="HX38" s="902" t="str">
        <f t="shared" si="210"/>
        <v/>
      </c>
      <c r="HY38" s="902" t="str">
        <f t="shared" si="211"/>
        <v/>
      </c>
      <c r="HZ38" s="934" t="str">
        <f t="shared" si="212"/>
        <v/>
      </c>
      <c r="IA38" s="934" t="str">
        <f t="shared" si="213"/>
        <v/>
      </c>
      <c r="IB38" s="934" t="str">
        <f t="shared" si="214"/>
        <v/>
      </c>
      <c r="IC38" s="934" t="str">
        <f t="shared" si="215"/>
        <v/>
      </c>
      <c r="ID38" s="934" t="str">
        <f t="shared" si="216"/>
        <v/>
      </c>
      <c r="IE38" s="934" t="str">
        <f t="shared" si="217"/>
        <v/>
      </c>
      <c r="IF38" s="934" t="str">
        <f t="shared" si="218"/>
        <v/>
      </c>
      <c r="IG38" s="934" t="str">
        <f t="shared" si="219"/>
        <v/>
      </c>
      <c r="IH38" s="934" t="str">
        <f t="shared" si="220"/>
        <v/>
      </c>
      <c r="II38" s="934" t="str">
        <f t="shared" si="221"/>
        <v/>
      </c>
      <c r="IJ38" s="934" t="str">
        <f t="shared" si="222"/>
        <v/>
      </c>
      <c r="IK38" s="934" t="str">
        <f t="shared" si="223"/>
        <v/>
      </c>
      <c r="IL38" s="934" t="str">
        <f t="shared" si="224"/>
        <v/>
      </c>
      <c r="IM38" s="934" t="str">
        <f t="shared" si="225"/>
        <v/>
      </c>
      <c r="IN38" s="934" t="str">
        <f t="shared" si="226"/>
        <v/>
      </c>
      <c r="IO38" s="934" t="str">
        <f t="shared" si="227"/>
        <v/>
      </c>
      <c r="IP38" s="934" t="str">
        <f t="shared" si="228"/>
        <v/>
      </c>
      <c r="IQ38" s="934" t="str">
        <f t="shared" si="229"/>
        <v/>
      </c>
      <c r="IR38" s="934" t="str">
        <f t="shared" si="230"/>
        <v/>
      </c>
      <c r="IS38" s="934" t="str">
        <f t="shared" si="231"/>
        <v/>
      </c>
      <c r="IT38" s="934" t="str">
        <f t="shared" si="232"/>
        <v/>
      </c>
      <c r="IU38" s="934" t="str">
        <f t="shared" si="233"/>
        <v/>
      </c>
      <c r="IV38" s="934" t="str">
        <f t="shared" si="234"/>
        <v/>
      </c>
      <c r="IW38" s="934" t="str">
        <f t="shared" si="235"/>
        <v/>
      </c>
      <c r="IX38" s="934" t="str">
        <f t="shared" si="236"/>
        <v/>
      </c>
      <c r="IY38" s="934" t="str">
        <f t="shared" si="237"/>
        <v/>
      </c>
      <c r="IZ38" s="934" t="str">
        <f t="shared" si="238"/>
        <v/>
      </c>
      <c r="JA38" s="934" t="str">
        <f t="shared" si="239"/>
        <v/>
      </c>
      <c r="JB38" s="934" t="str">
        <f t="shared" si="240"/>
        <v/>
      </c>
      <c r="JC38" s="934" t="str">
        <f t="shared" si="241"/>
        <v/>
      </c>
      <c r="JD38" s="934" t="str">
        <f t="shared" si="242"/>
        <v/>
      </c>
      <c r="JE38" s="934" t="str">
        <f t="shared" si="243"/>
        <v/>
      </c>
      <c r="JF38" s="934" t="str">
        <f t="shared" si="244"/>
        <v/>
      </c>
      <c r="JG38" s="934" t="str">
        <f t="shared" si="245"/>
        <v/>
      </c>
      <c r="JH38" s="934" t="str">
        <f t="shared" si="246"/>
        <v/>
      </c>
      <c r="JI38" s="934" t="str">
        <f t="shared" si="247"/>
        <v/>
      </c>
      <c r="JJ38" s="934" t="str">
        <f t="shared" si="248"/>
        <v/>
      </c>
      <c r="JK38" s="934" t="str">
        <f t="shared" si="249"/>
        <v/>
      </c>
      <c r="JL38" s="934" t="str">
        <f t="shared" si="250"/>
        <v/>
      </c>
      <c r="JM38" s="934" t="str">
        <f t="shared" si="251"/>
        <v/>
      </c>
      <c r="JN38" s="934" t="str">
        <f t="shared" si="252"/>
        <v/>
      </c>
      <c r="JO38" s="934" t="str">
        <f t="shared" si="253"/>
        <v/>
      </c>
      <c r="JP38" s="934" t="str">
        <f t="shared" si="254"/>
        <v/>
      </c>
      <c r="JQ38" s="934" t="str">
        <f t="shared" si="255"/>
        <v/>
      </c>
      <c r="JR38" s="934" t="str">
        <f t="shared" si="256"/>
        <v/>
      </c>
      <c r="JS38" s="934" t="str">
        <f t="shared" si="257"/>
        <v/>
      </c>
      <c r="JT38" s="934" t="str">
        <f t="shared" si="258"/>
        <v/>
      </c>
      <c r="JU38" s="934" t="str">
        <f t="shared" si="259"/>
        <v/>
      </c>
      <c r="JV38" s="934" t="str">
        <f t="shared" si="260"/>
        <v/>
      </c>
      <c r="JW38" s="934" t="str">
        <f t="shared" si="261"/>
        <v/>
      </c>
      <c r="JX38" s="934" t="str">
        <f t="shared" si="262"/>
        <v/>
      </c>
      <c r="JY38" s="934" t="str">
        <f t="shared" si="263"/>
        <v/>
      </c>
      <c r="JZ38" s="934" t="str">
        <f t="shared" si="264"/>
        <v/>
      </c>
      <c r="KA38" s="934" t="str">
        <f t="shared" si="265"/>
        <v/>
      </c>
      <c r="KB38" s="934" t="str">
        <f t="shared" si="266"/>
        <v/>
      </c>
      <c r="KC38" s="934" t="str">
        <f t="shared" si="267"/>
        <v/>
      </c>
      <c r="KD38" s="934" t="str">
        <f t="shared" si="268"/>
        <v/>
      </c>
      <c r="KE38" s="934" t="str">
        <f t="shared" si="269"/>
        <v/>
      </c>
      <c r="KF38" s="934" t="str">
        <f t="shared" si="270"/>
        <v/>
      </c>
      <c r="KG38" s="934" t="str">
        <f t="shared" si="271"/>
        <v/>
      </c>
      <c r="KH38" s="934" t="str">
        <f t="shared" si="272"/>
        <v/>
      </c>
      <c r="KI38" s="934" t="str">
        <f t="shared" si="273"/>
        <v/>
      </c>
      <c r="KJ38" s="934" t="str">
        <f t="shared" si="274"/>
        <v/>
      </c>
      <c r="KK38" s="934" t="str">
        <f t="shared" si="275"/>
        <v/>
      </c>
      <c r="KL38" s="934" t="str">
        <f t="shared" si="276"/>
        <v/>
      </c>
      <c r="KM38" s="934" t="str">
        <f t="shared" si="277"/>
        <v/>
      </c>
      <c r="KN38" s="934" t="str">
        <f t="shared" si="278"/>
        <v/>
      </c>
      <c r="KO38" s="934" t="str">
        <f t="shared" si="279"/>
        <v/>
      </c>
      <c r="KP38" s="934" t="str">
        <f t="shared" si="280"/>
        <v/>
      </c>
      <c r="KQ38" s="934" t="str">
        <f t="shared" si="281"/>
        <v/>
      </c>
      <c r="KR38" s="934" t="str">
        <f t="shared" si="282"/>
        <v/>
      </c>
      <c r="KS38" s="934" t="str">
        <f t="shared" si="283"/>
        <v/>
      </c>
      <c r="KT38" s="934" t="str">
        <f t="shared" si="284"/>
        <v/>
      </c>
      <c r="KU38" s="934" t="str">
        <f t="shared" si="285"/>
        <v/>
      </c>
      <c r="KV38" s="934" t="str">
        <f t="shared" si="286"/>
        <v/>
      </c>
      <c r="KW38" s="934" t="str">
        <f t="shared" si="287"/>
        <v/>
      </c>
      <c r="KX38" s="934" t="str">
        <f t="shared" si="288"/>
        <v/>
      </c>
      <c r="KY38" s="934" t="str">
        <f t="shared" si="289"/>
        <v/>
      </c>
      <c r="KZ38" s="934" t="str">
        <f t="shared" si="290"/>
        <v/>
      </c>
      <c r="LA38" s="934" t="str">
        <f t="shared" si="291"/>
        <v/>
      </c>
      <c r="LB38" s="934" t="str">
        <f t="shared" si="292"/>
        <v/>
      </c>
      <c r="LC38" s="934" t="str">
        <f t="shared" si="293"/>
        <v/>
      </c>
      <c r="LD38" s="934" t="str">
        <f t="shared" si="294"/>
        <v/>
      </c>
      <c r="LE38" s="934" t="str">
        <f t="shared" si="295"/>
        <v/>
      </c>
      <c r="LF38" s="934" t="str">
        <f t="shared" si="296"/>
        <v/>
      </c>
      <c r="LG38" s="934" t="str">
        <f t="shared" si="297"/>
        <v/>
      </c>
      <c r="LH38" s="934" t="str">
        <f t="shared" si="298"/>
        <v/>
      </c>
      <c r="LI38" s="934" t="str">
        <f t="shared" si="299"/>
        <v/>
      </c>
      <c r="LJ38" s="934" t="str">
        <f t="shared" si="300"/>
        <v/>
      </c>
      <c r="LK38" s="934" t="str">
        <f t="shared" si="301"/>
        <v/>
      </c>
      <c r="LL38" s="934" t="str">
        <f t="shared" si="302"/>
        <v/>
      </c>
      <c r="LM38" s="934" t="str">
        <f t="shared" si="303"/>
        <v/>
      </c>
      <c r="LN38" s="934" t="str">
        <f t="shared" si="304"/>
        <v/>
      </c>
      <c r="LO38" s="934" t="str">
        <f t="shared" si="305"/>
        <v/>
      </c>
      <c r="LP38" s="934" t="str">
        <f t="shared" si="306"/>
        <v/>
      </c>
      <c r="LQ38" s="935" t="str">
        <f t="shared" si="307"/>
        <v/>
      </c>
      <c r="LR38" s="935" t="str">
        <f t="shared" si="308"/>
        <v/>
      </c>
      <c r="LS38" s="935" t="str">
        <f t="shared" si="309"/>
        <v/>
      </c>
      <c r="LT38" s="935" t="str">
        <f t="shared" si="310"/>
        <v/>
      </c>
      <c r="LU38" s="935" t="str">
        <f t="shared" si="311"/>
        <v/>
      </c>
      <c r="LV38" s="902" t="str">
        <f t="shared" si="312"/>
        <v/>
      </c>
      <c r="LW38" s="902" t="str">
        <f t="shared" si="313"/>
        <v/>
      </c>
      <c r="LX38" s="902" t="str">
        <f t="shared" si="314"/>
        <v/>
      </c>
      <c r="LY38" s="902" t="str">
        <f t="shared" si="315"/>
        <v/>
      </c>
      <c r="LZ38" s="902" t="str">
        <f t="shared" si="316"/>
        <v/>
      </c>
      <c r="MA38" s="902" t="str">
        <f t="shared" si="317"/>
        <v/>
      </c>
      <c r="MB38" s="902" t="str">
        <f t="shared" si="318"/>
        <v/>
      </c>
      <c r="MC38" s="902" t="str">
        <f t="shared" si="319"/>
        <v/>
      </c>
      <c r="MD38" s="902" t="str">
        <f t="shared" si="320"/>
        <v/>
      </c>
      <c r="ME38" s="902" t="str">
        <f t="shared" si="321"/>
        <v/>
      </c>
      <c r="MF38" s="902" t="str">
        <f t="shared" si="322"/>
        <v/>
      </c>
      <c r="MG38" s="902" t="str">
        <f t="shared" si="323"/>
        <v/>
      </c>
      <c r="MH38" s="902" t="str">
        <f t="shared" si="324"/>
        <v/>
      </c>
      <c r="MI38" s="902" t="str">
        <f t="shared" si="325"/>
        <v/>
      </c>
      <c r="MJ38" s="902" t="str">
        <f t="shared" si="326"/>
        <v/>
      </c>
      <c r="MK38" s="902" t="str">
        <f t="shared" si="327"/>
        <v/>
      </c>
      <c r="ML38" s="902" t="str">
        <f t="shared" si="328"/>
        <v/>
      </c>
      <c r="MM38" s="902" t="str">
        <f t="shared" si="329"/>
        <v/>
      </c>
      <c r="MN38" s="902" t="str">
        <f t="shared" si="330"/>
        <v/>
      </c>
      <c r="MO38" s="902" t="str">
        <f t="shared" si="331"/>
        <v/>
      </c>
      <c r="MP38" s="923">
        <f t="shared" si="338"/>
        <v>0</v>
      </c>
      <c r="MQ38" s="923">
        <f t="shared" si="339"/>
        <v>0</v>
      </c>
      <c r="MR38" s="923">
        <f t="shared" si="340"/>
        <v>0</v>
      </c>
      <c r="MS38" s="923">
        <f t="shared" si="341"/>
        <v>0</v>
      </c>
      <c r="MT38" s="923">
        <f t="shared" si="342"/>
        <v>0</v>
      </c>
      <c r="MU38" s="923">
        <f t="shared" si="343"/>
        <v>0</v>
      </c>
      <c r="MV38" s="923">
        <f t="shared" si="344"/>
        <v>0</v>
      </c>
      <c r="MW38" s="923">
        <f t="shared" si="345"/>
        <v>0</v>
      </c>
      <c r="MX38" s="923">
        <f t="shared" si="346"/>
        <v>0</v>
      </c>
      <c r="MY38" s="923">
        <f t="shared" si="347"/>
        <v>0</v>
      </c>
      <c r="MZ38" s="923">
        <f t="shared" si="332"/>
        <v>0</v>
      </c>
      <c r="NA38" s="923">
        <f t="shared" si="333"/>
        <v>0</v>
      </c>
      <c r="NB38" s="923">
        <f t="shared" si="334"/>
        <v>0</v>
      </c>
      <c r="NC38" s="923">
        <f t="shared" si="335"/>
        <v>0</v>
      </c>
      <c r="ND38" s="923">
        <f t="shared" si="336"/>
        <v>0</v>
      </c>
    </row>
    <row r="39" spans="1:368" s="902" customFormat="1" ht="13.9" customHeight="1" x14ac:dyDescent="0.2">
      <c r="A39" s="927" t="str">
        <f t="shared" si="337"/>
        <v/>
      </c>
      <c r="B39" s="928">
        <f>'Rent Schedule &amp; Summary'!B17</f>
        <v>0</v>
      </c>
      <c r="C39" s="929">
        <f>'Rent Schedule &amp; Summary'!C17</f>
        <v>0</v>
      </c>
      <c r="D39" s="929">
        <f>'Rent Schedule &amp; Summary'!D17</f>
        <v>0</v>
      </c>
      <c r="E39" s="929">
        <f>'Rent Schedule &amp; Summary'!E17</f>
        <v>0</v>
      </c>
      <c r="F39" s="929">
        <f>'Rent Schedule &amp; Summary'!F17</f>
        <v>0</v>
      </c>
      <c r="G39" s="929">
        <f>'Rent Schedule &amp; Summary'!G17</f>
        <v>0</v>
      </c>
      <c r="H39" s="929">
        <f>'Rent Schedule &amp; Summary'!H17</f>
        <v>0</v>
      </c>
      <c r="I39" s="929">
        <f>'Rent Schedule &amp; Summary'!I17</f>
        <v>0</v>
      </c>
      <c r="J39" s="929">
        <f>'Rent Schedule &amp; Summary'!J17</f>
        <v>0</v>
      </c>
      <c r="K39" s="930">
        <f>'Rent Schedule &amp; Summary'!K17</f>
        <v>0</v>
      </c>
      <c r="L39" s="759">
        <f t="shared" si="0"/>
        <v>0</v>
      </c>
      <c r="M39" s="759">
        <f t="shared" si="1"/>
        <v>0</v>
      </c>
      <c r="N39" s="931">
        <f>'Rent Schedule &amp; Summary'!N17</f>
        <v>0</v>
      </c>
      <c r="O39" s="931">
        <f>'Rent Schedule &amp; Summary'!O17</f>
        <v>0</v>
      </c>
      <c r="P39" s="931">
        <f>'Rent Schedule &amp; Summary'!P17</f>
        <v>0</v>
      </c>
      <c r="Q39" s="908">
        <f>'Rent Schedule &amp; Summary'!Q17</f>
        <v>0</v>
      </c>
      <c r="R39" s="932">
        <f>'Rent Schedule &amp; Summary'!R17</f>
        <v>0</v>
      </c>
      <c r="S39" s="933">
        <f>'Rent Schedule &amp; Summary'!S17</f>
        <v>0</v>
      </c>
      <c r="T39" s="1281">
        <f>'Rent Schedule &amp; Summary'!T17</f>
        <v>0</v>
      </c>
      <c r="U39" s="1281"/>
      <c r="V39" s="1281"/>
      <c r="W39" s="1281"/>
      <c r="X39" s="902" t="str">
        <f t="shared" si="2"/>
        <v/>
      </c>
      <c r="Y39" s="902" t="str">
        <f t="shared" si="3"/>
        <v/>
      </c>
      <c r="Z39" s="902" t="str">
        <f t="shared" si="4"/>
        <v/>
      </c>
      <c r="AA39" s="902" t="str">
        <f t="shared" si="5"/>
        <v/>
      </c>
      <c r="AB39" s="902" t="str">
        <f t="shared" si="6"/>
        <v/>
      </c>
      <c r="AC39" s="902" t="str">
        <f t="shared" si="7"/>
        <v/>
      </c>
      <c r="AD39" s="902" t="str">
        <f t="shared" si="8"/>
        <v/>
      </c>
      <c r="AE39" s="902" t="str">
        <f t="shared" si="9"/>
        <v/>
      </c>
      <c r="AF39" s="902" t="str">
        <f t="shared" si="10"/>
        <v/>
      </c>
      <c r="AG39" s="902" t="str">
        <f t="shared" si="11"/>
        <v/>
      </c>
      <c r="AH39" s="902" t="str">
        <f t="shared" si="12"/>
        <v/>
      </c>
      <c r="AI39" s="902" t="str">
        <f t="shared" si="13"/>
        <v/>
      </c>
      <c r="AJ39" s="902" t="str">
        <f t="shared" si="14"/>
        <v/>
      </c>
      <c r="AK39" s="902" t="str">
        <f t="shared" si="15"/>
        <v/>
      </c>
      <c r="AL39" s="902" t="str">
        <f t="shared" si="16"/>
        <v/>
      </c>
      <c r="AM39" s="902" t="str">
        <f t="shared" si="17"/>
        <v/>
      </c>
      <c r="AN39" s="902" t="str">
        <f t="shared" si="18"/>
        <v/>
      </c>
      <c r="AO39" s="902" t="str">
        <f t="shared" si="19"/>
        <v/>
      </c>
      <c r="AP39" s="902" t="str">
        <f t="shared" si="20"/>
        <v/>
      </c>
      <c r="AQ39" s="902" t="str">
        <f t="shared" si="21"/>
        <v/>
      </c>
      <c r="AR39" s="902" t="str">
        <f t="shared" si="22"/>
        <v/>
      </c>
      <c r="AS39" s="902" t="str">
        <f t="shared" si="23"/>
        <v/>
      </c>
      <c r="AT39" s="902" t="str">
        <f t="shared" si="24"/>
        <v/>
      </c>
      <c r="AU39" s="902" t="str">
        <f t="shared" si="25"/>
        <v/>
      </c>
      <c r="AV39" s="902" t="str">
        <f t="shared" si="26"/>
        <v/>
      </c>
      <c r="AW39" s="902" t="str">
        <f t="shared" si="27"/>
        <v/>
      </c>
      <c r="AX39" s="902" t="str">
        <f t="shared" si="28"/>
        <v/>
      </c>
      <c r="AY39" s="902" t="str">
        <f t="shared" si="29"/>
        <v/>
      </c>
      <c r="AZ39" s="902" t="str">
        <f t="shared" si="30"/>
        <v/>
      </c>
      <c r="BA39" s="902" t="str">
        <f t="shared" si="31"/>
        <v/>
      </c>
      <c r="BB39" s="902" t="str">
        <f t="shared" si="32"/>
        <v/>
      </c>
      <c r="BC39" s="902" t="str">
        <f t="shared" si="33"/>
        <v/>
      </c>
      <c r="BD39" s="902" t="str">
        <f t="shared" si="34"/>
        <v/>
      </c>
      <c r="BE39" s="902" t="str">
        <f t="shared" si="35"/>
        <v/>
      </c>
      <c r="BF39" s="902" t="str">
        <f t="shared" si="36"/>
        <v/>
      </c>
      <c r="BG39" s="902" t="str">
        <f t="shared" si="37"/>
        <v/>
      </c>
      <c r="BH39" s="902" t="str">
        <f t="shared" si="38"/>
        <v/>
      </c>
      <c r="BI39" s="902" t="str">
        <f t="shared" si="39"/>
        <v/>
      </c>
      <c r="BJ39" s="902" t="str">
        <f t="shared" si="40"/>
        <v/>
      </c>
      <c r="BK39" s="902" t="str">
        <f t="shared" si="41"/>
        <v/>
      </c>
      <c r="BL39" s="902" t="str">
        <f t="shared" si="42"/>
        <v/>
      </c>
      <c r="BM39" s="902" t="str">
        <f t="shared" si="43"/>
        <v/>
      </c>
      <c r="BN39" s="902" t="str">
        <f t="shared" si="44"/>
        <v/>
      </c>
      <c r="BO39" s="902" t="str">
        <f t="shared" si="45"/>
        <v/>
      </c>
      <c r="BP39" s="902" t="str">
        <f t="shared" si="46"/>
        <v/>
      </c>
      <c r="BQ39" s="902" t="str">
        <f t="shared" si="47"/>
        <v/>
      </c>
      <c r="BR39" s="902" t="str">
        <f t="shared" si="48"/>
        <v/>
      </c>
      <c r="BS39" s="902" t="str">
        <f t="shared" si="49"/>
        <v/>
      </c>
      <c r="BT39" s="902" t="str">
        <f t="shared" si="50"/>
        <v/>
      </c>
      <c r="BU39" s="902" t="str">
        <f t="shared" si="51"/>
        <v/>
      </c>
      <c r="BV39" s="902" t="str">
        <f t="shared" si="52"/>
        <v/>
      </c>
      <c r="BW39" s="902" t="str">
        <f t="shared" si="53"/>
        <v/>
      </c>
      <c r="BX39" s="902" t="str">
        <f t="shared" si="54"/>
        <v/>
      </c>
      <c r="BY39" s="902" t="str">
        <f t="shared" si="55"/>
        <v/>
      </c>
      <c r="BZ39" s="902" t="str">
        <f t="shared" si="56"/>
        <v/>
      </c>
      <c r="CA39" s="902" t="str">
        <f t="shared" si="57"/>
        <v/>
      </c>
      <c r="CB39" s="902" t="str">
        <f t="shared" si="58"/>
        <v/>
      </c>
      <c r="CC39" s="902" t="str">
        <f t="shared" si="59"/>
        <v/>
      </c>
      <c r="CD39" s="902" t="str">
        <f t="shared" si="60"/>
        <v/>
      </c>
      <c r="CE39" s="902" t="str">
        <f t="shared" si="61"/>
        <v/>
      </c>
      <c r="CF39" s="902" t="str">
        <f t="shared" si="62"/>
        <v/>
      </c>
      <c r="CG39" s="902" t="str">
        <f t="shared" si="63"/>
        <v/>
      </c>
      <c r="CH39" s="902" t="str">
        <f t="shared" si="64"/>
        <v/>
      </c>
      <c r="CI39" s="902" t="str">
        <f t="shared" si="65"/>
        <v/>
      </c>
      <c r="CJ39" s="902" t="str">
        <f t="shared" si="66"/>
        <v/>
      </c>
      <c r="CK39" s="902" t="str">
        <f t="shared" si="67"/>
        <v/>
      </c>
      <c r="CL39" s="902" t="str">
        <f t="shared" si="68"/>
        <v/>
      </c>
      <c r="CM39" s="902" t="str">
        <f t="shared" si="69"/>
        <v/>
      </c>
      <c r="CN39" s="902" t="str">
        <f t="shared" si="70"/>
        <v/>
      </c>
      <c r="CO39" s="902" t="str">
        <f t="shared" si="71"/>
        <v/>
      </c>
      <c r="CP39" s="902" t="str">
        <f t="shared" si="72"/>
        <v/>
      </c>
      <c r="CQ39" s="902" t="str">
        <f t="shared" si="73"/>
        <v/>
      </c>
      <c r="CR39" s="902" t="str">
        <f t="shared" si="74"/>
        <v/>
      </c>
      <c r="CS39" s="902" t="str">
        <f t="shared" si="75"/>
        <v/>
      </c>
      <c r="CT39" s="902" t="str">
        <f t="shared" si="76"/>
        <v/>
      </c>
      <c r="CU39" s="902" t="str">
        <f t="shared" si="77"/>
        <v/>
      </c>
      <c r="CV39" s="902" t="str">
        <f t="shared" si="78"/>
        <v/>
      </c>
      <c r="CW39" s="902" t="str">
        <f t="shared" si="79"/>
        <v/>
      </c>
      <c r="CX39" s="902" t="str">
        <f t="shared" si="80"/>
        <v/>
      </c>
      <c r="CY39" s="902" t="str">
        <f t="shared" si="81"/>
        <v/>
      </c>
      <c r="CZ39" s="902" t="str">
        <f t="shared" si="82"/>
        <v/>
      </c>
      <c r="DA39" s="902" t="str">
        <f t="shared" si="83"/>
        <v/>
      </c>
      <c r="DB39" s="902" t="str">
        <f t="shared" si="84"/>
        <v/>
      </c>
      <c r="DC39" s="902" t="str">
        <f t="shared" si="85"/>
        <v/>
      </c>
      <c r="DD39" s="902" t="str">
        <f t="shared" si="86"/>
        <v/>
      </c>
      <c r="DE39" s="902" t="str">
        <f t="shared" si="87"/>
        <v/>
      </c>
      <c r="DF39" s="902" t="str">
        <f t="shared" si="88"/>
        <v/>
      </c>
      <c r="DG39" s="902" t="str">
        <f t="shared" si="89"/>
        <v/>
      </c>
      <c r="DH39" s="902" t="str">
        <f t="shared" si="90"/>
        <v/>
      </c>
      <c r="DI39" s="902" t="str">
        <f t="shared" si="91"/>
        <v/>
      </c>
      <c r="DJ39" s="902" t="str">
        <f t="shared" si="92"/>
        <v/>
      </c>
      <c r="DK39" s="902" t="str">
        <f t="shared" si="93"/>
        <v/>
      </c>
      <c r="DL39" s="902" t="str">
        <f t="shared" si="94"/>
        <v/>
      </c>
      <c r="DM39" s="902" t="str">
        <f t="shared" si="95"/>
        <v/>
      </c>
      <c r="DN39" s="902" t="str">
        <f t="shared" si="96"/>
        <v/>
      </c>
      <c r="DO39" s="902" t="str">
        <f t="shared" si="97"/>
        <v/>
      </c>
      <c r="DP39" s="902" t="str">
        <f t="shared" si="98"/>
        <v/>
      </c>
      <c r="DQ39" s="902" t="str">
        <f t="shared" si="99"/>
        <v/>
      </c>
      <c r="DR39" s="902" t="str">
        <f t="shared" si="100"/>
        <v/>
      </c>
      <c r="DS39" s="902" t="str">
        <f t="shared" si="101"/>
        <v/>
      </c>
      <c r="DT39" s="902" t="str">
        <f t="shared" si="102"/>
        <v/>
      </c>
      <c r="DU39" s="902" t="str">
        <f t="shared" si="103"/>
        <v/>
      </c>
      <c r="DV39" s="902" t="str">
        <f t="shared" si="104"/>
        <v/>
      </c>
      <c r="DW39" s="902" t="str">
        <f t="shared" si="105"/>
        <v/>
      </c>
      <c r="DX39" s="902" t="str">
        <f t="shared" si="106"/>
        <v/>
      </c>
      <c r="DY39" s="902" t="str">
        <f t="shared" si="107"/>
        <v/>
      </c>
      <c r="DZ39" s="902" t="str">
        <f t="shared" si="108"/>
        <v/>
      </c>
      <c r="EA39" s="902" t="str">
        <f t="shared" si="109"/>
        <v/>
      </c>
      <c r="EB39" s="902" t="str">
        <f t="shared" si="110"/>
        <v/>
      </c>
      <c r="EC39" s="902" t="str">
        <f t="shared" si="111"/>
        <v/>
      </c>
      <c r="ED39" s="902" t="str">
        <f t="shared" si="112"/>
        <v/>
      </c>
      <c r="EE39" s="902" t="str">
        <f t="shared" si="113"/>
        <v/>
      </c>
      <c r="EF39" s="902" t="str">
        <f t="shared" si="114"/>
        <v/>
      </c>
      <c r="EG39" s="902" t="str">
        <f t="shared" si="115"/>
        <v/>
      </c>
      <c r="EH39" s="902" t="str">
        <f t="shared" si="116"/>
        <v/>
      </c>
      <c r="EI39" s="902" t="str">
        <f t="shared" si="117"/>
        <v/>
      </c>
      <c r="EJ39" s="902" t="str">
        <f t="shared" si="118"/>
        <v/>
      </c>
      <c r="EK39" s="902" t="str">
        <f t="shared" si="119"/>
        <v/>
      </c>
      <c r="EL39" s="902" t="str">
        <f t="shared" si="120"/>
        <v/>
      </c>
      <c r="EM39" s="902" t="str">
        <f t="shared" si="121"/>
        <v/>
      </c>
      <c r="EN39" s="902" t="str">
        <f t="shared" si="122"/>
        <v/>
      </c>
      <c r="EO39" s="902" t="str">
        <f t="shared" si="123"/>
        <v/>
      </c>
      <c r="EP39" s="902" t="str">
        <f t="shared" si="124"/>
        <v/>
      </c>
      <c r="EQ39" s="902" t="str">
        <f t="shared" si="125"/>
        <v/>
      </c>
      <c r="ER39" s="902" t="str">
        <f t="shared" si="126"/>
        <v/>
      </c>
      <c r="ES39" s="902" t="str">
        <f t="shared" si="127"/>
        <v/>
      </c>
      <c r="ET39" s="902" t="str">
        <f t="shared" si="128"/>
        <v/>
      </c>
      <c r="EU39" s="902" t="str">
        <f t="shared" si="129"/>
        <v/>
      </c>
      <c r="EV39" s="902" t="str">
        <f t="shared" si="130"/>
        <v/>
      </c>
      <c r="EW39" s="902" t="str">
        <f t="shared" si="131"/>
        <v/>
      </c>
      <c r="EX39" s="902" t="str">
        <f t="shared" si="132"/>
        <v/>
      </c>
      <c r="EY39" s="902" t="str">
        <f t="shared" si="133"/>
        <v/>
      </c>
      <c r="EZ39" s="902" t="str">
        <f t="shared" si="134"/>
        <v/>
      </c>
      <c r="FA39" s="902" t="str">
        <f t="shared" si="135"/>
        <v/>
      </c>
      <c r="FB39" s="902" t="str">
        <f t="shared" si="136"/>
        <v/>
      </c>
      <c r="FC39" s="902" t="str">
        <f t="shared" si="137"/>
        <v/>
      </c>
      <c r="FD39" s="902" t="str">
        <f t="shared" si="138"/>
        <v/>
      </c>
      <c r="FE39" s="902" t="str">
        <f t="shared" si="139"/>
        <v/>
      </c>
      <c r="FF39" s="902" t="str">
        <f t="shared" si="140"/>
        <v/>
      </c>
      <c r="FG39" s="902" t="str">
        <f t="shared" si="141"/>
        <v/>
      </c>
      <c r="FH39" s="902" t="str">
        <f t="shared" si="142"/>
        <v/>
      </c>
      <c r="FI39" s="902" t="str">
        <f t="shared" si="143"/>
        <v/>
      </c>
      <c r="FJ39" s="902" t="str">
        <f t="shared" si="144"/>
        <v/>
      </c>
      <c r="FK39" s="902" t="str">
        <f t="shared" si="145"/>
        <v/>
      </c>
      <c r="FL39" s="902" t="str">
        <f t="shared" si="146"/>
        <v/>
      </c>
      <c r="FM39" s="902" t="str">
        <f t="shared" si="147"/>
        <v/>
      </c>
      <c r="FN39" s="902" t="str">
        <f t="shared" si="148"/>
        <v/>
      </c>
      <c r="FO39" s="902" t="str">
        <f t="shared" si="149"/>
        <v/>
      </c>
      <c r="FP39" s="902" t="str">
        <f t="shared" si="150"/>
        <v/>
      </c>
      <c r="FQ39" s="902" t="str">
        <f t="shared" si="151"/>
        <v/>
      </c>
      <c r="FR39" s="902" t="str">
        <f t="shared" si="152"/>
        <v/>
      </c>
      <c r="FS39" s="902" t="str">
        <f t="shared" si="153"/>
        <v/>
      </c>
      <c r="FT39" s="902" t="str">
        <f t="shared" si="154"/>
        <v/>
      </c>
      <c r="FU39" s="902" t="str">
        <f t="shared" si="155"/>
        <v/>
      </c>
      <c r="FV39" s="902" t="str">
        <f t="shared" si="156"/>
        <v/>
      </c>
      <c r="FW39" s="902" t="str">
        <f t="shared" si="157"/>
        <v/>
      </c>
      <c r="FX39" s="902" t="str">
        <f t="shared" si="158"/>
        <v/>
      </c>
      <c r="FY39" s="902" t="str">
        <f t="shared" si="159"/>
        <v/>
      </c>
      <c r="FZ39" s="902" t="str">
        <f t="shared" si="160"/>
        <v/>
      </c>
      <c r="GA39" s="902" t="str">
        <f t="shared" si="161"/>
        <v/>
      </c>
      <c r="GB39" s="902" t="str">
        <f t="shared" si="162"/>
        <v/>
      </c>
      <c r="GC39" s="902" t="str">
        <f t="shared" si="163"/>
        <v/>
      </c>
      <c r="GD39" s="902" t="str">
        <f t="shared" si="164"/>
        <v/>
      </c>
      <c r="GE39" s="902" t="str">
        <f t="shared" si="165"/>
        <v/>
      </c>
      <c r="GF39" s="902" t="str">
        <f t="shared" si="166"/>
        <v/>
      </c>
      <c r="GG39" s="902" t="str">
        <f t="shared" si="167"/>
        <v/>
      </c>
      <c r="GH39" s="902" t="str">
        <f t="shared" si="168"/>
        <v/>
      </c>
      <c r="GI39" s="902" t="str">
        <f t="shared" si="169"/>
        <v/>
      </c>
      <c r="GJ39" s="902" t="str">
        <f t="shared" si="170"/>
        <v/>
      </c>
      <c r="GK39" s="902" t="str">
        <f t="shared" si="171"/>
        <v/>
      </c>
      <c r="GL39" s="902" t="str">
        <f t="shared" si="172"/>
        <v/>
      </c>
      <c r="GM39" s="902" t="str">
        <f t="shared" si="173"/>
        <v/>
      </c>
      <c r="GN39" s="902" t="str">
        <f t="shared" si="174"/>
        <v/>
      </c>
      <c r="GO39" s="902" t="str">
        <f t="shared" si="175"/>
        <v/>
      </c>
      <c r="GP39" s="902" t="str">
        <f t="shared" si="176"/>
        <v/>
      </c>
      <c r="GQ39" s="902" t="str">
        <f t="shared" si="177"/>
        <v/>
      </c>
      <c r="GR39" s="902" t="str">
        <f t="shared" si="178"/>
        <v/>
      </c>
      <c r="GS39" s="902" t="str">
        <f t="shared" si="179"/>
        <v/>
      </c>
      <c r="GT39" s="902" t="str">
        <f t="shared" si="180"/>
        <v/>
      </c>
      <c r="GU39" s="902" t="str">
        <f t="shared" si="181"/>
        <v/>
      </c>
      <c r="GV39" s="902" t="str">
        <f t="shared" si="182"/>
        <v/>
      </c>
      <c r="GW39" s="902" t="str">
        <f t="shared" si="183"/>
        <v/>
      </c>
      <c r="GX39" s="902" t="str">
        <f t="shared" si="184"/>
        <v/>
      </c>
      <c r="GY39" s="902" t="str">
        <f t="shared" si="185"/>
        <v/>
      </c>
      <c r="GZ39" s="902" t="str">
        <f t="shared" si="186"/>
        <v/>
      </c>
      <c r="HA39" s="902" t="str">
        <f t="shared" si="187"/>
        <v/>
      </c>
      <c r="HB39" s="902" t="str">
        <f t="shared" si="188"/>
        <v/>
      </c>
      <c r="HC39" s="902" t="str">
        <f t="shared" si="189"/>
        <v/>
      </c>
      <c r="HD39" s="902" t="str">
        <f t="shared" si="190"/>
        <v/>
      </c>
      <c r="HE39" s="902" t="str">
        <f t="shared" si="191"/>
        <v/>
      </c>
      <c r="HF39" s="902" t="str">
        <f t="shared" si="192"/>
        <v/>
      </c>
      <c r="HG39" s="902" t="str">
        <f t="shared" si="193"/>
        <v/>
      </c>
      <c r="HH39" s="902" t="str">
        <f t="shared" si="194"/>
        <v/>
      </c>
      <c r="HI39" s="902" t="str">
        <f t="shared" si="195"/>
        <v/>
      </c>
      <c r="HJ39" s="902" t="str">
        <f t="shared" si="196"/>
        <v/>
      </c>
      <c r="HK39" s="902" t="str">
        <f t="shared" si="197"/>
        <v/>
      </c>
      <c r="HL39" s="902" t="str">
        <f t="shared" si="198"/>
        <v/>
      </c>
      <c r="HM39" s="902" t="str">
        <f t="shared" si="199"/>
        <v/>
      </c>
      <c r="HN39" s="902" t="str">
        <f t="shared" si="200"/>
        <v/>
      </c>
      <c r="HO39" s="902" t="str">
        <f t="shared" si="201"/>
        <v/>
      </c>
      <c r="HP39" s="902" t="str">
        <f t="shared" si="202"/>
        <v/>
      </c>
      <c r="HQ39" s="902" t="str">
        <f t="shared" si="203"/>
        <v/>
      </c>
      <c r="HR39" s="902" t="str">
        <f t="shared" si="204"/>
        <v/>
      </c>
      <c r="HS39" s="902" t="str">
        <f t="shared" si="205"/>
        <v/>
      </c>
      <c r="HT39" s="902" t="str">
        <f t="shared" si="206"/>
        <v/>
      </c>
      <c r="HU39" s="902" t="str">
        <f t="shared" si="207"/>
        <v/>
      </c>
      <c r="HV39" s="902" t="str">
        <f t="shared" si="208"/>
        <v/>
      </c>
      <c r="HW39" s="902" t="str">
        <f t="shared" si="209"/>
        <v/>
      </c>
      <c r="HX39" s="902" t="str">
        <f t="shared" si="210"/>
        <v/>
      </c>
      <c r="HY39" s="902" t="str">
        <f t="shared" si="211"/>
        <v/>
      </c>
      <c r="HZ39" s="934" t="str">
        <f t="shared" si="212"/>
        <v/>
      </c>
      <c r="IA39" s="934" t="str">
        <f t="shared" si="213"/>
        <v/>
      </c>
      <c r="IB39" s="934" t="str">
        <f t="shared" si="214"/>
        <v/>
      </c>
      <c r="IC39" s="934" t="str">
        <f t="shared" si="215"/>
        <v/>
      </c>
      <c r="ID39" s="934" t="str">
        <f t="shared" si="216"/>
        <v/>
      </c>
      <c r="IE39" s="934" t="str">
        <f t="shared" si="217"/>
        <v/>
      </c>
      <c r="IF39" s="934" t="str">
        <f t="shared" si="218"/>
        <v/>
      </c>
      <c r="IG39" s="934" t="str">
        <f t="shared" si="219"/>
        <v/>
      </c>
      <c r="IH39" s="934" t="str">
        <f t="shared" si="220"/>
        <v/>
      </c>
      <c r="II39" s="934" t="str">
        <f t="shared" si="221"/>
        <v/>
      </c>
      <c r="IJ39" s="934" t="str">
        <f t="shared" si="222"/>
        <v/>
      </c>
      <c r="IK39" s="934" t="str">
        <f t="shared" si="223"/>
        <v/>
      </c>
      <c r="IL39" s="934" t="str">
        <f t="shared" si="224"/>
        <v/>
      </c>
      <c r="IM39" s="934" t="str">
        <f t="shared" si="225"/>
        <v/>
      </c>
      <c r="IN39" s="934" t="str">
        <f t="shared" si="226"/>
        <v/>
      </c>
      <c r="IO39" s="934" t="str">
        <f t="shared" si="227"/>
        <v/>
      </c>
      <c r="IP39" s="934" t="str">
        <f t="shared" si="228"/>
        <v/>
      </c>
      <c r="IQ39" s="934" t="str">
        <f t="shared" si="229"/>
        <v/>
      </c>
      <c r="IR39" s="934" t="str">
        <f t="shared" si="230"/>
        <v/>
      </c>
      <c r="IS39" s="934" t="str">
        <f t="shared" si="231"/>
        <v/>
      </c>
      <c r="IT39" s="934" t="str">
        <f t="shared" si="232"/>
        <v/>
      </c>
      <c r="IU39" s="934" t="str">
        <f t="shared" si="233"/>
        <v/>
      </c>
      <c r="IV39" s="934" t="str">
        <f t="shared" si="234"/>
        <v/>
      </c>
      <c r="IW39" s="934" t="str">
        <f t="shared" si="235"/>
        <v/>
      </c>
      <c r="IX39" s="934" t="str">
        <f t="shared" si="236"/>
        <v/>
      </c>
      <c r="IY39" s="934" t="str">
        <f t="shared" si="237"/>
        <v/>
      </c>
      <c r="IZ39" s="934" t="str">
        <f t="shared" si="238"/>
        <v/>
      </c>
      <c r="JA39" s="934" t="str">
        <f t="shared" si="239"/>
        <v/>
      </c>
      <c r="JB39" s="934" t="str">
        <f t="shared" si="240"/>
        <v/>
      </c>
      <c r="JC39" s="934" t="str">
        <f t="shared" si="241"/>
        <v/>
      </c>
      <c r="JD39" s="934" t="str">
        <f t="shared" si="242"/>
        <v/>
      </c>
      <c r="JE39" s="934" t="str">
        <f t="shared" si="243"/>
        <v/>
      </c>
      <c r="JF39" s="934" t="str">
        <f t="shared" si="244"/>
        <v/>
      </c>
      <c r="JG39" s="934" t="str">
        <f t="shared" si="245"/>
        <v/>
      </c>
      <c r="JH39" s="934" t="str">
        <f t="shared" si="246"/>
        <v/>
      </c>
      <c r="JI39" s="934" t="str">
        <f t="shared" si="247"/>
        <v/>
      </c>
      <c r="JJ39" s="934" t="str">
        <f t="shared" si="248"/>
        <v/>
      </c>
      <c r="JK39" s="934" t="str">
        <f t="shared" si="249"/>
        <v/>
      </c>
      <c r="JL39" s="934" t="str">
        <f t="shared" si="250"/>
        <v/>
      </c>
      <c r="JM39" s="934" t="str">
        <f t="shared" si="251"/>
        <v/>
      </c>
      <c r="JN39" s="934" t="str">
        <f t="shared" si="252"/>
        <v/>
      </c>
      <c r="JO39" s="934" t="str">
        <f t="shared" si="253"/>
        <v/>
      </c>
      <c r="JP39" s="934" t="str">
        <f t="shared" si="254"/>
        <v/>
      </c>
      <c r="JQ39" s="934" t="str">
        <f t="shared" si="255"/>
        <v/>
      </c>
      <c r="JR39" s="934" t="str">
        <f t="shared" si="256"/>
        <v/>
      </c>
      <c r="JS39" s="934" t="str">
        <f t="shared" si="257"/>
        <v/>
      </c>
      <c r="JT39" s="934" t="str">
        <f t="shared" si="258"/>
        <v/>
      </c>
      <c r="JU39" s="934" t="str">
        <f t="shared" si="259"/>
        <v/>
      </c>
      <c r="JV39" s="934" t="str">
        <f t="shared" si="260"/>
        <v/>
      </c>
      <c r="JW39" s="934" t="str">
        <f t="shared" si="261"/>
        <v/>
      </c>
      <c r="JX39" s="934" t="str">
        <f t="shared" si="262"/>
        <v/>
      </c>
      <c r="JY39" s="934" t="str">
        <f t="shared" si="263"/>
        <v/>
      </c>
      <c r="JZ39" s="934" t="str">
        <f t="shared" si="264"/>
        <v/>
      </c>
      <c r="KA39" s="934" t="str">
        <f t="shared" si="265"/>
        <v/>
      </c>
      <c r="KB39" s="934" t="str">
        <f t="shared" si="266"/>
        <v/>
      </c>
      <c r="KC39" s="934" t="str">
        <f t="shared" si="267"/>
        <v/>
      </c>
      <c r="KD39" s="934" t="str">
        <f t="shared" si="268"/>
        <v/>
      </c>
      <c r="KE39" s="934" t="str">
        <f t="shared" si="269"/>
        <v/>
      </c>
      <c r="KF39" s="934" t="str">
        <f t="shared" si="270"/>
        <v/>
      </c>
      <c r="KG39" s="934" t="str">
        <f t="shared" si="271"/>
        <v/>
      </c>
      <c r="KH39" s="934" t="str">
        <f t="shared" si="272"/>
        <v/>
      </c>
      <c r="KI39" s="934" t="str">
        <f t="shared" si="273"/>
        <v/>
      </c>
      <c r="KJ39" s="934" t="str">
        <f t="shared" si="274"/>
        <v/>
      </c>
      <c r="KK39" s="934" t="str">
        <f t="shared" si="275"/>
        <v/>
      </c>
      <c r="KL39" s="934" t="str">
        <f t="shared" si="276"/>
        <v/>
      </c>
      <c r="KM39" s="934" t="str">
        <f t="shared" si="277"/>
        <v/>
      </c>
      <c r="KN39" s="934" t="str">
        <f t="shared" si="278"/>
        <v/>
      </c>
      <c r="KO39" s="934" t="str">
        <f t="shared" si="279"/>
        <v/>
      </c>
      <c r="KP39" s="934" t="str">
        <f t="shared" si="280"/>
        <v/>
      </c>
      <c r="KQ39" s="934" t="str">
        <f t="shared" si="281"/>
        <v/>
      </c>
      <c r="KR39" s="934" t="str">
        <f t="shared" si="282"/>
        <v/>
      </c>
      <c r="KS39" s="934" t="str">
        <f t="shared" si="283"/>
        <v/>
      </c>
      <c r="KT39" s="934" t="str">
        <f t="shared" si="284"/>
        <v/>
      </c>
      <c r="KU39" s="934" t="str">
        <f t="shared" si="285"/>
        <v/>
      </c>
      <c r="KV39" s="934" t="str">
        <f t="shared" si="286"/>
        <v/>
      </c>
      <c r="KW39" s="934" t="str">
        <f t="shared" si="287"/>
        <v/>
      </c>
      <c r="KX39" s="934" t="str">
        <f t="shared" si="288"/>
        <v/>
      </c>
      <c r="KY39" s="934" t="str">
        <f t="shared" si="289"/>
        <v/>
      </c>
      <c r="KZ39" s="934" t="str">
        <f t="shared" si="290"/>
        <v/>
      </c>
      <c r="LA39" s="934" t="str">
        <f t="shared" si="291"/>
        <v/>
      </c>
      <c r="LB39" s="934" t="str">
        <f t="shared" si="292"/>
        <v/>
      </c>
      <c r="LC39" s="934" t="str">
        <f t="shared" si="293"/>
        <v/>
      </c>
      <c r="LD39" s="934" t="str">
        <f t="shared" si="294"/>
        <v/>
      </c>
      <c r="LE39" s="934" t="str">
        <f t="shared" si="295"/>
        <v/>
      </c>
      <c r="LF39" s="934" t="str">
        <f t="shared" si="296"/>
        <v/>
      </c>
      <c r="LG39" s="934" t="str">
        <f t="shared" si="297"/>
        <v/>
      </c>
      <c r="LH39" s="934" t="str">
        <f t="shared" si="298"/>
        <v/>
      </c>
      <c r="LI39" s="934" t="str">
        <f t="shared" si="299"/>
        <v/>
      </c>
      <c r="LJ39" s="934" t="str">
        <f t="shared" si="300"/>
        <v/>
      </c>
      <c r="LK39" s="934" t="str">
        <f t="shared" si="301"/>
        <v/>
      </c>
      <c r="LL39" s="934" t="str">
        <f t="shared" si="302"/>
        <v/>
      </c>
      <c r="LM39" s="934" t="str">
        <f t="shared" si="303"/>
        <v/>
      </c>
      <c r="LN39" s="934" t="str">
        <f t="shared" si="304"/>
        <v/>
      </c>
      <c r="LO39" s="934" t="str">
        <f t="shared" si="305"/>
        <v/>
      </c>
      <c r="LP39" s="934" t="str">
        <f t="shared" si="306"/>
        <v/>
      </c>
      <c r="LQ39" s="935" t="str">
        <f t="shared" si="307"/>
        <v/>
      </c>
      <c r="LR39" s="935" t="str">
        <f t="shared" si="308"/>
        <v/>
      </c>
      <c r="LS39" s="935" t="str">
        <f t="shared" si="309"/>
        <v/>
      </c>
      <c r="LT39" s="935" t="str">
        <f t="shared" si="310"/>
        <v/>
      </c>
      <c r="LU39" s="935" t="str">
        <f t="shared" si="311"/>
        <v/>
      </c>
      <c r="LV39" s="902" t="str">
        <f t="shared" si="312"/>
        <v/>
      </c>
      <c r="LW39" s="902" t="str">
        <f t="shared" si="313"/>
        <v/>
      </c>
      <c r="LX39" s="902" t="str">
        <f t="shared" si="314"/>
        <v/>
      </c>
      <c r="LY39" s="902" t="str">
        <f t="shared" si="315"/>
        <v/>
      </c>
      <c r="LZ39" s="902" t="str">
        <f t="shared" si="316"/>
        <v/>
      </c>
      <c r="MA39" s="902" t="str">
        <f t="shared" si="317"/>
        <v/>
      </c>
      <c r="MB39" s="902" t="str">
        <f t="shared" si="318"/>
        <v/>
      </c>
      <c r="MC39" s="902" t="str">
        <f t="shared" si="319"/>
        <v/>
      </c>
      <c r="MD39" s="902" t="str">
        <f t="shared" si="320"/>
        <v/>
      </c>
      <c r="ME39" s="902" t="str">
        <f t="shared" si="321"/>
        <v/>
      </c>
      <c r="MF39" s="902" t="str">
        <f t="shared" si="322"/>
        <v/>
      </c>
      <c r="MG39" s="902" t="str">
        <f t="shared" si="323"/>
        <v/>
      </c>
      <c r="MH39" s="902" t="str">
        <f t="shared" si="324"/>
        <v/>
      </c>
      <c r="MI39" s="902" t="str">
        <f t="shared" si="325"/>
        <v/>
      </c>
      <c r="MJ39" s="902" t="str">
        <f t="shared" si="326"/>
        <v/>
      </c>
      <c r="MK39" s="902" t="str">
        <f t="shared" si="327"/>
        <v/>
      </c>
      <c r="ML39" s="902" t="str">
        <f t="shared" si="328"/>
        <v/>
      </c>
      <c r="MM39" s="902" t="str">
        <f t="shared" si="329"/>
        <v/>
      </c>
      <c r="MN39" s="902" t="str">
        <f t="shared" si="330"/>
        <v/>
      </c>
      <c r="MO39" s="902" t="str">
        <f t="shared" si="331"/>
        <v/>
      </c>
      <c r="MP39" s="923">
        <f t="shared" si="338"/>
        <v>0</v>
      </c>
      <c r="MQ39" s="923">
        <f t="shared" si="339"/>
        <v>0</v>
      </c>
      <c r="MR39" s="923">
        <f t="shared" si="340"/>
        <v>0</v>
      </c>
      <c r="MS39" s="923">
        <f t="shared" si="341"/>
        <v>0</v>
      </c>
      <c r="MT39" s="923">
        <f t="shared" si="342"/>
        <v>0</v>
      </c>
      <c r="MU39" s="923">
        <f t="shared" si="343"/>
        <v>0</v>
      </c>
      <c r="MV39" s="923">
        <f t="shared" si="344"/>
        <v>0</v>
      </c>
      <c r="MW39" s="923">
        <f t="shared" si="345"/>
        <v>0</v>
      </c>
      <c r="MX39" s="923">
        <f t="shared" si="346"/>
        <v>0</v>
      </c>
      <c r="MY39" s="923">
        <f t="shared" si="347"/>
        <v>0</v>
      </c>
      <c r="MZ39" s="923">
        <f t="shared" si="332"/>
        <v>0</v>
      </c>
      <c r="NA39" s="923">
        <f t="shared" si="333"/>
        <v>0</v>
      </c>
      <c r="NB39" s="923">
        <f t="shared" si="334"/>
        <v>0</v>
      </c>
      <c r="NC39" s="923">
        <f t="shared" si="335"/>
        <v>0</v>
      </c>
      <c r="ND39" s="923">
        <f t="shared" si="336"/>
        <v>0</v>
      </c>
    </row>
    <row r="40" spans="1:368" s="902" customFormat="1" ht="13.9" customHeight="1" x14ac:dyDescent="0.2">
      <c r="A40" s="927" t="str">
        <f t="shared" si="337"/>
        <v/>
      </c>
      <c r="B40" s="928">
        <f>'Rent Schedule &amp; Summary'!B18</f>
        <v>0</v>
      </c>
      <c r="C40" s="929">
        <f>'Rent Schedule &amp; Summary'!C18</f>
        <v>0</v>
      </c>
      <c r="D40" s="929">
        <f>'Rent Schedule &amp; Summary'!D18</f>
        <v>0</v>
      </c>
      <c r="E40" s="929">
        <f>'Rent Schedule &amp; Summary'!E18</f>
        <v>0</v>
      </c>
      <c r="F40" s="929">
        <f>'Rent Schedule &amp; Summary'!F18</f>
        <v>0</v>
      </c>
      <c r="G40" s="929">
        <f>'Rent Schedule &amp; Summary'!G18</f>
        <v>0</v>
      </c>
      <c r="H40" s="929">
        <f>'Rent Schedule &amp; Summary'!H18</f>
        <v>0</v>
      </c>
      <c r="I40" s="929">
        <f>'Rent Schedule &amp; Summary'!I18</f>
        <v>0</v>
      </c>
      <c r="J40" s="929">
        <f>'Rent Schedule &amp; Summary'!J18</f>
        <v>0</v>
      </c>
      <c r="K40" s="930">
        <f>'Rent Schedule &amp; Summary'!K18</f>
        <v>0</v>
      </c>
      <c r="L40" s="759">
        <f t="shared" si="0"/>
        <v>0</v>
      </c>
      <c r="M40" s="759">
        <f t="shared" si="1"/>
        <v>0</v>
      </c>
      <c r="N40" s="931">
        <f>'Rent Schedule &amp; Summary'!N18</f>
        <v>0</v>
      </c>
      <c r="O40" s="931">
        <f>'Rent Schedule &amp; Summary'!O18</f>
        <v>0</v>
      </c>
      <c r="P40" s="931">
        <f>'Rent Schedule &amp; Summary'!P18</f>
        <v>0</v>
      </c>
      <c r="Q40" s="908">
        <f>'Rent Schedule &amp; Summary'!Q18</f>
        <v>0</v>
      </c>
      <c r="R40" s="932">
        <f>'Rent Schedule &amp; Summary'!R18</f>
        <v>0</v>
      </c>
      <c r="S40" s="933">
        <f>'Rent Schedule &amp; Summary'!S18</f>
        <v>0</v>
      </c>
      <c r="T40" s="1281">
        <f>'Rent Schedule &amp; Summary'!T18</f>
        <v>0</v>
      </c>
      <c r="U40" s="1281"/>
      <c r="V40" s="1281"/>
      <c r="W40" s="1281"/>
      <c r="X40" s="902" t="str">
        <f t="shared" si="2"/>
        <v/>
      </c>
      <c r="Y40" s="902" t="str">
        <f t="shared" si="3"/>
        <v/>
      </c>
      <c r="Z40" s="902" t="str">
        <f t="shared" si="4"/>
        <v/>
      </c>
      <c r="AA40" s="902" t="str">
        <f t="shared" si="5"/>
        <v/>
      </c>
      <c r="AB40" s="902" t="str">
        <f t="shared" si="6"/>
        <v/>
      </c>
      <c r="AC40" s="902" t="str">
        <f t="shared" si="7"/>
        <v/>
      </c>
      <c r="AD40" s="902" t="str">
        <f t="shared" si="8"/>
        <v/>
      </c>
      <c r="AE40" s="902" t="str">
        <f t="shared" si="9"/>
        <v/>
      </c>
      <c r="AF40" s="902" t="str">
        <f t="shared" si="10"/>
        <v/>
      </c>
      <c r="AG40" s="902" t="str">
        <f t="shared" si="11"/>
        <v/>
      </c>
      <c r="AH40" s="902" t="str">
        <f t="shared" si="12"/>
        <v/>
      </c>
      <c r="AI40" s="902" t="str">
        <f t="shared" si="13"/>
        <v/>
      </c>
      <c r="AJ40" s="902" t="str">
        <f t="shared" si="14"/>
        <v/>
      </c>
      <c r="AK40" s="902" t="str">
        <f t="shared" si="15"/>
        <v/>
      </c>
      <c r="AL40" s="902" t="str">
        <f t="shared" si="16"/>
        <v/>
      </c>
      <c r="AM40" s="902" t="str">
        <f t="shared" si="17"/>
        <v/>
      </c>
      <c r="AN40" s="902" t="str">
        <f t="shared" si="18"/>
        <v/>
      </c>
      <c r="AO40" s="902" t="str">
        <f t="shared" si="19"/>
        <v/>
      </c>
      <c r="AP40" s="902" t="str">
        <f t="shared" si="20"/>
        <v/>
      </c>
      <c r="AQ40" s="902" t="str">
        <f t="shared" si="21"/>
        <v/>
      </c>
      <c r="AR40" s="902" t="str">
        <f t="shared" si="22"/>
        <v/>
      </c>
      <c r="AS40" s="902" t="str">
        <f t="shared" si="23"/>
        <v/>
      </c>
      <c r="AT40" s="902" t="str">
        <f t="shared" si="24"/>
        <v/>
      </c>
      <c r="AU40" s="902" t="str">
        <f t="shared" si="25"/>
        <v/>
      </c>
      <c r="AV40" s="902" t="str">
        <f t="shared" si="26"/>
        <v/>
      </c>
      <c r="AW40" s="902" t="str">
        <f t="shared" si="27"/>
        <v/>
      </c>
      <c r="AX40" s="902" t="str">
        <f t="shared" si="28"/>
        <v/>
      </c>
      <c r="AY40" s="902" t="str">
        <f t="shared" si="29"/>
        <v/>
      </c>
      <c r="AZ40" s="902" t="str">
        <f t="shared" si="30"/>
        <v/>
      </c>
      <c r="BA40" s="902" t="str">
        <f t="shared" si="31"/>
        <v/>
      </c>
      <c r="BB40" s="902" t="str">
        <f t="shared" si="32"/>
        <v/>
      </c>
      <c r="BC40" s="902" t="str">
        <f t="shared" si="33"/>
        <v/>
      </c>
      <c r="BD40" s="902" t="str">
        <f t="shared" si="34"/>
        <v/>
      </c>
      <c r="BE40" s="902" t="str">
        <f t="shared" si="35"/>
        <v/>
      </c>
      <c r="BF40" s="902" t="str">
        <f t="shared" si="36"/>
        <v/>
      </c>
      <c r="BG40" s="902" t="str">
        <f t="shared" si="37"/>
        <v/>
      </c>
      <c r="BH40" s="902" t="str">
        <f t="shared" si="38"/>
        <v/>
      </c>
      <c r="BI40" s="902" t="str">
        <f t="shared" si="39"/>
        <v/>
      </c>
      <c r="BJ40" s="902" t="str">
        <f t="shared" si="40"/>
        <v/>
      </c>
      <c r="BK40" s="902" t="str">
        <f t="shared" si="41"/>
        <v/>
      </c>
      <c r="BL40" s="902" t="str">
        <f t="shared" si="42"/>
        <v/>
      </c>
      <c r="BM40" s="902" t="str">
        <f t="shared" si="43"/>
        <v/>
      </c>
      <c r="BN40" s="902" t="str">
        <f t="shared" si="44"/>
        <v/>
      </c>
      <c r="BO40" s="902" t="str">
        <f t="shared" si="45"/>
        <v/>
      </c>
      <c r="BP40" s="902" t="str">
        <f t="shared" si="46"/>
        <v/>
      </c>
      <c r="BQ40" s="902" t="str">
        <f t="shared" si="47"/>
        <v/>
      </c>
      <c r="BR40" s="902" t="str">
        <f t="shared" si="48"/>
        <v/>
      </c>
      <c r="BS40" s="902" t="str">
        <f t="shared" si="49"/>
        <v/>
      </c>
      <c r="BT40" s="902" t="str">
        <f t="shared" si="50"/>
        <v/>
      </c>
      <c r="BU40" s="902" t="str">
        <f t="shared" si="51"/>
        <v/>
      </c>
      <c r="BV40" s="902" t="str">
        <f t="shared" si="52"/>
        <v/>
      </c>
      <c r="BW40" s="902" t="str">
        <f t="shared" si="53"/>
        <v/>
      </c>
      <c r="BX40" s="902" t="str">
        <f t="shared" si="54"/>
        <v/>
      </c>
      <c r="BY40" s="902" t="str">
        <f t="shared" si="55"/>
        <v/>
      </c>
      <c r="BZ40" s="902" t="str">
        <f t="shared" si="56"/>
        <v/>
      </c>
      <c r="CA40" s="902" t="str">
        <f t="shared" si="57"/>
        <v/>
      </c>
      <c r="CB40" s="902" t="str">
        <f t="shared" si="58"/>
        <v/>
      </c>
      <c r="CC40" s="902" t="str">
        <f t="shared" si="59"/>
        <v/>
      </c>
      <c r="CD40" s="902" t="str">
        <f t="shared" si="60"/>
        <v/>
      </c>
      <c r="CE40" s="902" t="str">
        <f t="shared" si="61"/>
        <v/>
      </c>
      <c r="CF40" s="902" t="str">
        <f t="shared" si="62"/>
        <v/>
      </c>
      <c r="CG40" s="902" t="str">
        <f t="shared" si="63"/>
        <v/>
      </c>
      <c r="CH40" s="902" t="str">
        <f t="shared" si="64"/>
        <v/>
      </c>
      <c r="CI40" s="902" t="str">
        <f t="shared" si="65"/>
        <v/>
      </c>
      <c r="CJ40" s="902" t="str">
        <f t="shared" si="66"/>
        <v/>
      </c>
      <c r="CK40" s="902" t="str">
        <f t="shared" si="67"/>
        <v/>
      </c>
      <c r="CL40" s="902" t="str">
        <f t="shared" si="68"/>
        <v/>
      </c>
      <c r="CM40" s="902" t="str">
        <f t="shared" si="69"/>
        <v/>
      </c>
      <c r="CN40" s="902" t="str">
        <f t="shared" si="70"/>
        <v/>
      </c>
      <c r="CO40" s="902" t="str">
        <f t="shared" si="71"/>
        <v/>
      </c>
      <c r="CP40" s="902" t="str">
        <f t="shared" si="72"/>
        <v/>
      </c>
      <c r="CQ40" s="902" t="str">
        <f t="shared" si="73"/>
        <v/>
      </c>
      <c r="CR40" s="902" t="str">
        <f t="shared" si="74"/>
        <v/>
      </c>
      <c r="CS40" s="902" t="str">
        <f t="shared" si="75"/>
        <v/>
      </c>
      <c r="CT40" s="902" t="str">
        <f t="shared" si="76"/>
        <v/>
      </c>
      <c r="CU40" s="902" t="str">
        <f t="shared" si="77"/>
        <v/>
      </c>
      <c r="CV40" s="902" t="str">
        <f t="shared" si="78"/>
        <v/>
      </c>
      <c r="CW40" s="902" t="str">
        <f t="shared" si="79"/>
        <v/>
      </c>
      <c r="CX40" s="902" t="str">
        <f t="shared" si="80"/>
        <v/>
      </c>
      <c r="CY40" s="902" t="str">
        <f t="shared" si="81"/>
        <v/>
      </c>
      <c r="CZ40" s="902" t="str">
        <f t="shared" si="82"/>
        <v/>
      </c>
      <c r="DA40" s="902" t="str">
        <f t="shared" si="83"/>
        <v/>
      </c>
      <c r="DB40" s="902" t="str">
        <f t="shared" si="84"/>
        <v/>
      </c>
      <c r="DC40" s="902" t="str">
        <f t="shared" si="85"/>
        <v/>
      </c>
      <c r="DD40" s="902" t="str">
        <f t="shared" si="86"/>
        <v/>
      </c>
      <c r="DE40" s="902" t="str">
        <f t="shared" si="87"/>
        <v/>
      </c>
      <c r="DF40" s="902" t="str">
        <f t="shared" si="88"/>
        <v/>
      </c>
      <c r="DG40" s="902" t="str">
        <f t="shared" si="89"/>
        <v/>
      </c>
      <c r="DH40" s="902" t="str">
        <f t="shared" si="90"/>
        <v/>
      </c>
      <c r="DI40" s="902" t="str">
        <f t="shared" si="91"/>
        <v/>
      </c>
      <c r="DJ40" s="902" t="str">
        <f t="shared" si="92"/>
        <v/>
      </c>
      <c r="DK40" s="902" t="str">
        <f t="shared" si="93"/>
        <v/>
      </c>
      <c r="DL40" s="902" t="str">
        <f t="shared" si="94"/>
        <v/>
      </c>
      <c r="DM40" s="902" t="str">
        <f t="shared" si="95"/>
        <v/>
      </c>
      <c r="DN40" s="902" t="str">
        <f t="shared" si="96"/>
        <v/>
      </c>
      <c r="DO40" s="902" t="str">
        <f t="shared" si="97"/>
        <v/>
      </c>
      <c r="DP40" s="902" t="str">
        <f t="shared" si="98"/>
        <v/>
      </c>
      <c r="DQ40" s="902" t="str">
        <f t="shared" si="99"/>
        <v/>
      </c>
      <c r="DR40" s="902" t="str">
        <f t="shared" si="100"/>
        <v/>
      </c>
      <c r="DS40" s="902" t="str">
        <f t="shared" si="101"/>
        <v/>
      </c>
      <c r="DT40" s="902" t="str">
        <f t="shared" si="102"/>
        <v/>
      </c>
      <c r="DU40" s="902" t="str">
        <f t="shared" si="103"/>
        <v/>
      </c>
      <c r="DV40" s="902" t="str">
        <f t="shared" si="104"/>
        <v/>
      </c>
      <c r="DW40" s="902" t="str">
        <f t="shared" si="105"/>
        <v/>
      </c>
      <c r="DX40" s="902" t="str">
        <f t="shared" si="106"/>
        <v/>
      </c>
      <c r="DY40" s="902" t="str">
        <f t="shared" si="107"/>
        <v/>
      </c>
      <c r="DZ40" s="902" t="str">
        <f t="shared" si="108"/>
        <v/>
      </c>
      <c r="EA40" s="902" t="str">
        <f t="shared" si="109"/>
        <v/>
      </c>
      <c r="EB40" s="902" t="str">
        <f t="shared" si="110"/>
        <v/>
      </c>
      <c r="EC40" s="902" t="str">
        <f t="shared" si="111"/>
        <v/>
      </c>
      <c r="ED40" s="902" t="str">
        <f t="shared" si="112"/>
        <v/>
      </c>
      <c r="EE40" s="902" t="str">
        <f t="shared" si="113"/>
        <v/>
      </c>
      <c r="EF40" s="902" t="str">
        <f t="shared" si="114"/>
        <v/>
      </c>
      <c r="EG40" s="902" t="str">
        <f t="shared" si="115"/>
        <v/>
      </c>
      <c r="EH40" s="902" t="str">
        <f t="shared" si="116"/>
        <v/>
      </c>
      <c r="EI40" s="902" t="str">
        <f t="shared" si="117"/>
        <v/>
      </c>
      <c r="EJ40" s="902" t="str">
        <f t="shared" si="118"/>
        <v/>
      </c>
      <c r="EK40" s="902" t="str">
        <f t="shared" si="119"/>
        <v/>
      </c>
      <c r="EL40" s="902" t="str">
        <f t="shared" si="120"/>
        <v/>
      </c>
      <c r="EM40" s="902" t="str">
        <f t="shared" si="121"/>
        <v/>
      </c>
      <c r="EN40" s="902" t="str">
        <f t="shared" si="122"/>
        <v/>
      </c>
      <c r="EO40" s="902" t="str">
        <f t="shared" si="123"/>
        <v/>
      </c>
      <c r="EP40" s="902" t="str">
        <f t="shared" si="124"/>
        <v/>
      </c>
      <c r="EQ40" s="902" t="str">
        <f t="shared" si="125"/>
        <v/>
      </c>
      <c r="ER40" s="902" t="str">
        <f t="shared" si="126"/>
        <v/>
      </c>
      <c r="ES40" s="902" t="str">
        <f t="shared" si="127"/>
        <v/>
      </c>
      <c r="ET40" s="902" t="str">
        <f t="shared" si="128"/>
        <v/>
      </c>
      <c r="EU40" s="902" t="str">
        <f t="shared" si="129"/>
        <v/>
      </c>
      <c r="EV40" s="902" t="str">
        <f t="shared" si="130"/>
        <v/>
      </c>
      <c r="EW40" s="902" t="str">
        <f t="shared" si="131"/>
        <v/>
      </c>
      <c r="EX40" s="902" t="str">
        <f t="shared" si="132"/>
        <v/>
      </c>
      <c r="EY40" s="902" t="str">
        <f t="shared" si="133"/>
        <v/>
      </c>
      <c r="EZ40" s="902" t="str">
        <f t="shared" si="134"/>
        <v/>
      </c>
      <c r="FA40" s="902" t="str">
        <f t="shared" si="135"/>
        <v/>
      </c>
      <c r="FB40" s="902" t="str">
        <f t="shared" si="136"/>
        <v/>
      </c>
      <c r="FC40" s="902" t="str">
        <f t="shared" si="137"/>
        <v/>
      </c>
      <c r="FD40" s="902" t="str">
        <f t="shared" si="138"/>
        <v/>
      </c>
      <c r="FE40" s="902" t="str">
        <f t="shared" si="139"/>
        <v/>
      </c>
      <c r="FF40" s="902" t="str">
        <f t="shared" si="140"/>
        <v/>
      </c>
      <c r="FG40" s="902" t="str">
        <f t="shared" si="141"/>
        <v/>
      </c>
      <c r="FH40" s="902" t="str">
        <f t="shared" si="142"/>
        <v/>
      </c>
      <c r="FI40" s="902" t="str">
        <f t="shared" si="143"/>
        <v/>
      </c>
      <c r="FJ40" s="902" t="str">
        <f t="shared" si="144"/>
        <v/>
      </c>
      <c r="FK40" s="902" t="str">
        <f t="shared" si="145"/>
        <v/>
      </c>
      <c r="FL40" s="902" t="str">
        <f t="shared" si="146"/>
        <v/>
      </c>
      <c r="FM40" s="902" t="str">
        <f t="shared" si="147"/>
        <v/>
      </c>
      <c r="FN40" s="902" t="str">
        <f t="shared" si="148"/>
        <v/>
      </c>
      <c r="FO40" s="902" t="str">
        <f t="shared" si="149"/>
        <v/>
      </c>
      <c r="FP40" s="902" t="str">
        <f t="shared" si="150"/>
        <v/>
      </c>
      <c r="FQ40" s="902" t="str">
        <f t="shared" si="151"/>
        <v/>
      </c>
      <c r="FR40" s="902" t="str">
        <f t="shared" si="152"/>
        <v/>
      </c>
      <c r="FS40" s="902" t="str">
        <f t="shared" si="153"/>
        <v/>
      </c>
      <c r="FT40" s="902" t="str">
        <f t="shared" si="154"/>
        <v/>
      </c>
      <c r="FU40" s="902" t="str">
        <f t="shared" si="155"/>
        <v/>
      </c>
      <c r="FV40" s="902" t="str">
        <f t="shared" si="156"/>
        <v/>
      </c>
      <c r="FW40" s="902" t="str">
        <f t="shared" si="157"/>
        <v/>
      </c>
      <c r="FX40" s="902" t="str">
        <f t="shared" si="158"/>
        <v/>
      </c>
      <c r="FY40" s="902" t="str">
        <f t="shared" si="159"/>
        <v/>
      </c>
      <c r="FZ40" s="902" t="str">
        <f t="shared" si="160"/>
        <v/>
      </c>
      <c r="GA40" s="902" t="str">
        <f t="shared" si="161"/>
        <v/>
      </c>
      <c r="GB40" s="902" t="str">
        <f t="shared" si="162"/>
        <v/>
      </c>
      <c r="GC40" s="902" t="str">
        <f t="shared" si="163"/>
        <v/>
      </c>
      <c r="GD40" s="902" t="str">
        <f t="shared" si="164"/>
        <v/>
      </c>
      <c r="GE40" s="902" t="str">
        <f t="shared" si="165"/>
        <v/>
      </c>
      <c r="GF40" s="902" t="str">
        <f t="shared" si="166"/>
        <v/>
      </c>
      <c r="GG40" s="902" t="str">
        <f t="shared" si="167"/>
        <v/>
      </c>
      <c r="GH40" s="902" t="str">
        <f t="shared" si="168"/>
        <v/>
      </c>
      <c r="GI40" s="902" t="str">
        <f t="shared" si="169"/>
        <v/>
      </c>
      <c r="GJ40" s="902" t="str">
        <f t="shared" si="170"/>
        <v/>
      </c>
      <c r="GK40" s="902" t="str">
        <f t="shared" si="171"/>
        <v/>
      </c>
      <c r="GL40" s="902" t="str">
        <f t="shared" si="172"/>
        <v/>
      </c>
      <c r="GM40" s="902" t="str">
        <f t="shared" si="173"/>
        <v/>
      </c>
      <c r="GN40" s="902" t="str">
        <f t="shared" si="174"/>
        <v/>
      </c>
      <c r="GO40" s="902" t="str">
        <f t="shared" si="175"/>
        <v/>
      </c>
      <c r="GP40" s="902" t="str">
        <f t="shared" si="176"/>
        <v/>
      </c>
      <c r="GQ40" s="902" t="str">
        <f t="shared" si="177"/>
        <v/>
      </c>
      <c r="GR40" s="902" t="str">
        <f t="shared" si="178"/>
        <v/>
      </c>
      <c r="GS40" s="902" t="str">
        <f t="shared" si="179"/>
        <v/>
      </c>
      <c r="GT40" s="902" t="str">
        <f t="shared" si="180"/>
        <v/>
      </c>
      <c r="GU40" s="902" t="str">
        <f t="shared" si="181"/>
        <v/>
      </c>
      <c r="GV40" s="902" t="str">
        <f t="shared" si="182"/>
        <v/>
      </c>
      <c r="GW40" s="902" t="str">
        <f t="shared" si="183"/>
        <v/>
      </c>
      <c r="GX40" s="902" t="str">
        <f t="shared" si="184"/>
        <v/>
      </c>
      <c r="GY40" s="902" t="str">
        <f t="shared" si="185"/>
        <v/>
      </c>
      <c r="GZ40" s="902" t="str">
        <f t="shared" si="186"/>
        <v/>
      </c>
      <c r="HA40" s="902" t="str">
        <f t="shared" si="187"/>
        <v/>
      </c>
      <c r="HB40" s="902" t="str">
        <f t="shared" si="188"/>
        <v/>
      </c>
      <c r="HC40" s="902" t="str">
        <f t="shared" si="189"/>
        <v/>
      </c>
      <c r="HD40" s="902" t="str">
        <f t="shared" si="190"/>
        <v/>
      </c>
      <c r="HE40" s="902" t="str">
        <f t="shared" si="191"/>
        <v/>
      </c>
      <c r="HF40" s="902" t="str">
        <f t="shared" si="192"/>
        <v/>
      </c>
      <c r="HG40" s="902" t="str">
        <f t="shared" si="193"/>
        <v/>
      </c>
      <c r="HH40" s="902" t="str">
        <f t="shared" si="194"/>
        <v/>
      </c>
      <c r="HI40" s="902" t="str">
        <f t="shared" si="195"/>
        <v/>
      </c>
      <c r="HJ40" s="902" t="str">
        <f t="shared" si="196"/>
        <v/>
      </c>
      <c r="HK40" s="902" t="str">
        <f t="shared" si="197"/>
        <v/>
      </c>
      <c r="HL40" s="902" t="str">
        <f t="shared" si="198"/>
        <v/>
      </c>
      <c r="HM40" s="902" t="str">
        <f t="shared" si="199"/>
        <v/>
      </c>
      <c r="HN40" s="902" t="str">
        <f t="shared" si="200"/>
        <v/>
      </c>
      <c r="HO40" s="902" t="str">
        <f t="shared" si="201"/>
        <v/>
      </c>
      <c r="HP40" s="902" t="str">
        <f t="shared" si="202"/>
        <v/>
      </c>
      <c r="HQ40" s="902" t="str">
        <f t="shared" si="203"/>
        <v/>
      </c>
      <c r="HR40" s="902" t="str">
        <f t="shared" si="204"/>
        <v/>
      </c>
      <c r="HS40" s="902" t="str">
        <f t="shared" si="205"/>
        <v/>
      </c>
      <c r="HT40" s="902" t="str">
        <f t="shared" si="206"/>
        <v/>
      </c>
      <c r="HU40" s="902" t="str">
        <f t="shared" si="207"/>
        <v/>
      </c>
      <c r="HV40" s="902" t="str">
        <f t="shared" si="208"/>
        <v/>
      </c>
      <c r="HW40" s="902" t="str">
        <f t="shared" si="209"/>
        <v/>
      </c>
      <c r="HX40" s="902" t="str">
        <f t="shared" si="210"/>
        <v/>
      </c>
      <c r="HY40" s="902" t="str">
        <f t="shared" si="211"/>
        <v/>
      </c>
      <c r="HZ40" s="934" t="str">
        <f t="shared" si="212"/>
        <v/>
      </c>
      <c r="IA40" s="934" t="str">
        <f t="shared" si="213"/>
        <v/>
      </c>
      <c r="IB40" s="934" t="str">
        <f t="shared" si="214"/>
        <v/>
      </c>
      <c r="IC40" s="934" t="str">
        <f t="shared" si="215"/>
        <v/>
      </c>
      <c r="ID40" s="934" t="str">
        <f t="shared" si="216"/>
        <v/>
      </c>
      <c r="IE40" s="934" t="str">
        <f t="shared" si="217"/>
        <v/>
      </c>
      <c r="IF40" s="934" t="str">
        <f t="shared" si="218"/>
        <v/>
      </c>
      <c r="IG40" s="934" t="str">
        <f t="shared" si="219"/>
        <v/>
      </c>
      <c r="IH40" s="934" t="str">
        <f t="shared" si="220"/>
        <v/>
      </c>
      <c r="II40" s="934" t="str">
        <f t="shared" si="221"/>
        <v/>
      </c>
      <c r="IJ40" s="934" t="str">
        <f t="shared" si="222"/>
        <v/>
      </c>
      <c r="IK40" s="934" t="str">
        <f t="shared" si="223"/>
        <v/>
      </c>
      <c r="IL40" s="934" t="str">
        <f t="shared" si="224"/>
        <v/>
      </c>
      <c r="IM40" s="934" t="str">
        <f t="shared" si="225"/>
        <v/>
      </c>
      <c r="IN40" s="934" t="str">
        <f t="shared" si="226"/>
        <v/>
      </c>
      <c r="IO40" s="934" t="str">
        <f t="shared" si="227"/>
        <v/>
      </c>
      <c r="IP40" s="934" t="str">
        <f t="shared" si="228"/>
        <v/>
      </c>
      <c r="IQ40" s="934" t="str">
        <f t="shared" si="229"/>
        <v/>
      </c>
      <c r="IR40" s="934" t="str">
        <f t="shared" si="230"/>
        <v/>
      </c>
      <c r="IS40" s="934" t="str">
        <f t="shared" si="231"/>
        <v/>
      </c>
      <c r="IT40" s="934" t="str">
        <f t="shared" si="232"/>
        <v/>
      </c>
      <c r="IU40" s="934" t="str">
        <f t="shared" si="233"/>
        <v/>
      </c>
      <c r="IV40" s="934" t="str">
        <f t="shared" si="234"/>
        <v/>
      </c>
      <c r="IW40" s="934" t="str">
        <f t="shared" si="235"/>
        <v/>
      </c>
      <c r="IX40" s="934" t="str">
        <f t="shared" si="236"/>
        <v/>
      </c>
      <c r="IY40" s="934" t="str">
        <f t="shared" si="237"/>
        <v/>
      </c>
      <c r="IZ40" s="934" t="str">
        <f t="shared" si="238"/>
        <v/>
      </c>
      <c r="JA40" s="934" t="str">
        <f t="shared" si="239"/>
        <v/>
      </c>
      <c r="JB40" s="934" t="str">
        <f t="shared" si="240"/>
        <v/>
      </c>
      <c r="JC40" s="934" t="str">
        <f t="shared" si="241"/>
        <v/>
      </c>
      <c r="JD40" s="934" t="str">
        <f t="shared" si="242"/>
        <v/>
      </c>
      <c r="JE40" s="934" t="str">
        <f t="shared" si="243"/>
        <v/>
      </c>
      <c r="JF40" s="934" t="str">
        <f t="shared" si="244"/>
        <v/>
      </c>
      <c r="JG40" s="934" t="str">
        <f t="shared" si="245"/>
        <v/>
      </c>
      <c r="JH40" s="934" t="str">
        <f t="shared" si="246"/>
        <v/>
      </c>
      <c r="JI40" s="934" t="str">
        <f t="shared" si="247"/>
        <v/>
      </c>
      <c r="JJ40" s="934" t="str">
        <f t="shared" si="248"/>
        <v/>
      </c>
      <c r="JK40" s="934" t="str">
        <f t="shared" si="249"/>
        <v/>
      </c>
      <c r="JL40" s="934" t="str">
        <f t="shared" si="250"/>
        <v/>
      </c>
      <c r="JM40" s="934" t="str">
        <f t="shared" si="251"/>
        <v/>
      </c>
      <c r="JN40" s="934" t="str">
        <f t="shared" si="252"/>
        <v/>
      </c>
      <c r="JO40" s="934" t="str">
        <f t="shared" si="253"/>
        <v/>
      </c>
      <c r="JP40" s="934" t="str">
        <f t="shared" si="254"/>
        <v/>
      </c>
      <c r="JQ40" s="934" t="str">
        <f t="shared" si="255"/>
        <v/>
      </c>
      <c r="JR40" s="934" t="str">
        <f t="shared" si="256"/>
        <v/>
      </c>
      <c r="JS40" s="934" t="str">
        <f t="shared" si="257"/>
        <v/>
      </c>
      <c r="JT40" s="934" t="str">
        <f t="shared" si="258"/>
        <v/>
      </c>
      <c r="JU40" s="934" t="str">
        <f t="shared" si="259"/>
        <v/>
      </c>
      <c r="JV40" s="934" t="str">
        <f t="shared" si="260"/>
        <v/>
      </c>
      <c r="JW40" s="934" t="str">
        <f t="shared" si="261"/>
        <v/>
      </c>
      <c r="JX40" s="934" t="str">
        <f t="shared" si="262"/>
        <v/>
      </c>
      <c r="JY40" s="934" t="str">
        <f t="shared" si="263"/>
        <v/>
      </c>
      <c r="JZ40" s="934" t="str">
        <f t="shared" si="264"/>
        <v/>
      </c>
      <c r="KA40" s="934" t="str">
        <f t="shared" si="265"/>
        <v/>
      </c>
      <c r="KB40" s="934" t="str">
        <f t="shared" si="266"/>
        <v/>
      </c>
      <c r="KC40" s="934" t="str">
        <f t="shared" si="267"/>
        <v/>
      </c>
      <c r="KD40" s="934" t="str">
        <f t="shared" si="268"/>
        <v/>
      </c>
      <c r="KE40" s="934" t="str">
        <f t="shared" si="269"/>
        <v/>
      </c>
      <c r="KF40" s="934" t="str">
        <f t="shared" si="270"/>
        <v/>
      </c>
      <c r="KG40" s="934" t="str">
        <f t="shared" si="271"/>
        <v/>
      </c>
      <c r="KH40" s="934" t="str">
        <f t="shared" si="272"/>
        <v/>
      </c>
      <c r="KI40" s="934" t="str">
        <f t="shared" si="273"/>
        <v/>
      </c>
      <c r="KJ40" s="934" t="str">
        <f t="shared" si="274"/>
        <v/>
      </c>
      <c r="KK40" s="934" t="str">
        <f t="shared" si="275"/>
        <v/>
      </c>
      <c r="KL40" s="934" t="str">
        <f t="shared" si="276"/>
        <v/>
      </c>
      <c r="KM40" s="934" t="str">
        <f t="shared" si="277"/>
        <v/>
      </c>
      <c r="KN40" s="934" t="str">
        <f t="shared" si="278"/>
        <v/>
      </c>
      <c r="KO40" s="934" t="str">
        <f t="shared" si="279"/>
        <v/>
      </c>
      <c r="KP40" s="934" t="str">
        <f t="shared" si="280"/>
        <v/>
      </c>
      <c r="KQ40" s="934" t="str">
        <f t="shared" si="281"/>
        <v/>
      </c>
      <c r="KR40" s="934" t="str">
        <f t="shared" si="282"/>
        <v/>
      </c>
      <c r="KS40" s="934" t="str">
        <f t="shared" si="283"/>
        <v/>
      </c>
      <c r="KT40" s="934" t="str">
        <f t="shared" si="284"/>
        <v/>
      </c>
      <c r="KU40" s="934" t="str">
        <f t="shared" si="285"/>
        <v/>
      </c>
      <c r="KV40" s="934" t="str">
        <f t="shared" si="286"/>
        <v/>
      </c>
      <c r="KW40" s="934" t="str">
        <f t="shared" si="287"/>
        <v/>
      </c>
      <c r="KX40" s="934" t="str">
        <f t="shared" si="288"/>
        <v/>
      </c>
      <c r="KY40" s="934" t="str">
        <f t="shared" si="289"/>
        <v/>
      </c>
      <c r="KZ40" s="934" t="str">
        <f t="shared" si="290"/>
        <v/>
      </c>
      <c r="LA40" s="934" t="str">
        <f t="shared" si="291"/>
        <v/>
      </c>
      <c r="LB40" s="934" t="str">
        <f t="shared" si="292"/>
        <v/>
      </c>
      <c r="LC40" s="934" t="str">
        <f t="shared" si="293"/>
        <v/>
      </c>
      <c r="LD40" s="934" t="str">
        <f t="shared" si="294"/>
        <v/>
      </c>
      <c r="LE40" s="934" t="str">
        <f t="shared" si="295"/>
        <v/>
      </c>
      <c r="LF40" s="934" t="str">
        <f t="shared" si="296"/>
        <v/>
      </c>
      <c r="LG40" s="934" t="str">
        <f t="shared" si="297"/>
        <v/>
      </c>
      <c r="LH40" s="934" t="str">
        <f t="shared" si="298"/>
        <v/>
      </c>
      <c r="LI40" s="934" t="str">
        <f t="shared" si="299"/>
        <v/>
      </c>
      <c r="LJ40" s="934" t="str">
        <f t="shared" si="300"/>
        <v/>
      </c>
      <c r="LK40" s="934" t="str">
        <f t="shared" si="301"/>
        <v/>
      </c>
      <c r="LL40" s="934" t="str">
        <f t="shared" si="302"/>
        <v/>
      </c>
      <c r="LM40" s="934" t="str">
        <f t="shared" si="303"/>
        <v/>
      </c>
      <c r="LN40" s="934" t="str">
        <f t="shared" si="304"/>
        <v/>
      </c>
      <c r="LO40" s="934" t="str">
        <f t="shared" si="305"/>
        <v/>
      </c>
      <c r="LP40" s="934" t="str">
        <f t="shared" si="306"/>
        <v/>
      </c>
      <c r="LQ40" s="935" t="str">
        <f t="shared" si="307"/>
        <v/>
      </c>
      <c r="LR40" s="935" t="str">
        <f t="shared" si="308"/>
        <v/>
      </c>
      <c r="LS40" s="935" t="str">
        <f t="shared" si="309"/>
        <v/>
      </c>
      <c r="LT40" s="935" t="str">
        <f t="shared" si="310"/>
        <v/>
      </c>
      <c r="LU40" s="935" t="str">
        <f t="shared" si="311"/>
        <v/>
      </c>
      <c r="LV40" s="902" t="str">
        <f t="shared" si="312"/>
        <v/>
      </c>
      <c r="LW40" s="902" t="str">
        <f t="shared" si="313"/>
        <v/>
      </c>
      <c r="LX40" s="902" t="str">
        <f t="shared" si="314"/>
        <v/>
      </c>
      <c r="LY40" s="902" t="str">
        <f t="shared" si="315"/>
        <v/>
      </c>
      <c r="LZ40" s="902" t="str">
        <f t="shared" si="316"/>
        <v/>
      </c>
      <c r="MA40" s="902" t="str">
        <f t="shared" si="317"/>
        <v/>
      </c>
      <c r="MB40" s="902" t="str">
        <f t="shared" si="318"/>
        <v/>
      </c>
      <c r="MC40" s="902" t="str">
        <f t="shared" si="319"/>
        <v/>
      </c>
      <c r="MD40" s="902" t="str">
        <f t="shared" si="320"/>
        <v/>
      </c>
      <c r="ME40" s="902" t="str">
        <f t="shared" si="321"/>
        <v/>
      </c>
      <c r="MF40" s="902" t="str">
        <f t="shared" si="322"/>
        <v/>
      </c>
      <c r="MG40" s="902" t="str">
        <f t="shared" si="323"/>
        <v/>
      </c>
      <c r="MH40" s="902" t="str">
        <f t="shared" si="324"/>
        <v/>
      </c>
      <c r="MI40" s="902" t="str">
        <f t="shared" si="325"/>
        <v/>
      </c>
      <c r="MJ40" s="902" t="str">
        <f t="shared" si="326"/>
        <v/>
      </c>
      <c r="MK40" s="902" t="str">
        <f t="shared" si="327"/>
        <v/>
      </c>
      <c r="ML40" s="902" t="str">
        <f t="shared" si="328"/>
        <v/>
      </c>
      <c r="MM40" s="902" t="str">
        <f t="shared" si="329"/>
        <v/>
      </c>
      <c r="MN40" s="902" t="str">
        <f t="shared" si="330"/>
        <v/>
      </c>
      <c r="MO40" s="902" t="str">
        <f t="shared" si="331"/>
        <v/>
      </c>
      <c r="MP40" s="923">
        <f t="shared" si="338"/>
        <v>0</v>
      </c>
      <c r="MQ40" s="923">
        <f t="shared" si="339"/>
        <v>0</v>
      </c>
      <c r="MR40" s="923">
        <f t="shared" si="340"/>
        <v>0</v>
      </c>
      <c r="MS40" s="923">
        <f t="shared" si="341"/>
        <v>0</v>
      </c>
      <c r="MT40" s="923">
        <f t="shared" si="342"/>
        <v>0</v>
      </c>
      <c r="MU40" s="923">
        <f t="shared" si="343"/>
        <v>0</v>
      </c>
      <c r="MV40" s="923">
        <f t="shared" si="344"/>
        <v>0</v>
      </c>
      <c r="MW40" s="923">
        <f t="shared" si="345"/>
        <v>0</v>
      </c>
      <c r="MX40" s="923">
        <f t="shared" si="346"/>
        <v>0</v>
      </c>
      <c r="MY40" s="923">
        <f t="shared" si="347"/>
        <v>0</v>
      </c>
      <c r="MZ40" s="923">
        <f t="shared" si="332"/>
        <v>0</v>
      </c>
      <c r="NA40" s="923">
        <f t="shared" si="333"/>
        <v>0</v>
      </c>
      <c r="NB40" s="923">
        <f t="shared" si="334"/>
        <v>0</v>
      </c>
      <c r="NC40" s="923">
        <f t="shared" si="335"/>
        <v>0</v>
      </c>
      <c r="ND40" s="923">
        <f t="shared" si="336"/>
        <v>0</v>
      </c>
    </row>
    <row r="41" spans="1:368" s="902" customFormat="1" ht="13.9" customHeight="1" x14ac:dyDescent="0.2">
      <c r="A41" s="927" t="str">
        <f t="shared" si="337"/>
        <v/>
      </c>
      <c r="B41" s="928">
        <f>'Rent Schedule &amp; Summary'!B19</f>
        <v>0</v>
      </c>
      <c r="C41" s="929">
        <f>'Rent Schedule &amp; Summary'!C19</f>
        <v>0</v>
      </c>
      <c r="D41" s="929">
        <f>'Rent Schedule &amp; Summary'!D19</f>
        <v>0</v>
      </c>
      <c r="E41" s="929">
        <f>'Rent Schedule &amp; Summary'!E19</f>
        <v>0</v>
      </c>
      <c r="F41" s="929">
        <f>'Rent Schedule &amp; Summary'!F19</f>
        <v>0</v>
      </c>
      <c r="G41" s="929">
        <f>'Rent Schedule &amp; Summary'!G19</f>
        <v>0</v>
      </c>
      <c r="H41" s="929">
        <f>'Rent Schedule &amp; Summary'!H19</f>
        <v>0</v>
      </c>
      <c r="I41" s="929">
        <f>'Rent Schedule &amp; Summary'!I19</f>
        <v>0</v>
      </c>
      <c r="J41" s="929">
        <f>'Rent Schedule &amp; Summary'!J19</f>
        <v>0</v>
      </c>
      <c r="K41" s="930">
        <f>'Rent Schedule &amp; Summary'!K19</f>
        <v>0</v>
      </c>
      <c r="L41" s="759">
        <f t="shared" si="0"/>
        <v>0</v>
      </c>
      <c r="M41" s="759">
        <f t="shared" si="1"/>
        <v>0</v>
      </c>
      <c r="N41" s="931">
        <f>'Rent Schedule &amp; Summary'!N19</f>
        <v>0</v>
      </c>
      <c r="O41" s="931">
        <f>'Rent Schedule &amp; Summary'!O19</f>
        <v>0</v>
      </c>
      <c r="P41" s="931">
        <f>'Rent Schedule &amp; Summary'!P19</f>
        <v>0</v>
      </c>
      <c r="Q41" s="908">
        <f>'Rent Schedule &amp; Summary'!Q19</f>
        <v>0</v>
      </c>
      <c r="R41" s="932">
        <f>'Rent Schedule &amp; Summary'!R19</f>
        <v>0</v>
      </c>
      <c r="S41" s="933">
        <f>'Rent Schedule &amp; Summary'!S19</f>
        <v>0</v>
      </c>
      <c r="T41" s="1281">
        <f>'Rent Schedule &amp; Summary'!T19</f>
        <v>0</v>
      </c>
      <c r="U41" s="1281"/>
      <c r="V41" s="1281"/>
      <c r="W41" s="1281"/>
      <c r="X41" s="902" t="str">
        <f t="shared" si="2"/>
        <v/>
      </c>
      <c r="Y41" s="902" t="str">
        <f t="shared" si="3"/>
        <v/>
      </c>
      <c r="Z41" s="902" t="str">
        <f t="shared" si="4"/>
        <v/>
      </c>
      <c r="AA41" s="902" t="str">
        <f t="shared" si="5"/>
        <v/>
      </c>
      <c r="AB41" s="902" t="str">
        <f t="shared" si="6"/>
        <v/>
      </c>
      <c r="AC41" s="902" t="str">
        <f t="shared" si="7"/>
        <v/>
      </c>
      <c r="AD41" s="902" t="str">
        <f t="shared" si="8"/>
        <v/>
      </c>
      <c r="AE41" s="902" t="str">
        <f t="shared" si="9"/>
        <v/>
      </c>
      <c r="AF41" s="902" t="str">
        <f t="shared" si="10"/>
        <v/>
      </c>
      <c r="AG41" s="902" t="str">
        <f t="shared" si="11"/>
        <v/>
      </c>
      <c r="AH41" s="902" t="str">
        <f t="shared" si="12"/>
        <v/>
      </c>
      <c r="AI41" s="902" t="str">
        <f t="shared" si="13"/>
        <v/>
      </c>
      <c r="AJ41" s="902" t="str">
        <f t="shared" si="14"/>
        <v/>
      </c>
      <c r="AK41" s="902" t="str">
        <f t="shared" si="15"/>
        <v/>
      </c>
      <c r="AL41" s="902" t="str">
        <f t="shared" si="16"/>
        <v/>
      </c>
      <c r="AM41" s="902" t="str">
        <f t="shared" si="17"/>
        <v/>
      </c>
      <c r="AN41" s="902" t="str">
        <f t="shared" si="18"/>
        <v/>
      </c>
      <c r="AO41" s="902" t="str">
        <f t="shared" si="19"/>
        <v/>
      </c>
      <c r="AP41" s="902" t="str">
        <f t="shared" si="20"/>
        <v/>
      </c>
      <c r="AQ41" s="902" t="str">
        <f t="shared" si="21"/>
        <v/>
      </c>
      <c r="AR41" s="902" t="str">
        <f t="shared" si="22"/>
        <v/>
      </c>
      <c r="AS41" s="902" t="str">
        <f t="shared" si="23"/>
        <v/>
      </c>
      <c r="AT41" s="902" t="str">
        <f t="shared" si="24"/>
        <v/>
      </c>
      <c r="AU41" s="902" t="str">
        <f t="shared" si="25"/>
        <v/>
      </c>
      <c r="AV41" s="902" t="str">
        <f t="shared" si="26"/>
        <v/>
      </c>
      <c r="AW41" s="902" t="str">
        <f t="shared" si="27"/>
        <v/>
      </c>
      <c r="AX41" s="902" t="str">
        <f t="shared" si="28"/>
        <v/>
      </c>
      <c r="AY41" s="902" t="str">
        <f t="shared" si="29"/>
        <v/>
      </c>
      <c r="AZ41" s="902" t="str">
        <f t="shared" si="30"/>
        <v/>
      </c>
      <c r="BA41" s="902" t="str">
        <f t="shared" si="31"/>
        <v/>
      </c>
      <c r="BB41" s="902" t="str">
        <f t="shared" si="32"/>
        <v/>
      </c>
      <c r="BC41" s="902" t="str">
        <f t="shared" si="33"/>
        <v/>
      </c>
      <c r="BD41" s="902" t="str">
        <f t="shared" si="34"/>
        <v/>
      </c>
      <c r="BE41" s="902" t="str">
        <f t="shared" si="35"/>
        <v/>
      </c>
      <c r="BF41" s="902" t="str">
        <f t="shared" si="36"/>
        <v/>
      </c>
      <c r="BG41" s="902" t="str">
        <f t="shared" si="37"/>
        <v/>
      </c>
      <c r="BH41" s="902" t="str">
        <f t="shared" si="38"/>
        <v/>
      </c>
      <c r="BI41" s="902" t="str">
        <f t="shared" si="39"/>
        <v/>
      </c>
      <c r="BJ41" s="902" t="str">
        <f t="shared" si="40"/>
        <v/>
      </c>
      <c r="BK41" s="902" t="str">
        <f t="shared" si="41"/>
        <v/>
      </c>
      <c r="BL41" s="902" t="str">
        <f t="shared" si="42"/>
        <v/>
      </c>
      <c r="BM41" s="902" t="str">
        <f t="shared" si="43"/>
        <v/>
      </c>
      <c r="BN41" s="902" t="str">
        <f t="shared" si="44"/>
        <v/>
      </c>
      <c r="BO41" s="902" t="str">
        <f t="shared" si="45"/>
        <v/>
      </c>
      <c r="BP41" s="902" t="str">
        <f t="shared" si="46"/>
        <v/>
      </c>
      <c r="BQ41" s="902" t="str">
        <f t="shared" si="47"/>
        <v/>
      </c>
      <c r="BR41" s="902" t="str">
        <f t="shared" si="48"/>
        <v/>
      </c>
      <c r="BS41" s="902" t="str">
        <f t="shared" si="49"/>
        <v/>
      </c>
      <c r="BT41" s="902" t="str">
        <f t="shared" si="50"/>
        <v/>
      </c>
      <c r="BU41" s="902" t="str">
        <f t="shared" si="51"/>
        <v/>
      </c>
      <c r="BV41" s="902" t="str">
        <f t="shared" si="52"/>
        <v/>
      </c>
      <c r="BW41" s="902" t="str">
        <f t="shared" si="53"/>
        <v/>
      </c>
      <c r="BX41" s="902" t="str">
        <f t="shared" si="54"/>
        <v/>
      </c>
      <c r="BY41" s="902" t="str">
        <f t="shared" si="55"/>
        <v/>
      </c>
      <c r="BZ41" s="902" t="str">
        <f t="shared" si="56"/>
        <v/>
      </c>
      <c r="CA41" s="902" t="str">
        <f t="shared" si="57"/>
        <v/>
      </c>
      <c r="CB41" s="902" t="str">
        <f t="shared" si="58"/>
        <v/>
      </c>
      <c r="CC41" s="902" t="str">
        <f t="shared" si="59"/>
        <v/>
      </c>
      <c r="CD41" s="902" t="str">
        <f t="shared" si="60"/>
        <v/>
      </c>
      <c r="CE41" s="902" t="str">
        <f t="shared" si="61"/>
        <v/>
      </c>
      <c r="CF41" s="902" t="str">
        <f t="shared" si="62"/>
        <v/>
      </c>
      <c r="CG41" s="902" t="str">
        <f t="shared" si="63"/>
        <v/>
      </c>
      <c r="CH41" s="902" t="str">
        <f t="shared" si="64"/>
        <v/>
      </c>
      <c r="CI41" s="902" t="str">
        <f t="shared" si="65"/>
        <v/>
      </c>
      <c r="CJ41" s="902" t="str">
        <f t="shared" si="66"/>
        <v/>
      </c>
      <c r="CK41" s="902" t="str">
        <f t="shared" si="67"/>
        <v/>
      </c>
      <c r="CL41" s="902" t="str">
        <f t="shared" si="68"/>
        <v/>
      </c>
      <c r="CM41" s="902" t="str">
        <f t="shared" si="69"/>
        <v/>
      </c>
      <c r="CN41" s="902" t="str">
        <f t="shared" si="70"/>
        <v/>
      </c>
      <c r="CO41" s="902" t="str">
        <f t="shared" si="71"/>
        <v/>
      </c>
      <c r="CP41" s="902" t="str">
        <f t="shared" si="72"/>
        <v/>
      </c>
      <c r="CQ41" s="902" t="str">
        <f t="shared" si="73"/>
        <v/>
      </c>
      <c r="CR41" s="902" t="str">
        <f t="shared" si="74"/>
        <v/>
      </c>
      <c r="CS41" s="902" t="str">
        <f t="shared" si="75"/>
        <v/>
      </c>
      <c r="CT41" s="902" t="str">
        <f t="shared" si="76"/>
        <v/>
      </c>
      <c r="CU41" s="902" t="str">
        <f t="shared" si="77"/>
        <v/>
      </c>
      <c r="CV41" s="902" t="str">
        <f t="shared" si="78"/>
        <v/>
      </c>
      <c r="CW41" s="902" t="str">
        <f t="shared" si="79"/>
        <v/>
      </c>
      <c r="CX41" s="902" t="str">
        <f t="shared" si="80"/>
        <v/>
      </c>
      <c r="CY41" s="902" t="str">
        <f t="shared" si="81"/>
        <v/>
      </c>
      <c r="CZ41" s="902" t="str">
        <f t="shared" si="82"/>
        <v/>
      </c>
      <c r="DA41" s="902" t="str">
        <f t="shared" si="83"/>
        <v/>
      </c>
      <c r="DB41" s="902" t="str">
        <f t="shared" si="84"/>
        <v/>
      </c>
      <c r="DC41" s="902" t="str">
        <f t="shared" si="85"/>
        <v/>
      </c>
      <c r="DD41" s="902" t="str">
        <f t="shared" si="86"/>
        <v/>
      </c>
      <c r="DE41" s="902" t="str">
        <f t="shared" si="87"/>
        <v/>
      </c>
      <c r="DF41" s="902" t="str">
        <f t="shared" si="88"/>
        <v/>
      </c>
      <c r="DG41" s="902" t="str">
        <f t="shared" si="89"/>
        <v/>
      </c>
      <c r="DH41" s="902" t="str">
        <f t="shared" si="90"/>
        <v/>
      </c>
      <c r="DI41" s="902" t="str">
        <f t="shared" si="91"/>
        <v/>
      </c>
      <c r="DJ41" s="902" t="str">
        <f t="shared" si="92"/>
        <v/>
      </c>
      <c r="DK41" s="902" t="str">
        <f t="shared" si="93"/>
        <v/>
      </c>
      <c r="DL41" s="902" t="str">
        <f t="shared" si="94"/>
        <v/>
      </c>
      <c r="DM41" s="902" t="str">
        <f t="shared" si="95"/>
        <v/>
      </c>
      <c r="DN41" s="902" t="str">
        <f t="shared" si="96"/>
        <v/>
      </c>
      <c r="DO41" s="902" t="str">
        <f t="shared" si="97"/>
        <v/>
      </c>
      <c r="DP41" s="902" t="str">
        <f t="shared" si="98"/>
        <v/>
      </c>
      <c r="DQ41" s="902" t="str">
        <f t="shared" si="99"/>
        <v/>
      </c>
      <c r="DR41" s="902" t="str">
        <f t="shared" si="100"/>
        <v/>
      </c>
      <c r="DS41" s="902" t="str">
        <f t="shared" si="101"/>
        <v/>
      </c>
      <c r="DT41" s="902" t="str">
        <f t="shared" si="102"/>
        <v/>
      </c>
      <c r="DU41" s="902" t="str">
        <f t="shared" si="103"/>
        <v/>
      </c>
      <c r="DV41" s="902" t="str">
        <f t="shared" si="104"/>
        <v/>
      </c>
      <c r="DW41" s="902" t="str">
        <f t="shared" si="105"/>
        <v/>
      </c>
      <c r="DX41" s="902" t="str">
        <f t="shared" si="106"/>
        <v/>
      </c>
      <c r="DY41" s="902" t="str">
        <f t="shared" si="107"/>
        <v/>
      </c>
      <c r="DZ41" s="902" t="str">
        <f t="shared" si="108"/>
        <v/>
      </c>
      <c r="EA41" s="902" t="str">
        <f t="shared" si="109"/>
        <v/>
      </c>
      <c r="EB41" s="902" t="str">
        <f t="shared" si="110"/>
        <v/>
      </c>
      <c r="EC41" s="902" t="str">
        <f t="shared" si="111"/>
        <v/>
      </c>
      <c r="ED41" s="902" t="str">
        <f t="shared" si="112"/>
        <v/>
      </c>
      <c r="EE41" s="902" t="str">
        <f t="shared" si="113"/>
        <v/>
      </c>
      <c r="EF41" s="902" t="str">
        <f t="shared" si="114"/>
        <v/>
      </c>
      <c r="EG41" s="902" t="str">
        <f t="shared" si="115"/>
        <v/>
      </c>
      <c r="EH41" s="902" t="str">
        <f t="shared" si="116"/>
        <v/>
      </c>
      <c r="EI41" s="902" t="str">
        <f t="shared" si="117"/>
        <v/>
      </c>
      <c r="EJ41" s="902" t="str">
        <f t="shared" si="118"/>
        <v/>
      </c>
      <c r="EK41" s="902" t="str">
        <f t="shared" si="119"/>
        <v/>
      </c>
      <c r="EL41" s="902" t="str">
        <f t="shared" si="120"/>
        <v/>
      </c>
      <c r="EM41" s="902" t="str">
        <f t="shared" si="121"/>
        <v/>
      </c>
      <c r="EN41" s="902" t="str">
        <f t="shared" si="122"/>
        <v/>
      </c>
      <c r="EO41" s="902" t="str">
        <f t="shared" si="123"/>
        <v/>
      </c>
      <c r="EP41" s="902" t="str">
        <f t="shared" si="124"/>
        <v/>
      </c>
      <c r="EQ41" s="902" t="str">
        <f t="shared" si="125"/>
        <v/>
      </c>
      <c r="ER41" s="902" t="str">
        <f t="shared" si="126"/>
        <v/>
      </c>
      <c r="ES41" s="902" t="str">
        <f t="shared" si="127"/>
        <v/>
      </c>
      <c r="ET41" s="902" t="str">
        <f t="shared" si="128"/>
        <v/>
      </c>
      <c r="EU41" s="902" t="str">
        <f t="shared" si="129"/>
        <v/>
      </c>
      <c r="EV41" s="902" t="str">
        <f t="shared" si="130"/>
        <v/>
      </c>
      <c r="EW41" s="902" t="str">
        <f t="shared" si="131"/>
        <v/>
      </c>
      <c r="EX41" s="902" t="str">
        <f t="shared" si="132"/>
        <v/>
      </c>
      <c r="EY41" s="902" t="str">
        <f t="shared" si="133"/>
        <v/>
      </c>
      <c r="EZ41" s="902" t="str">
        <f t="shared" si="134"/>
        <v/>
      </c>
      <c r="FA41" s="902" t="str">
        <f t="shared" si="135"/>
        <v/>
      </c>
      <c r="FB41" s="902" t="str">
        <f t="shared" si="136"/>
        <v/>
      </c>
      <c r="FC41" s="902" t="str">
        <f t="shared" si="137"/>
        <v/>
      </c>
      <c r="FD41" s="902" t="str">
        <f t="shared" si="138"/>
        <v/>
      </c>
      <c r="FE41" s="902" t="str">
        <f t="shared" si="139"/>
        <v/>
      </c>
      <c r="FF41" s="902" t="str">
        <f t="shared" si="140"/>
        <v/>
      </c>
      <c r="FG41" s="902" t="str">
        <f t="shared" si="141"/>
        <v/>
      </c>
      <c r="FH41" s="902" t="str">
        <f t="shared" si="142"/>
        <v/>
      </c>
      <c r="FI41" s="902" t="str">
        <f t="shared" si="143"/>
        <v/>
      </c>
      <c r="FJ41" s="902" t="str">
        <f t="shared" si="144"/>
        <v/>
      </c>
      <c r="FK41" s="902" t="str">
        <f t="shared" si="145"/>
        <v/>
      </c>
      <c r="FL41" s="902" t="str">
        <f t="shared" si="146"/>
        <v/>
      </c>
      <c r="FM41" s="902" t="str">
        <f t="shared" si="147"/>
        <v/>
      </c>
      <c r="FN41" s="902" t="str">
        <f t="shared" si="148"/>
        <v/>
      </c>
      <c r="FO41" s="902" t="str">
        <f t="shared" si="149"/>
        <v/>
      </c>
      <c r="FP41" s="902" t="str">
        <f t="shared" si="150"/>
        <v/>
      </c>
      <c r="FQ41" s="902" t="str">
        <f t="shared" si="151"/>
        <v/>
      </c>
      <c r="FR41" s="902" t="str">
        <f t="shared" si="152"/>
        <v/>
      </c>
      <c r="FS41" s="902" t="str">
        <f t="shared" si="153"/>
        <v/>
      </c>
      <c r="FT41" s="902" t="str">
        <f t="shared" si="154"/>
        <v/>
      </c>
      <c r="FU41" s="902" t="str">
        <f t="shared" si="155"/>
        <v/>
      </c>
      <c r="FV41" s="902" t="str">
        <f t="shared" si="156"/>
        <v/>
      </c>
      <c r="FW41" s="902" t="str">
        <f t="shared" si="157"/>
        <v/>
      </c>
      <c r="FX41" s="902" t="str">
        <f t="shared" si="158"/>
        <v/>
      </c>
      <c r="FY41" s="902" t="str">
        <f t="shared" si="159"/>
        <v/>
      </c>
      <c r="FZ41" s="902" t="str">
        <f t="shared" si="160"/>
        <v/>
      </c>
      <c r="GA41" s="902" t="str">
        <f t="shared" si="161"/>
        <v/>
      </c>
      <c r="GB41" s="902" t="str">
        <f t="shared" si="162"/>
        <v/>
      </c>
      <c r="GC41" s="902" t="str">
        <f t="shared" si="163"/>
        <v/>
      </c>
      <c r="GD41" s="902" t="str">
        <f t="shared" si="164"/>
        <v/>
      </c>
      <c r="GE41" s="902" t="str">
        <f t="shared" si="165"/>
        <v/>
      </c>
      <c r="GF41" s="902" t="str">
        <f t="shared" si="166"/>
        <v/>
      </c>
      <c r="GG41" s="902" t="str">
        <f t="shared" si="167"/>
        <v/>
      </c>
      <c r="GH41" s="902" t="str">
        <f t="shared" si="168"/>
        <v/>
      </c>
      <c r="GI41" s="902" t="str">
        <f t="shared" si="169"/>
        <v/>
      </c>
      <c r="GJ41" s="902" t="str">
        <f t="shared" si="170"/>
        <v/>
      </c>
      <c r="GK41" s="902" t="str">
        <f t="shared" si="171"/>
        <v/>
      </c>
      <c r="GL41" s="902" t="str">
        <f t="shared" si="172"/>
        <v/>
      </c>
      <c r="GM41" s="902" t="str">
        <f t="shared" si="173"/>
        <v/>
      </c>
      <c r="GN41" s="902" t="str">
        <f t="shared" si="174"/>
        <v/>
      </c>
      <c r="GO41" s="902" t="str">
        <f t="shared" si="175"/>
        <v/>
      </c>
      <c r="GP41" s="902" t="str">
        <f t="shared" si="176"/>
        <v/>
      </c>
      <c r="GQ41" s="902" t="str">
        <f t="shared" si="177"/>
        <v/>
      </c>
      <c r="GR41" s="902" t="str">
        <f t="shared" si="178"/>
        <v/>
      </c>
      <c r="GS41" s="902" t="str">
        <f t="shared" si="179"/>
        <v/>
      </c>
      <c r="GT41" s="902" t="str">
        <f t="shared" si="180"/>
        <v/>
      </c>
      <c r="GU41" s="902" t="str">
        <f t="shared" si="181"/>
        <v/>
      </c>
      <c r="GV41" s="902" t="str">
        <f t="shared" si="182"/>
        <v/>
      </c>
      <c r="GW41" s="902" t="str">
        <f t="shared" si="183"/>
        <v/>
      </c>
      <c r="GX41" s="902" t="str">
        <f t="shared" si="184"/>
        <v/>
      </c>
      <c r="GY41" s="902" t="str">
        <f t="shared" si="185"/>
        <v/>
      </c>
      <c r="GZ41" s="902" t="str">
        <f t="shared" si="186"/>
        <v/>
      </c>
      <c r="HA41" s="902" t="str">
        <f t="shared" si="187"/>
        <v/>
      </c>
      <c r="HB41" s="902" t="str">
        <f t="shared" si="188"/>
        <v/>
      </c>
      <c r="HC41" s="902" t="str">
        <f t="shared" si="189"/>
        <v/>
      </c>
      <c r="HD41" s="902" t="str">
        <f t="shared" si="190"/>
        <v/>
      </c>
      <c r="HE41" s="902" t="str">
        <f t="shared" si="191"/>
        <v/>
      </c>
      <c r="HF41" s="902" t="str">
        <f t="shared" si="192"/>
        <v/>
      </c>
      <c r="HG41" s="902" t="str">
        <f t="shared" si="193"/>
        <v/>
      </c>
      <c r="HH41" s="902" t="str">
        <f t="shared" si="194"/>
        <v/>
      </c>
      <c r="HI41" s="902" t="str">
        <f t="shared" si="195"/>
        <v/>
      </c>
      <c r="HJ41" s="902" t="str">
        <f t="shared" si="196"/>
        <v/>
      </c>
      <c r="HK41" s="902" t="str">
        <f t="shared" si="197"/>
        <v/>
      </c>
      <c r="HL41" s="902" t="str">
        <f t="shared" si="198"/>
        <v/>
      </c>
      <c r="HM41" s="902" t="str">
        <f t="shared" si="199"/>
        <v/>
      </c>
      <c r="HN41" s="902" t="str">
        <f t="shared" si="200"/>
        <v/>
      </c>
      <c r="HO41" s="902" t="str">
        <f t="shared" si="201"/>
        <v/>
      </c>
      <c r="HP41" s="902" t="str">
        <f t="shared" si="202"/>
        <v/>
      </c>
      <c r="HQ41" s="902" t="str">
        <f t="shared" si="203"/>
        <v/>
      </c>
      <c r="HR41" s="902" t="str">
        <f t="shared" si="204"/>
        <v/>
      </c>
      <c r="HS41" s="902" t="str">
        <f t="shared" si="205"/>
        <v/>
      </c>
      <c r="HT41" s="902" t="str">
        <f t="shared" si="206"/>
        <v/>
      </c>
      <c r="HU41" s="902" t="str">
        <f t="shared" si="207"/>
        <v/>
      </c>
      <c r="HV41" s="902" t="str">
        <f t="shared" si="208"/>
        <v/>
      </c>
      <c r="HW41" s="902" t="str">
        <f t="shared" si="209"/>
        <v/>
      </c>
      <c r="HX41" s="902" t="str">
        <f t="shared" si="210"/>
        <v/>
      </c>
      <c r="HY41" s="902" t="str">
        <f t="shared" si="211"/>
        <v/>
      </c>
      <c r="HZ41" s="934" t="str">
        <f t="shared" si="212"/>
        <v/>
      </c>
      <c r="IA41" s="934" t="str">
        <f t="shared" si="213"/>
        <v/>
      </c>
      <c r="IB41" s="934" t="str">
        <f t="shared" si="214"/>
        <v/>
      </c>
      <c r="IC41" s="934" t="str">
        <f t="shared" si="215"/>
        <v/>
      </c>
      <c r="ID41" s="934" t="str">
        <f t="shared" si="216"/>
        <v/>
      </c>
      <c r="IE41" s="934" t="str">
        <f t="shared" si="217"/>
        <v/>
      </c>
      <c r="IF41" s="934" t="str">
        <f t="shared" si="218"/>
        <v/>
      </c>
      <c r="IG41" s="934" t="str">
        <f t="shared" si="219"/>
        <v/>
      </c>
      <c r="IH41" s="934" t="str">
        <f t="shared" si="220"/>
        <v/>
      </c>
      <c r="II41" s="934" t="str">
        <f t="shared" si="221"/>
        <v/>
      </c>
      <c r="IJ41" s="934" t="str">
        <f t="shared" si="222"/>
        <v/>
      </c>
      <c r="IK41" s="934" t="str">
        <f t="shared" si="223"/>
        <v/>
      </c>
      <c r="IL41" s="934" t="str">
        <f t="shared" si="224"/>
        <v/>
      </c>
      <c r="IM41" s="934" t="str">
        <f t="shared" si="225"/>
        <v/>
      </c>
      <c r="IN41" s="934" t="str">
        <f t="shared" si="226"/>
        <v/>
      </c>
      <c r="IO41" s="934" t="str">
        <f t="shared" si="227"/>
        <v/>
      </c>
      <c r="IP41" s="934" t="str">
        <f t="shared" si="228"/>
        <v/>
      </c>
      <c r="IQ41" s="934" t="str">
        <f t="shared" si="229"/>
        <v/>
      </c>
      <c r="IR41" s="934" t="str">
        <f t="shared" si="230"/>
        <v/>
      </c>
      <c r="IS41" s="934" t="str">
        <f t="shared" si="231"/>
        <v/>
      </c>
      <c r="IT41" s="934" t="str">
        <f t="shared" si="232"/>
        <v/>
      </c>
      <c r="IU41" s="934" t="str">
        <f t="shared" si="233"/>
        <v/>
      </c>
      <c r="IV41" s="934" t="str">
        <f t="shared" si="234"/>
        <v/>
      </c>
      <c r="IW41" s="934" t="str">
        <f t="shared" si="235"/>
        <v/>
      </c>
      <c r="IX41" s="934" t="str">
        <f t="shared" si="236"/>
        <v/>
      </c>
      <c r="IY41" s="934" t="str">
        <f t="shared" si="237"/>
        <v/>
      </c>
      <c r="IZ41" s="934" t="str">
        <f t="shared" si="238"/>
        <v/>
      </c>
      <c r="JA41" s="934" t="str">
        <f t="shared" si="239"/>
        <v/>
      </c>
      <c r="JB41" s="934" t="str">
        <f t="shared" si="240"/>
        <v/>
      </c>
      <c r="JC41" s="934" t="str">
        <f t="shared" si="241"/>
        <v/>
      </c>
      <c r="JD41" s="934" t="str">
        <f t="shared" si="242"/>
        <v/>
      </c>
      <c r="JE41" s="934" t="str">
        <f t="shared" si="243"/>
        <v/>
      </c>
      <c r="JF41" s="934" t="str">
        <f t="shared" si="244"/>
        <v/>
      </c>
      <c r="JG41" s="934" t="str">
        <f t="shared" si="245"/>
        <v/>
      </c>
      <c r="JH41" s="934" t="str">
        <f t="shared" si="246"/>
        <v/>
      </c>
      <c r="JI41" s="934" t="str">
        <f t="shared" si="247"/>
        <v/>
      </c>
      <c r="JJ41" s="934" t="str">
        <f t="shared" si="248"/>
        <v/>
      </c>
      <c r="JK41" s="934" t="str">
        <f t="shared" si="249"/>
        <v/>
      </c>
      <c r="JL41" s="934" t="str">
        <f t="shared" si="250"/>
        <v/>
      </c>
      <c r="JM41" s="934" t="str">
        <f t="shared" si="251"/>
        <v/>
      </c>
      <c r="JN41" s="934" t="str">
        <f t="shared" si="252"/>
        <v/>
      </c>
      <c r="JO41" s="934" t="str">
        <f t="shared" si="253"/>
        <v/>
      </c>
      <c r="JP41" s="934" t="str">
        <f t="shared" si="254"/>
        <v/>
      </c>
      <c r="JQ41" s="934" t="str">
        <f t="shared" si="255"/>
        <v/>
      </c>
      <c r="JR41" s="934" t="str">
        <f t="shared" si="256"/>
        <v/>
      </c>
      <c r="JS41" s="934" t="str">
        <f t="shared" si="257"/>
        <v/>
      </c>
      <c r="JT41" s="934" t="str">
        <f t="shared" si="258"/>
        <v/>
      </c>
      <c r="JU41" s="934" t="str">
        <f t="shared" si="259"/>
        <v/>
      </c>
      <c r="JV41" s="934" t="str">
        <f t="shared" si="260"/>
        <v/>
      </c>
      <c r="JW41" s="934" t="str">
        <f t="shared" si="261"/>
        <v/>
      </c>
      <c r="JX41" s="934" t="str">
        <f t="shared" si="262"/>
        <v/>
      </c>
      <c r="JY41" s="934" t="str">
        <f t="shared" si="263"/>
        <v/>
      </c>
      <c r="JZ41" s="934" t="str">
        <f t="shared" si="264"/>
        <v/>
      </c>
      <c r="KA41" s="934" t="str">
        <f t="shared" si="265"/>
        <v/>
      </c>
      <c r="KB41" s="934" t="str">
        <f t="shared" si="266"/>
        <v/>
      </c>
      <c r="KC41" s="934" t="str">
        <f t="shared" si="267"/>
        <v/>
      </c>
      <c r="KD41" s="934" t="str">
        <f t="shared" si="268"/>
        <v/>
      </c>
      <c r="KE41" s="934" t="str">
        <f t="shared" si="269"/>
        <v/>
      </c>
      <c r="KF41" s="934" t="str">
        <f t="shared" si="270"/>
        <v/>
      </c>
      <c r="KG41" s="934" t="str">
        <f t="shared" si="271"/>
        <v/>
      </c>
      <c r="KH41" s="934" t="str">
        <f t="shared" si="272"/>
        <v/>
      </c>
      <c r="KI41" s="934" t="str">
        <f t="shared" si="273"/>
        <v/>
      </c>
      <c r="KJ41" s="934" t="str">
        <f t="shared" si="274"/>
        <v/>
      </c>
      <c r="KK41" s="934" t="str">
        <f t="shared" si="275"/>
        <v/>
      </c>
      <c r="KL41" s="934" t="str">
        <f t="shared" si="276"/>
        <v/>
      </c>
      <c r="KM41" s="934" t="str">
        <f t="shared" si="277"/>
        <v/>
      </c>
      <c r="KN41" s="934" t="str">
        <f t="shared" si="278"/>
        <v/>
      </c>
      <c r="KO41" s="934" t="str">
        <f t="shared" si="279"/>
        <v/>
      </c>
      <c r="KP41" s="934" t="str">
        <f t="shared" si="280"/>
        <v/>
      </c>
      <c r="KQ41" s="934" t="str">
        <f t="shared" si="281"/>
        <v/>
      </c>
      <c r="KR41" s="934" t="str">
        <f t="shared" si="282"/>
        <v/>
      </c>
      <c r="KS41" s="934" t="str">
        <f t="shared" si="283"/>
        <v/>
      </c>
      <c r="KT41" s="934" t="str">
        <f t="shared" si="284"/>
        <v/>
      </c>
      <c r="KU41" s="934" t="str">
        <f t="shared" si="285"/>
        <v/>
      </c>
      <c r="KV41" s="934" t="str">
        <f t="shared" si="286"/>
        <v/>
      </c>
      <c r="KW41" s="934" t="str">
        <f t="shared" si="287"/>
        <v/>
      </c>
      <c r="KX41" s="934" t="str">
        <f t="shared" si="288"/>
        <v/>
      </c>
      <c r="KY41" s="934" t="str">
        <f t="shared" si="289"/>
        <v/>
      </c>
      <c r="KZ41" s="934" t="str">
        <f t="shared" si="290"/>
        <v/>
      </c>
      <c r="LA41" s="934" t="str">
        <f t="shared" si="291"/>
        <v/>
      </c>
      <c r="LB41" s="934" t="str">
        <f t="shared" si="292"/>
        <v/>
      </c>
      <c r="LC41" s="934" t="str">
        <f t="shared" si="293"/>
        <v/>
      </c>
      <c r="LD41" s="934" t="str">
        <f t="shared" si="294"/>
        <v/>
      </c>
      <c r="LE41" s="934" t="str">
        <f t="shared" si="295"/>
        <v/>
      </c>
      <c r="LF41" s="934" t="str">
        <f t="shared" si="296"/>
        <v/>
      </c>
      <c r="LG41" s="934" t="str">
        <f t="shared" si="297"/>
        <v/>
      </c>
      <c r="LH41" s="934" t="str">
        <f t="shared" si="298"/>
        <v/>
      </c>
      <c r="LI41" s="934" t="str">
        <f t="shared" si="299"/>
        <v/>
      </c>
      <c r="LJ41" s="934" t="str">
        <f t="shared" si="300"/>
        <v/>
      </c>
      <c r="LK41" s="934" t="str">
        <f t="shared" si="301"/>
        <v/>
      </c>
      <c r="LL41" s="934" t="str">
        <f t="shared" si="302"/>
        <v/>
      </c>
      <c r="LM41" s="934" t="str">
        <f t="shared" si="303"/>
        <v/>
      </c>
      <c r="LN41" s="934" t="str">
        <f t="shared" si="304"/>
        <v/>
      </c>
      <c r="LO41" s="934" t="str">
        <f t="shared" si="305"/>
        <v/>
      </c>
      <c r="LP41" s="934" t="str">
        <f t="shared" si="306"/>
        <v/>
      </c>
      <c r="LQ41" s="935" t="str">
        <f t="shared" si="307"/>
        <v/>
      </c>
      <c r="LR41" s="935" t="str">
        <f t="shared" si="308"/>
        <v/>
      </c>
      <c r="LS41" s="935" t="str">
        <f t="shared" si="309"/>
        <v/>
      </c>
      <c r="LT41" s="935" t="str">
        <f t="shared" si="310"/>
        <v/>
      </c>
      <c r="LU41" s="935" t="str">
        <f t="shared" si="311"/>
        <v/>
      </c>
      <c r="LV41" s="902" t="str">
        <f t="shared" si="312"/>
        <v/>
      </c>
      <c r="LW41" s="902" t="str">
        <f t="shared" si="313"/>
        <v/>
      </c>
      <c r="LX41" s="902" t="str">
        <f t="shared" si="314"/>
        <v/>
      </c>
      <c r="LY41" s="902" t="str">
        <f t="shared" si="315"/>
        <v/>
      </c>
      <c r="LZ41" s="902" t="str">
        <f t="shared" si="316"/>
        <v/>
      </c>
      <c r="MA41" s="902" t="str">
        <f t="shared" si="317"/>
        <v/>
      </c>
      <c r="MB41" s="902" t="str">
        <f t="shared" si="318"/>
        <v/>
      </c>
      <c r="MC41" s="902" t="str">
        <f t="shared" si="319"/>
        <v/>
      </c>
      <c r="MD41" s="902" t="str">
        <f t="shared" si="320"/>
        <v/>
      </c>
      <c r="ME41" s="902" t="str">
        <f t="shared" si="321"/>
        <v/>
      </c>
      <c r="MF41" s="902" t="str">
        <f t="shared" si="322"/>
        <v/>
      </c>
      <c r="MG41" s="902" t="str">
        <f t="shared" si="323"/>
        <v/>
      </c>
      <c r="MH41" s="902" t="str">
        <f t="shared" si="324"/>
        <v/>
      </c>
      <c r="MI41" s="902" t="str">
        <f t="shared" si="325"/>
        <v/>
      </c>
      <c r="MJ41" s="902" t="str">
        <f t="shared" si="326"/>
        <v/>
      </c>
      <c r="MK41" s="902" t="str">
        <f t="shared" si="327"/>
        <v/>
      </c>
      <c r="ML41" s="902" t="str">
        <f t="shared" si="328"/>
        <v/>
      </c>
      <c r="MM41" s="902" t="str">
        <f t="shared" si="329"/>
        <v/>
      </c>
      <c r="MN41" s="902" t="str">
        <f t="shared" si="330"/>
        <v/>
      </c>
      <c r="MO41" s="902" t="str">
        <f t="shared" si="331"/>
        <v/>
      </c>
      <c r="MP41" s="923">
        <f t="shared" si="338"/>
        <v>0</v>
      </c>
      <c r="MQ41" s="923">
        <f t="shared" si="339"/>
        <v>0</v>
      </c>
      <c r="MR41" s="923">
        <f t="shared" si="340"/>
        <v>0</v>
      </c>
      <c r="MS41" s="923">
        <f t="shared" si="341"/>
        <v>0</v>
      </c>
      <c r="MT41" s="923">
        <f t="shared" si="342"/>
        <v>0</v>
      </c>
      <c r="MU41" s="923">
        <f t="shared" si="343"/>
        <v>0</v>
      </c>
      <c r="MV41" s="923">
        <f t="shared" si="344"/>
        <v>0</v>
      </c>
      <c r="MW41" s="923">
        <f t="shared" si="345"/>
        <v>0</v>
      </c>
      <c r="MX41" s="923">
        <f t="shared" si="346"/>
        <v>0</v>
      </c>
      <c r="MY41" s="923">
        <f t="shared" si="347"/>
        <v>0</v>
      </c>
      <c r="MZ41" s="923">
        <f t="shared" si="332"/>
        <v>0</v>
      </c>
      <c r="NA41" s="923">
        <f t="shared" si="333"/>
        <v>0</v>
      </c>
      <c r="NB41" s="923">
        <f t="shared" si="334"/>
        <v>0</v>
      </c>
      <c r="NC41" s="923">
        <f t="shared" si="335"/>
        <v>0</v>
      </c>
      <c r="ND41" s="923">
        <f t="shared" si="336"/>
        <v>0</v>
      </c>
    </row>
    <row r="42" spans="1:368" s="902" customFormat="1" ht="13.9" customHeight="1" x14ac:dyDescent="0.2">
      <c r="A42" s="927" t="str">
        <f t="shared" si="337"/>
        <v/>
      </c>
      <c r="B42" s="928">
        <f>'Rent Schedule &amp; Summary'!B20</f>
        <v>0</v>
      </c>
      <c r="C42" s="929">
        <f>'Rent Schedule &amp; Summary'!C20</f>
        <v>0</v>
      </c>
      <c r="D42" s="929">
        <f>'Rent Schedule &amp; Summary'!D20</f>
        <v>0</v>
      </c>
      <c r="E42" s="929">
        <f>'Rent Schedule &amp; Summary'!E20</f>
        <v>0</v>
      </c>
      <c r="F42" s="929">
        <f>'Rent Schedule &amp; Summary'!F20</f>
        <v>0</v>
      </c>
      <c r="G42" s="929">
        <f>'Rent Schedule &amp; Summary'!G20</f>
        <v>0</v>
      </c>
      <c r="H42" s="929">
        <f>'Rent Schedule &amp; Summary'!H20</f>
        <v>0</v>
      </c>
      <c r="I42" s="929">
        <f>'Rent Schedule &amp; Summary'!I20</f>
        <v>0</v>
      </c>
      <c r="J42" s="929">
        <f>'Rent Schedule &amp; Summary'!J20</f>
        <v>0</v>
      </c>
      <c r="K42" s="930">
        <f>'Rent Schedule &amp; Summary'!K20</f>
        <v>0</v>
      </c>
      <c r="L42" s="759">
        <f t="shared" si="0"/>
        <v>0</v>
      </c>
      <c r="M42" s="759">
        <f t="shared" si="1"/>
        <v>0</v>
      </c>
      <c r="N42" s="931">
        <f>'Rent Schedule &amp; Summary'!N20</f>
        <v>0</v>
      </c>
      <c r="O42" s="931">
        <f>'Rent Schedule &amp; Summary'!O20</f>
        <v>0</v>
      </c>
      <c r="P42" s="931">
        <f>'Rent Schedule &amp; Summary'!P20</f>
        <v>0</v>
      </c>
      <c r="Q42" s="908">
        <f>'Rent Schedule &amp; Summary'!Q20</f>
        <v>0</v>
      </c>
      <c r="R42" s="932">
        <f>'Rent Schedule &amp; Summary'!R20</f>
        <v>0</v>
      </c>
      <c r="S42" s="933">
        <f>'Rent Schedule &amp; Summary'!S20</f>
        <v>0</v>
      </c>
      <c r="T42" s="1281">
        <f>'Rent Schedule &amp; Summary'!T20</f>
        <v>0</v>
      </c>
      <c r="U42" s="1281"/>
      <c r="V42" s="1281"/>
      <c r="W42" s="1281"/>
      <c r="X42" s="902" t="str">
        <f t="shared" si="2"/>
        <v/>
      </c>
      <c r="Y42" s="902" t="str">
        <f t="shared" si="3"/>
        <v/>
      </c>
      <c r="Z42" s="902" t="str">
        <f t="shared" si="4"/>
        <v/>
      </c>
      <c r="AA42" s="902" t="str">
        <f t="shared" si="5"/>
        <v/>
      </c>
      <c r="AB42" s="902" t="str">
        <f t="shared" si="6"/>
        <v/>
      </c>
      <c r="AC42" s="902" t="str">
        <f t="shared" si="7"/>
        <v/>
      </c>
      <c r="AD42" s="902" t="str">
        <f t="shared" si="8"/>
        <v/>
      </c>
      <c r="AE42" s="902" t="str">
        <f t="shared" si="9"/>
        <v/>
      </c>
      <c r="AF42" s="902" t="str">
        <f t="shared" si="10"/>
        <v/>
      </c>
      <c r="AG42" s="902" t="str">
        <f t="shared" si="11"/>
        <v/>
      </c>
      <c r="AH42" s="902" t="str">
        <f t="shared" si="12"/>
        <v/>
      </c>
      <c r="AI42" s="902" t="str">
        <f t="shared" si="13"/>
        <v/>
      </c>
      <c r="AJ42" s="902" t="str">
        <f t="shared" si="14"/>
        <v/>
      </c>
      <c r="AK42" s="902" t="str">
        <f t="shared" si="15"/>
        <v/>
      </c>
      <c r="AL42" s="902" t="str">
        <f t="shared" si="16"/>
        <v/>
      </c>
      <c r="AM42" s="902" t="str">
        <f t="shared" si="17"/>
        <v/>
      </c>
      <c r="AN42" s="902" t="str">
        <f t="shared" si="18"/>
        <v/>
      </c>
      <c r="AO42" s="902" t="str">
        <f t="shared" si="19"/>
        <v/>
      </c>
      <c r="AP42" s="902" t="str">
        <f t="shared" si="20"/>
        <v/>
      </c>
      <c r="AQ42" s="902" t="str">
        <f t="shared" si="21"/>
        <v/>
      </c>
      <c r="AR42" s="902" t="str">
        <f t="shared" si="22"/>
        <v/>
      </c>
      <c r="AS42" s="902" t="str">
        <f t="shared" si="23"/>
        <v/>
      </c>
      <c r="AT42" s="902" t="str">
        <f t="shared" si="24"/>
        <v/>
      </c>
      <c r="AU42" s="902" t="str">
        <f t="shared" si="25"/>
        <v/>
      </c>
      <c r="AV42" s="902" t="str">
        <f t="shared" si="26"/>
        <v/>
      </c>
      <c r="AW42" s="902" t="str">
        <f t="shared" si="27"/>
        <v/>
      </c>
      <c r="AX42" s="902" t="str">
        <f t="shared" si="28"/>
        <v/>
      </c>
      <c r="AY42" s="902" t="str">
        <f t="shared" si="29"/>
        <v/>
      </c>
      <c r="AZ42" s="902" t="str">
        <f t="shared" si="30"/>
        <v/>
      </c>
      <c r="BA42" s="902" t="str">
        <f t="shared" si="31"/>
        <v/>
      </c>
      <c r="BB42" s="902" t="str">
        <f t="shared" si="32"/>
        <v/>
      </c>
      <c r="BC42" s="902" t="str">
        <f t="shared" si="33"/>
        <v/>
      </c>
      <c r="BD42" s="902" t="str">
        <f t="shared" si="34"/>
        <v/>
      </c>
      <c r="BE42" s="902" t="str">
        <f t="shared" si="35"/>
        <v/>
      </c>
      <c r="BF42" s="902" t="str">
        <f t="shared" si="36"/>
        <v/>
      </c>
      <c r="BG42" s="902" t="str">
        <f t="shared" si="37"/>
        <v/>
      </c>
      <c r="BH42" s="902" t="str">
        <f t="shared" si="38"/>
        <v/>
      </c>
      <c r="BI42" s="902" t="str">
        <f t="shared" si="39"/>
        <v/>
      </c>
      <c r="BJ42" s="902" t="str">
        <f t="shared" si="40"/>
        <v/>
      </c>
      <c r="BK42" s="902" t="str">
        <f t="shared" si="41"/>
        <v/>
      </c>
      <c r="BL42" s="902" t="str">
        <f t="shared" si="42"/>
        <v/>
      </c>
      <c r="BM42" s="902" t="str">
        <f t="shared" si="43"/>
        <v/>
      </c>
      <c r="BN42" s="902" t="str">
        <f t="shared" si="44"/>
        <v/>
      </c>
      <c r="BO42" s="902" t="str">
        <f t="shared" si="45"/>
        <v/>
      </c>
      <c r="BP42" s="902" t="str">
        <f t="shared" si="46"/>
        <v/>
      </c>
      <c r="BQ42" s="902" t="str">
        <f t="shared" si="47"/>
        <v/>
      </c>
      <c r="BR42" s="902" t="str">
        <f t="shared" si="48"/>
        <v/>
      </c>
      <c r="BS42" s="902" t="str">
        <f t="shared" si="49"/>
        <v/>
      </c>
      <c r="BT42" s="902" t="str">
        <f t="shared" si="50"/>
        <v/>
      </c>
      <c r="BU42" s="902" t="str">
        <f t="shared" si="51"/>
        <v/>
      </c>
      <c r="BV42" s="902" t="str">
        <f t="shared" si="52"/>
        <v/>
      </c>
      <c r="BW42" s="902" t="str">
        <f t="shared" si="53"/>
        <v/>
      </c>
      <c r="BX42" s="902" t="str">
        <f t="shared" si="54"/>
        <v/>
      </c>
      <c r="BY42" s="902" t="str">
        <f t="shared" si="55"/>
        <v/>
      </c>
      <c r="BZ42" s="902" t="str">
        <f t="shared" si="56"/>
        <v/>
      </c>
      <c r="CA42" s="902" t="str">
        <f t="shared" si="57"/>
        <v/>
      </c>
      <c r="CB42" s="902" t="str">
        <f t="shared" si="58"/>
        <v/>
      </c>
      <c r="CC42" s="902" t="str">
        <f t="shared" si="59"/>
        <v/>
      </c>
      <c r="CD42" s="902" t="str">
        <f t="shared" si="60"/>
        <v/>
      </c>
      <c r="CE42" s="902" t="str">
        <f t="shared" si="61"/>
        <v/>
      </c>
      <c r="CF42" s="902" t="str">
        <f t="shared" si="62"/>
        <v/>
      </c>
      <c r="CG42" s="902" t="str">
        <f t="shared" si="63"/>
        <v/>
      </c>
      <c r="CH42" s="902" t="str">
        <f t="shared" si="64"/>
        <v/>
      </c>
      <c r="CI42" s="902" t="str">
        <f t="shared" si="65"/>
        <v/>
      </c>
      <c r="CJ42" s="902" t="str">
        <f t="shared" si="66"/>
        <v/>
      </c>
      <c r="CK42" s="902" t="str">
        <f t="shared" si="67"/>
        <v/>
      </c>
      <c r="CL42" s="902" t="str">
        <f t="shared" si="68"/>
        <v/>
      </c>
      <c r="CM42" s="902" t="str">
        <f t="shared" si="69"/>
        <v/>
      </c>
      <c r="CN42" s="902" t="str">
        <f t="shared" si="70"/>
        <v/>
      </c>
      <c r="CO42" s="902" t="str">
        <f t="shared" si="71"/>
        <v/>
      </c>
      <c r="CP42" s="902" t="str">
        <f t="shared" si="72"/>
        <v/>
      </c>
      <c r="CQ42" s="902" t="str">
        <f t="shared" si="73"/>
        <v/>
      </c>
      <c r="CR42" s="902" t="str">
        <f t="shared" si="74"/>
        <v/>
      </c>
      <c r="CS42" s="902" t="str">
        <f t="shared" si="75"/>
        <v/>
      </c>
      <c r="CT42" s="902" t="str">
        <f t="shared" si="76"/>
        <v/>
      </c>
      <c r="CU42" s="902" t="str">
        <f t="shared" si="77"/>
        <v/>
      </c>
      <c r="CV42" s="902" t="str">
        <f t="shared" si="78"/>
        <v/>
      </c>
      <c r="CW42" s="902" t="str">
        <f t="shared" si="79"/>
        <v/>
      </c>
      <c r="CX42" s="902" t="str">
        <f t="shared" si="80"/>
        <v/>
      </c>
      <c r="CY42" s="902" t="str">
        <f t="shared" si="81"/>
        <v/>
      </c>
      <c r="CZ42" s="902" t="str">
        <f t="shared" si="82"/>
        <v/>
      </c>
      <c r="DA42" s="902" t="str">
        <f t="shared" si="83"/>
        <v/>
      </c>
      <c r="DB42" s="902" t="str">
        <f t="shared" si="84"/>
        <v/>
      </c>
      <c r="DC42" s="902" t="str">
        <f t="shared" si="85"/>
        <v/>
      </c>
      <c r="DD42" s="902" t="str">
        <f t="shared" si="86"/>
        <v/>
      </c>
      <c r="DE42" s="902" t="str">
        <f t="shared" si="87"/>
        <v/>
      </c>
      <c r="DF42" s="902" t="str">
        <f t="shared" si="88"/>
        <v/>
      </c>
      <c r="DG42" s="902" t="str">
        <f t="shared" si="89"/>
        <v/>
      </c>
      <c r="DH42" s="902" t="str">
        <f t="shared" si="90"/>
        <v/>
      </c>
      <c r="DI42" s="902" t="str">
        <f t="shared" si="91"/>
        <v/>
      </c>
      <c r="DJ42" s="902" t="str">
        <f t="shared" si="92"/>
        <v/>
      </c>
      <c r="DK42" s="902" t="str">
        <f t="shared" si="93"/>
        <v/>
      </c>
      <c r="DL42" s="902" t="str">
        <f t="shared" si="94"/>
        <v/>
      </c>
      <c r="DM42" s="902" t="str">
        <f t="shared" si="95"/>
        <v/>
      </c>
      <c r="DN42" s="902" t="str">
        <f t="shared" si="96"/>
        <v/>
      </c>
      <c r="DO42" s="902" t="str">
        <f t="shared" si="97"/>
        <v/>
      </c>
      <c r="DP42" s="902" t="str">
        <f t="shared" si="98"/>
        <v/>
      </c>
      <c r="DQ42" s="902" t="str">
        <f t="shared" si="99"/>
        <v/>
      </c>
      <c r="DR42" s="902" t="str">
        <f t="shared" si="100"/>
        <v/>
      </c>
      <c r="DS42" s="902" t="str">
        <f t="shared" si="101"/>
        <v/>
      </c>
      <c r="DT42" s="902" t="str">
        <f t="shared" si="102"/>
        <v/>
      </c>
      <c r="DU42" s="902" t="str">
        <f t="shared" si="103"/>
        <v/>
      </c>
      <c r="DV42" s="902" t="str">
        <f t="shared" si="104"/>
        <v/>
      </c>
      <c r="DW42" s="902" t="str">
        <f t="shared" si="105"/>
        <v/>
      </c>
      <c r="DX42" s="902" t="str">
        <f t="shared" si="106"/>
        <v/>
      </c>
      <c r="DY42" s="902" t="str">
        <f t="shared" si="107"/>
        <v/>
      </c>
      <c r="DZ42" s="902" t="str">
        <f t="shared" si="108"/>
        <v/>
      </c>
      <c r="EA42" s="902" t="str">
        <f t="shared" si="109"/>
        <v/>
      </c>
      <c r="EB42" s="902" t="str">
        <f t="shared" si="110"/>
        <v/>
      </c>
      <c r="EC42" s="902" t="str">
        <f t="shared" si="111"/>
        <v/>
      </c>
      <c r="ED42" s="902" t="str">
        <f t="shared" si="112"/>
        <v/>
      </c>
      <c r="EE42" s="902" t="str">
        <f t="shared" si="113"/>
        <v/>
      </c>
      <c r="EF42" s="902" t="str">
        <f t="shared" si="114"/>
        <v/>
      </c>
      <c r="EG42" s="902" t="str">
        <f t="shared" si="115"/>
        <v/>
      </c>
      <c r="EH42" s="902" t="str">
        <f t="shared" si="116"/>
        <v/>
      </c>
      <c r="EI42" s="902" t="str">
        <f t="shared" si="117"/>
        <v/>
      </c>
      <c r="EJ42" s="902" t="str">
        <f t="shared" si="118"/>
        <v/>
      </c>
      <c r="EK42" s="902" t="str">
        <f t="shared" si="119"/>
        <v/>
      </c>
      <c r="EL42" s="902" t="str">
        <f t="shared" si="120"/>
        <v/>
      </c>
      <c r="EM42" s="902" t="str">
        <f t="shared" si="121"/>
        <v/>
      </c>
      <c r="EN42" s="902" t="str">
        <f t="shared" si="122"/>
        <v/>
      </c>
      <c r="EO42" s="902" t="str">
        <f t="shared" si="123"/>
        <v/>
      </c>
      <c r="EP42" s="902" t="str">
        <f t="shared" si="124"/>
        <v/>
      </c>
      <c r="EQ42" s="902" t="str">
        <f t="shared" si="125"/>
        <v/>
      </c>
      <c r="ER42" s="902" t="str">
        <f t="shared" si="126"/>
        <v/>
      </c>
      <c r="ES42" s="902" t="str">
        <f t="shared" si="127"/>
        <v/>
      </c>
      <c r="ET42" s="902" t="str">
        <f t="shared" si="128"/>
        <v/>
      </c>
      <c r="EU42" s="902" t="str">
        <f t="shared" si="129"/>
        <v/>
      </c>
      <c r="EV42" s="902" t="str">
        <f t="shared" si="130"/>
        <v/>
      </c>
      <c r="EW42" s="902" t="str">
        <f t="shared" si="131"/>
        <v/>
      </c>
      <c r="EX42" s="902" t="str">
        <f t="shared" si="132"/>
        <v/>
      </c>
      <c r="EY42" s="902" t="str">
        <f t="shared" si="133"/>
        <v/>
      </c>
      <c r="EZ42" s="902" t="str">
        <f t="shared" si="134"/>
        <v/>
      </c>
      <c r="FA42" s="902" t="str">
        <f t="shared" si="135"/>
        <v/>
      </c>
      <c r="FB42" s="902" t="str">
        <f t="shared" si="136"/>
        <v/>
      </c>
      <c r="FC42" s="902" t="str">
        <f t="shared" si="137"/>
        <v/>
      </c>
      <c r="FD42" s="902" t="str">
        <f t="shared" si="138"/>
        <v/>
      </c>
      <c r="FE42" s="902" t="str">
        <f t="shared" si="139"/>
        <v/>
      </c>
      <c r="FF42" s="902" t="str">
        <f t="shared" si="140"/>
        <v/>
      </c>
      <c r="FG42" s="902" t="str">
        <f t="shared" si="141"/>
        <v/>
      </c>
      <c r="FH42" s="902" t="str">
        <f t="shared" si="142"/>
        <v/>
      </c>
      <c r="FI42" s="902" t="str">
        <f t="shared" si="143"/>
        <v/>
      </c>
      <c r="FJ42" s="902" t="str">
        <f t="shared" si="144"/>
        <v/>
      </c>
      <c r="FK42" s="902" t="str">
        <f t="shared" si="145"/>
        <v/>
      </c>
      <c r="FL42" s="902" t="str">
        <f t="shared" si="146"/>
        <v/>
      </c>
      <c r="FM42" s="902" t="str">
        <f t="shared" si="147"/>
        <v/>
      </c>
      <c r="FN42" s="902" t="str">
        <f t="shared" si="148"/>
        <v/>
      </c>
      <c r="FO42" s="902" t="str">
        <f t="shared" si="149"/>
        <v/>
      </c>
      <c r="FP42" s="902" t="str">
        <f t="shared" si="150"/>
        <v/>
      </c>
      <c r="FQ42" s="902" t="str">
        <f t="shared" si="151"/>
        <v/>
      </c>
      <c r="FR42" s="902" t="str">
        <f t="shared" si="152"/>
        <v/>
      </c>
      <c r="FS42" s="902" t="str">
        <f t="shared" si="153"/>
        <v/>
      </c>
      <c r="FT42" s="902" t="str">
        <f t="shared" si="154"/>
        <v/>
      </c>
      <c r="FU42" s="902" t="str">
        <f t="shared" si="155"/>
        <v/>
      </c>
      <c r="FV42" s="902" t="str">
        <f t="shared" si="156"/>
        <v/>
      </c>
      <c r="FW42" s="902" t="str">
        <f t="shared" si="157"/>
        <v/>
      </c>
      <c r="FX42" s="902" t="str">
        <f t="shared" si="158"/>
        <v/>
      </c>
      <c r="FY42" s="902" t="str">
        <f t="shared" si="159"/>
        <v/>
      </c>
      <c r="FZ42" s="902" t="str">
        <f t="shared" si="160"/>
        <v/>
      </c>
      <c r="GA42" s="902" t="str">
        <f t="shared" si="161"/>
        <v/>
      </c>
      <c r="GB42" s="902" t="str">
        <f t="shared" si="162"/>
        <v/>
      </c>
      <c r="GC42" s="902" t="str">
        <f t="shared" si="163"/>
        <v/>
      </c>
      <c r="GD42" s="902" t="str">
        <f t="shared" si="164"/>
        <v/>
      </c>
      <c r="GE42" s="902" t="str">
        <f t="shared" si="165"/>
        <v/>
      </c>
      <c r="GF42" s="902" t="str">
        <f t="shared" si="166"/>
        <v/>
      </c>
      <c r="GG42" s="902" t="str">
        <f t="shared" si="167"/>
        <v/>
      </c>
      <c r="GH42" s="902" t="str">
        <f t="shared" si="168"/>
        <v/>
      </c>
      <c r="GI42" s="902" t="str">
        <f t="shared" si="169"/>
        <v/>
      </c>
      <c r="GJ42" s="902" t="str">
        <f t="shared" si="170"/>
        <v/>
      </c>
      <c r="GK42" s="902" t="str">
        <f t="shared" si="171"/>
        <v/>
      </c>
      <c r="GL42" s="902" t="str">
        <f t="shared" si="172"/>
        <v/>
      </c>
      <c r="GM42" s="902" t="str">
        <f t="shared" si="173"/>
        <v/>
      </c>
      <c r="GN42" s="902" t="str">
        <f t="shared" si="174"/>
        <v/>
      </c>
      <c r="GO42" s="902" t="str">
        <f t="shared" si="175"/>
        <v/>
      </c>
      <c r="GP42" s="902" t="str">
        <f t="shared" si="176"/>
        <v/>
      </c>
      <c r="GQ42" s="902" t="str">
        <f t="shared" si="177"/>
        <v/>
      </c>
      <c r="GR42" s="902" t="str">
        <f t="shared" si="178"/>
        <v/>
      </c>
      <c r="GS42" s="902" t="str">
        <f t="shared" si="179"/>
        <v/>
      </c>
      <c r="GT42" s="902" t="str">
        <f t="shared" si="180"/>
        <v/>
      </c>
      <c r="GU42" s="902" t="str">
        <f t="shared" si="181"/>
        <v/>
      </c>
      <c r="GV42" s="902" t="str">
        <f t="shared" si="182"/>
        <v/>
      </c>
      <c r="GW42" s="902" t="str">
        <f t="shared" si="183"/>
        <v/>
      </c>
      <c r="GX42" s="902" t="str">
        <f t="shared" si="184"/>
        <v/>
      </c>
      <c r="GY42" s="902" t="str">
        <f t="shared" si="185"/>
        <v/>
      </c>
      <c r="GZ42" s="902" t="str">
        <f t="shared" si="186"/>
        <v/>
      </c>
      <c r="HA42" s="902" t="str">
        <f t="shared" si="187"/>
        <v/>
      </c>
      <c r="HB42" s="902" t="str">
        <f t="shared" si="188"/>
        <v/>
      </c>
      <c r="HC42" s="902" t="str">
        <f t="shared" si="189"/>
        <v/>
      </c>
      <c r="HD42" s="902" t="str">
        <f t="shared" si="190"/>
        <v/>
      </c>
      <c r="HE42" s="902" t="str">
        <f t="shared" si="191"/>
        <v/>
      </c>
      <c r="HF42" s="902" t="str">
        <f t="shared" si="192"/>
        <v/>
      </c>
      <c r="HG42" s="902" t="str">
        <f t="shared" si="193"/>
        <v/>
      </c>
      <c r="HH42" s="902" t="str">
        <f t="shared" si="194"/>
        <v/>
      </c>
      <c r="HI42" s="902" t="str">
        <f t="shared" si="195"/>
        <v/>
      </c>
      <c r="HJ42" s="902" t="str">
        <f t="shared" si="196"/>
        <v/>
      </c>
      <c r="HK42" s="902" t="str">
        <f t="shared" si="197"/>
        <v/>
      </c>
      <c r="HL42" s="902" t="str">
        <f t="shared" si="198"/>
        <v/>
      </c>
      <c r="HM42" s="902" t="str">
        <f t="shared" si="199"/>
        <v/>
      </c>
      <c r="HN42" s="902" t="str">
        <f t="shared" si="200"/>
        <v/>
      </c>
      <c r="HO42" s="902" t="str">
        <f t="shared" si="201"/>
        <v/>
      </c>
      <c r="HP42" s="902" t="str">
        <f t="shared" si="202"/>
        <v/>
      </c>
      <c r="HQ42" s="902" t="str">
        <f t="shared" si="203"/>
        <v/>
      </c>
      <c r="HR42" s="902" t="str">
        <f t="shared" si="204"/>
        <v/>
      </c>
      <c r="HS42" s="902" t="str">
        <f t="shared" si="205"/>
        <v/>
      </c>
      <c r="HT42" s="902" t="str">
        <f t="shared" si="206"/>
        <v/>
      </c>
      <c r="HU42" s="902" t="str">
        <f t="shared" si="207"/>
        <v/>
      </c>
      <c r="HV42" s="902" t="str">
        <f t="shared" si="208"/>
        <v/>
      </c>
      <c r="HW42" s="902" t="str">
        <f t="shared" si="209"/>
        <v/>
      </c>
      <c r="HX42" s="902" t="str">
        <f t="shared" si="210"/>
        <v/>
      </c>
      <c r="HY42" s="902" t="str">
        <f t="shared" si="211"/>
        <v/>
      </c>
      <c r="HZ42" s="934" t="str">
        <f t="shared" si="212"/>
        <v/>
      </c>
      <c r="IA42" s="934" t="str">
        <f t="shared" si="213"/>
        <v/>
      </c>
      <c r="IB42" s="934" t="str">
        <f t="shared" si="214"/>
        <v/>
      </c>
      <c r="IC42" s="934" t="str">
        <f t="shared" si="215"/>
        <v/>
      </c>
      <c r="ID42" s="934" t="str">
        <f t="shared" si="216"/>
        <v/>
      </c>
      <c r="IE42" s="934" t="str">
        <f t="shared" si="217"/>
        <v/>
      </c>
      <c r="IF42" s="934" t="str">
        <f t="shared" si="218"/>
        <v/>
      </c>
      <c r="IG42" s="934" t="str">
        <f t="shared" si="219"/>
        <v/>
      </c>
      <c r="IH42" s="934" t="str">
        <f t="shared" si="220"/>
        <v/>
      </c>
      <c r="II42" s="934" t="str">
        <f t="shared" si="221"/>
        <v/>
      </c>
      <c r="IJ42" s="934" t="str">
        <f t="shared" si="222"/>
        <v/>
      </c>
      <c r="IK42" s="934" t="str">
        <f t="shared" si="223"/>
        <v/>
      </c>
      <c r="IL42" s="934" t="str">
        <f t="shared" si="224"/>
        <v/>
      </c>
      <c r="IM42" s="934" t="str">
        <f t="shared" si="225"/>
        <v/>
      </c>
      <c r="IN42" s="934" t="str">
        <f t="shared" si="226"/>
        <v/>
      </c>
      <c r="IO42" s="934" t="str">
        <f t="shared" si="227"/>
        <v/>
      </c>
      <c r="IP42" s="934" t="str">
        <f t="shared" si="228"/>
        <v/>
      </c>
      <c r="IQ42" s="934" t="str">
        <f t="shared" si="229"/>
        <v/>
      </c>
      <c r="IR42" s="934" t="str">
        <f t="shared" si="230"/>
        <v/>
      </c>
      <c r="IS42" s="934" t="str">
        <f t="shared" si="231"/>
        <v/>
      </c>
      <c r="IT42" s="934" t="str">
        <f t="shared" si="232"/>
        <v/>
      </c>
      <c r="IU42" s="934" t="str">
        <f t="shared" si="233"/>
        <v/>
      </c>
      <c r="IV42" s="934" t="str">
        <f t="shared" si="234"/>
        <v/>
      </c>
      <c r="IW42" s="934" t="str">
        <f t="shared" si="235"/>
        <v/>
      </c>
      <c r="IX42" s="934" t="str">
        <f t="shared" si="236"/>
        <v/>
      </c>
      <c r="IY42" s="934" t="str">
        <f t="shared" si="237"/>
        <v/>
      </c>
      <c r="IZ42" s="934" t="str">
        <f t="shared" si="238"/>
        <v/>
      </c>
      <c r="JA42" s="934" t="str">
        <f t="shared" si="239"/>
        <v/>
      </c>
      <c r="JB42" s="934" t="str">
        <f t="shared" si="240"/>
        <v/>
      </c>
      <c r="JC42" s="934" t="str">
        <f t="shared" si="241"/>
        <v/>
      </c>
      <c r="JD42" s="934" t="str">
        <f t="shared" si="242"/>
        <v/>
      </c>
      <c r="JE42" s="934" t="str">
        <f t="shared" si="243"/>
        <v/>
      </c>
      <c r="JF42" s="934" t="str">
        <f t="shared" si="244"/>
        <v/>
      </c>
      <c r="JG42" s="934" t="str">
        <f t="shared" si="245"/>
        <v/>
      </c>
      <c r="JH42" s="934" t="str">
        <f t="shared" si="246"/>
        <v/>
      </c>
      <c r="JI42" s="934" t="str">
        <f t="shared" si="247"/>
        <v/>
      </c>
      <c r="JJ42" s="934" t="str">
        <f t="shared" si="248"/>
        <v/>
      </c>
      <c r="JK42" s="934" t="str">
        <f t="shared" si="249"/>
        <v/>
      </c>
      <c r="JL42" s="934" t="str">
        <f t="shared" si="250"/>
        <v/>
      </c>
      <c r="JM42" s="934" t="str">
        <f t="shared" si="251"/>
        <v/>
      </c>
      <c r="JN42" s="934" t="str">
        <f t="shared" si="252"/>
        <v/>
      </c>
      <c r="JO42" s="934" t="str">
        <f t="shared" si="253"/>
        <v/>
      </c>
      <c r="JP42" s="934" t="str">
        <f t="shared" si="254"/>
        <v/>
      </c>
      <c r="JQ42" s="934" t="str">
        <f t="shared" si="255"/>
        <v/>
      </c>
      <c r="JR42" s="934" t="str">
        <f t="shared" si="256"/>
        <v/>
      </c>
      <c r="JS42" s="934" t="str">
        <f t="shared" si="257"/>
        <v/>
      </c>
      <c r="JT42" s="934" t="str">
        <f t="shared" si="258"/>
        <v/>
      </c>
      <c r="JU42" s="934" t="str">
        <f t="shared" si="259"/>
        <v/>
      </c>
      <c r="JV42" s="934" t="str">
        <f t="shared" si="260"/>
        <v/>
      </c>
      <c r="JW42" s="934" t="str">
        <f t="shared" si="261"/>
        <v/>
      </c>
      <c r="JX42" s="934" t="str">
        <f t="shared" si="262"/>
        <v/>
      </c>
      <c r="JY42" s="934" t="str">
        <f t="shared" si="263"/>
        <v/>
      </c>
      <c r="JZ42" s="934" t="str">
        <f t="shared" si="264"/>
        <v/>
      </c>
      <c r="KA42" s="934" t="str">
        <f t="shared" si="265"/>
        <v/>
      </c>
      <c r="KB42" s="934" t="str">
        <f t="shared" si="266"/>
        <v/>
      </c>
      <c r="KC42" s="934" t="str">
        <f t="shared" si="267"/>
        <v/>
      </c>
      <c r="KD42" s="934" t="str">
        <f t="shared" si="268"/>
        <v/>
      </c>
      <c r="KE42" s="934" t="str">
        <f t="shared" si="269"/>
        <v/>
      </c>
      <c r="KF42" s="934" t="str">
        <f t="shared" si="270"/>
        <v/>
      </c>
      <c r="KG42" s="934" t="str">
        <f t="shared" si="271"/>
        <v/>
      </c>
      <c r="KH42" s="934" t="str">
        <f t="shared" si="272"/>
        <v/>
      </c>
      <c r="KI42" s="934" t="str">
        <f t="shared" si="273"/>
        <v/>
      </c>
      <c r="KJ42" s="934" t="str">
        <f t="shared" si="274"/>
        <v/>
      </c>
      <c r="KK42" s="934" t="str">
        <f t="shared" si="275"/>
        <v/>
      </c>
      <c r="KL42" s="934" t="str">
        <f t="shared" si="276"/>
        <v/>
      </c>
      <c r="KM42" s="934" t="str">
        <f t="shared" si="277"/>
        <v/>
      </c>
      <c r="KN42" s="934" t="str">
        <f t="shared" si="278"/>
        <v/>
      </c>
      <c r="KO42" s="934" t="str">
        <f t="shared" si="279"/>
        <v/>
      </c>
      <c r="KP42" s="934" t="str">
        <f t="shared" si="280"/>
        <v/>
      </c>
      <c r="KQ42" s="934" t="str">
        <f t="shared" si="281"/>
        <v/>
      </c>
      <c r="KR42" s="934" t="str">
        <f t="shared" si="282"/>
        <v/>
      </c>
      <c r="KS42" s="934" t="str">
        <f t="shared" si="283"/>
        <v/>
      </c>
      <c r="KT42" s="934" t="str">
        <f t="shared" si="284"/>
        <v/>
      </c>
      <c r="KU42" s="934" t="str">
        <f t="shared" si="285"/>
        <v/>
      </c>
      <c r="KV42" s="934" t="str">
        <f t="shared" si="286"/>
        <v/>
      </c>
      <c r="KW42" s="934" t="str">
        <f t="shared" si="287"/>
        <v/>
      </c>
      <c r="KX42" s="934" t="str">
        <f t="shared" si="288"/>
        <v/>
      </c>
      <c r="KY42" s="934" t="str">
        <f t="shared" si="289"/>
        <v/>
      </c>
      <c r="KZ42" s="934" t="str">
        <f t="shared" si="290"/>
        <v/>
      </c>
      <c r="LA42" s="934" t="str">
        <f t="shared" si="291"/>
        <v/>
      </c>
      <c r="LB42" s="934" t="str">
        <f t="shared" si="292"/>
        <v/>
      </c>
      <c r="LC42" s="934" t="str">
        <f t="shared" si="293"/>
        <v/>
      </c>
      <c r="LD42" s="934" t="str">
        <f t="shared" si="294"/>
        <v/>
      </c>
      <c r="LE42" s="934" t="str">
        <f t="shared" si="295"/>
        <v/>
      </c>
      <c r="LF42" s="934" t="str">
        <f t="shared" si="296"/>
        <v/>
      </c>
      <c r="LG42" s="934" t="str">
        <f t="shared" si="297"/>
        <v/>
      </c>
      <c r="LH42" s="934" t="str">
        <f t="shared" si="298"/>
        <v/>
      </c>
      <c r="LI42" s="934" t="str">
        <f t="shared" si="299"/>
        <v/>
      </c>
      <c r="LJ42" s="934" t="str">
        <f t="shared" si="300"/>
        <v/>
      </c>
      <c r="LK42" s="934" t="str">
        <f t="shared" si="301"/>
        <v/>
      </c>
      <c r="LL42" s="934" t="str">
        <f t="shared" si="302"/>
        <v/>
      </c>
      <c r="LM42" s="934" t="str">
        <f t="shared" si="303"/>
        <v/>
      </c>
      <c r="LN42" s="934" t="str">
        <f t="shared" si="304"/>
        <v/>
      </c>
      <c r="LO42" s="934" t="str">
        <f t="shared" si="305"/>
        <v/>
      </c>
      <c r="LP42" s="934" t="str">
        <f t="shared" si="306"/>
        <v/>
      </c>
      <c r="LQ42" s="935" t="str">
        <f t="shared" si="307"/>
        <v/>
      </c>
      <c r="LR42" s="935" t="str">
        <f t="shared" si="308"/>
        <v/>
      </c>
      <c r="LS42" s="935" t="str">
        <f t="shared" si="309"/>
        <v/>
      </c>
      <c r="LT42" s="935" t="str">
        <f t="shared" si="310"/>
        <v/>
      </c>
      <c r="LU42" s="935" t="str">
        <f t="shared" si="311"/>
        <v/>
      </c>
      <c r="LV42" s="902" t="str">
        <f t="shared" si="312"/>
        <v/>
      </c>
      <c r="LW42" s="902" t="str">
        <f t="shared" si="313"/>
        <v/>
      </c>
      <c r="LX42" s="902" t="str">
        <f t="shared" si="314"/>
        <v/>
      </c>
      <c r="LY42" s="902" t="str">
        <f t="shared" si="315"/>
        <v/>
      </c>
      <c r="LZ42" s="902" t="str">
        <f t="shared" si="316"/>
        <v/>
      </c>
      <c r="MA42" s="902" t="str">
        <f t="shared" si="317"/>
        <v/>
      </c>
      <c r="MB42" s="902" t="str">
        <f t="shared" si="318"/>
        <v/>
      </c>
      <c r="MC42" s="902" t="str">
        <f t="shared" si="319"/>
        <v/>
      </c>
      <c r="MD42" s="902" t="str">
        <f t="shared" si="320"/>
        <v/>
      </c>
      <c r="ME42" s="902" t="str">
        <f t="shared" si="321"/>
        <v/>
      </c>
      <c r="MF42" s="902" t="str">
        <f t="shared" si="322"/>
        <v/>
      </c>
      <c r="MG42" s="902" t="str">
        <f t="shared" si="323"/>
        <v/>
      </c>
      <c r="MH42" s="902" t="str">
        <f t="shared" si="324"/>
        <v/>
      </c>
      <c r="MI42" s="902" t="str">
        <f t="shared" si="325"/>
        <v/>
      </c>
      <c r="MJ42" s="902" t="str">
        <f t="shared" si="326"/>
        <v/>
      </c>
      <c r="MK42" s="902" t="str">
        <f t="shared" si="327"/>
        <v/>
      </c>
      <c r="ML42" s="902" t="str">
        <f t="shared" si="328"/>
        <v/>
      </c>
      <c r="MM42" s="902" t="str">
        <f t="shared" si="329"/>
        <v/>
      </c>
      <c r="MN42" s="902" t="str">
        <f t="shared" si="330"/>
        <v/>
      </c>
      <c r="MO42" s="902" t="str">
        <f t="shared" si="331"/>
        <v/>
      </c>
      <c r="MP42" s="923">
        <f t="shared" si="338"/>
        <v>0</v>
      </c>
      <c r="MQ42" s="923">
        <f t="shared" si="339"/>
        <v>0</v>
      </c>
      <c r="MR42" s="923">
        <f t="shared" si="340"/>
        <v>0</v>
      </c>
      <c r="MS42" s="923">
        <f t="shared" si="341"/>
        <v>0</v>
      </c>
      <c r="MT42" s="923">
        <f t="shared" si="342"/>
        <v>0</v>
      </c>
      <c r="MU42" s="923">
        <f t="shared" si="343"/>
        <v>0</v>
      </c>
      <c r="MV42" s="923">
        <f t="shared" si="344"/>
        <v>0</v>
      </c>
      <c r="MW42" s="923">
        <f t="shared" si="345"/>
        <v>0</v>
      </c>
      <c r="MX42" s="923">
        <f t="shared" si="346"/>
        <v>0</v>
      </c>
      <c r="MY42" s="923">
        <f t="shared" si="347"/>
        <v>0</v>
      </c>
      <c r="MZ42" s="923">
        <f t="shared" si="332"/>
        <v>0</v>
      </c>
      <c r="NA42" s="923">
        <f t="shared" si="333"/>
        <v>0</v>
      </c>
      <c r="NB42" s="923">
        <f t="shared" si="334"/>
        <v>0</v>
      </c>
      <c r="NC42" s="923">
        <f t="shared" si="335"/>
        <v>0</v>
      </c>
      <c r="ND42" s="923">
        <f t="shared" si="336"/>
        <v>0</v>
      </c>
    </row>
    <row r="43" spans="1:368" s="902" customFormat="1" ht="13.9" customHeight="1" x14ac:dyDescent="0.2">
      <c r="A43" s="927" t="str">
        <f t="shared" si="337"/>
        <v/>
      </c>
      <c r="B43" s="928">
        <f>'Rent Schedule &amp; Summary'!B21</f>
        <v>0</v>
      </c>
      <c r="C43" s="929">
        <f>'Rent Schedule &amp; Summary'!C21</f>
        <v>0</v>
      </c>
      <c r="D43" s="929">
        <f>'Rent Schedule &amp; Summary'!D21</f>
        <v>0</v>
      </c>
      <c r="E43" s="929">
        <f>'Rent Schedule &amp; Summary'!E21</f>
        <v>0</v>
      </c>
      <c r="F43" s="929">
        <f>'Rent Schedule &amp; Summary'!F21</f>
        <v>0</v>
      </c>
      <c r="G43" s="929">
        <f>'Rent Schedule &amp; Summary'!G21</f>
        <v>0</v>
      </c>
      <c r="H43" s="929">
        <f>'Rent Schedule &amp; Summary'!H21</f>
        <v>0</v>
      </c>
      <c r="I43" s="929">
        <f>'Rent Schedule &amp; Summary'!I21</f>
        <v>0</v>
      </c>
      <c r="J43" s="929">
        <f>'Rent Schedule &amp; Summary'!J21</f>
        <v>0</v>
      </c>
      <c r="K43" s="930">
        <f>'Rent Schedule &amp; Summary'!K21</f>
        <v>0</v>
      </c>
      <c r="L43" s="759">
        <f t="shared" si="0"/>
        <v>0</v>
      </c>
      <c r="M43" s="759">
        <f t="shared" si="1"/>
        <v>0</v>
      </c>
      <c r="N43" s="931">
        <f>'Rent Schedule &amp; Summary'!N21</f>
        <v>0</v>
      </c>
      <c r="O43" s="931">
        <f>'Rent Schedule &amp; Summary'!O21</f>
        <v>0</v>
      </c>
      <c r="P43" s="931">
        <f>'Rent Schedule &amp; Summary'!P21</f>
        <v>0</v>
      </c>
      <c r="Q43" s="908">
        <f>'Rent Schedule &amp; Summary'!Q21</f>
        <v>0</v>
      </c>
      <c r="R43" s="932">
        <f>'Rent Schedule &amp; Summary'!R21</f>
        <v>0</v>
      </c>
      <c r="S43" s="933">
        <f>'Rent Schedule &amp; Summary'!S21</f>
        <v>0</v>
      </c>
      <c r="T43" s="1281">
        <f>'Rent Schedule &amp; Summary'!T21</f>
        <v>0</v>
      </c>
      <c r="U43" s="1281"/>
      <c r="V43" s="1281"/>
      <c r="W43" s="1281"/>
      <c r="X43" s="902" t="str">
        <f t="shared" si="2"/>
        <v/>
      </c>
      <c r="Y43" s="902" t="str">
        <f t="shared" si="3"/>
        <v/>
      </c>
      <c r="Z43" s="902" t="str">
        <f t="shared" si="4"/>
        <v/>
      </c>
      <c r="AA43" s="902" t="str">
        <f t="shared" si="5"/>
        <v/>
      </c>
      <c r="AB43" s="902" t="str">
        <f t="shared" si="6"/>
        <v/>
      </c>
      <c r="AC43" s="902" t="str">
        <f t="shared" si="7"/>
        <v/>
      </c>
      <c r="AD43" s="902" t="str">
        <f t="shared" si="8"/>
        <v/>
      </c>
      <c r="AE43" s="902" t="str">
        <f t="shared" si="9"/>
        <v/>
      </c>
      <c r="AF43" s="902" t="str">
        <f t="shared" si="10"/>
        <v/>
      </c>
      <c r="AG43" s="902" t="str">
        <f t="shared" si="11"/>
        <v/>
      </c>
      <c r="AH43" s="902" t="str">
        <f t="shared" si="12"/>
        <v/>
      </c>
      <c r="AI43" s="902" t="str">
        <f t="shared" si="13"/>
        <v/>
      </c>
      <c r="AJ43" s="902" t="str">
        <f t="shared" si="14"/>
        <v/>
      </c>
      <c r="AK43" s="902" t="str">
        <f t="shared" si="15"/>
        <v/>
      </c>
      <c r="AL43" s="902" t="str">
        <f t="shared" si="16"/>
        <v/>
      </c>
      <c r="AM43" s="902" t="str">
        <f t="shared" si="17"/>
        <v/>
      </c>
      <c r="AN43" s="902" t="str">
        <f t="shared" si="18"/>
        <v/>
      </c>
      <c r="AO43" s="902" t="str">
        <f t="shared" si="19"/>
        <v/>
      </c>
      <c r="AP43" s="902" t="str">
        <f t="shared" si="20"/>
        <v/>
      </c>
      <c r="AQ43" s="902" t="str">
        <f t="shared" si="21"/>
        <v/>
      </c>
      <c r="AR43" s="902" t="str">
        <f t="shared" si="22"/>
        <v/>
      </c>
      <c r="AS43" s="902" t="str">
        <f t="shared" si="23"/>
        <v/>
      </c>
      <c r="AT43" s="902" t="str">
        <f t="shared" si="24"/>
        <v/>
      </c>
      <c r="AU43" s="902" t="str">
        <f t="shared" si="25"/>
        <v/>
      </c>
      <c r="AV43" s="902" t="str">
        <f t="shared" si="26"/>
        <v/>
      </c>
      <c r="AW43" s="902" t="str">
        <f t="shared" si="27"/>
        <v/>
      </c>
      <c r="AX43" s="902" t="str">
        <f t="shared" si="28"/>
        <v/>
      </c>
      <c r="AY43" s="902" t="str">
        <f t="shared" si="29"/>
        <v/>
      </c>
      <c r="AZ43" s="902" t="str">
        <f t="shared" si="30"/>
        <v/>
      </c>
      <c r="BA43" s="902" t="str">
        <f t="shared" si="31"/>
        <v/>
      </c>
      <c r="BB43" s="902" t="str">
        <f t="shared" si="32"/>
        <v/>
      </c>
      <c r="BC43" s="902" t="str">
        <f t="shared" si="33"/>
        <v/>
      </c>
      <c r="BD43" s="902" t="str">
        <f t="shared" si="34"/>
        <v/>
      </c>
      <c r="BE43" s="902" t="str">
        <f t="shared" si="35"/>
        <v/>
      </c>
      <c r="BF43" s="902" t="str">
        <f t="shared" si="36"/>
        <v/>
      </c>
      <c r="BG43" s="902" t="str">
        <f t="shared" si="37"/>
        <v/>
      </c>
      <c r="BH43" s="902" t="str">
        <f t="shared" si="38"/>
        <v/>
      </c>
      <c r="BI43" s="902" t="str">
        <f t="shared" si="39"/>
        <v/>
      </c>
      <c r="BJ43" s="902" t="str">
        <f t="shared" si="40"/>
        <v/>
      </c>
      <c r="BK43" s="902" t="str">
        <f t="shared" si="41"/>
        <v/>
      </c>
      <c r="BL43" s="902" t="str">
        <f t="shared" si="42"/>
        <v/>
      </c>
      <c r="BM43" s="902" t="str">
        <f t="shared" si="43"/>
        <v/>
      </c>
      <c r="BN43" s="902" t="str">
        <f t="shared" si="44"/>
        <v/>
      </c>
      <c r="BO43" s="902" t="str">
        <f t="shared" si="45"/>
        <v/>
      </c>
      <c r="BP43" s="902" t="str">
        <f t="shared" si="46"/>
        <v/>
      </c>
      <c r="BQ43" s="902" t="str">
        <f t="shared" si="47"/>
        <v/>
      </c>
      <c r="BR43" s="902" t="str">
        <f t="shared" si="48"/>
        <v/>
      </c>
      <c r="BS43" s="902" t="str">
        <f t="shared" si="49"/>
        <v/>
      </c>
      <c r="BT43" s="902" t="str">
        <f t="shared" si="50"/>
        <v/>
      </c>
      <c r="BU43" s="902" t="str">
        <f t="shared" si="51"/>
        <v/>
      </c>
      <c r="BV43" s="902" t="str">
        <f t="shared" si="52"/>
        <v/>
      </c>
      <c r="BW43" s="902" t="str">
        <f t="shared" si="53"/>
        <v/>
      </c>
      <c r="BX43" s="902" t="str">
        <f t="shared" si="54"/>
        <v/>
      </c>
      <c r="BY43" s="902" t="str">
        <f t="shared" si="55"/>
        <v/>
      </c>
      <c r="BZ43" s="902" t="str">
        <f t="shared" si="56"/>
        <v/>
      </c>
      <c r="CA43" s="902" t="str">
        <f t="shared" si="57"/>
        <v/>
      </c>
      <c r="CB43" s="902" t="str">
        <f t="shared" si="58"/>
        <v/>
      </c>
      <c r="CC43" s="902" t="str">
        <f t="shared" si="59"/>
        <v/>
      </c>
      <c r="CD43" s="902" t="str">
        <f t="shared" si="60"/>
        <v/>
      </c>
      <c r="CE43" s="902" t="str">
        <f t="shared" si="61"/>
        <v/>
      </c>
      <c r="CF43" s="902" t="str">
        <f t="shared" si="62"/>
        <v/>
      </c>
      <c r="CG43" s="902" t="str">
        <f t="shared" si="63"/>
        <v/>
      </c>
      <c r="CH43" s="902" t="str">
        <f t="shared" si="64"/>
        <v/>
      </c>
      <c r="CI43" s="902" t="str">
        <f t="shared" si="65"/>
        <v/>
      </c>
      <c r="CJ43" s="902" t="str">
        <f t="shared" si="66"/>
        <v/>
      </c>
      <c r="CK43" s="902" t="str">
        <f t="shared" si="67"/>
        <v/>
      </c>
      <c r="CL43" s="902" t="str">
        <f t="shared" si="68"/>
        <v/>
      </c>
      <c r="CM43" s="902" t="str">
        <f t="shared" si="69"/>
        <v/>
      </c>
      <c r="CN43" s="902" t="str">
        <f t="shared" si="70"/>
        <v/>
      </c>
      <c r="CO43" s="902" t="str">
        <f t="shared" si="71"/>
        <v/>
      </c>
      <c r="CP43" s="902" t="str">
        <f t="shared" si="72"/>
        <v/>
      </c>
      <c r="CQ43" s="902" t="str">
        <f t="shared" si="73"/>
        <v/>
      </c>
      <c r="CR43" s="902" t="str">
        <f t="shared" si="74"/>
        <v/>
      </c>
      <c r="CS43" s="902" t="str">
        <f t="shared" si="75"/>
        <v/>
      </c>
      <c r="CT43" s="902" t="str">
        <f t="shared" si="76"/>
        <v/>
      </c>
      <c r="CU43" s="902" t="str">
        <f t="shared" si="77"/>
        <v/>
      </c>
      <c r="CV43" s="902" t="str">
        <f t="shared" si="78"/>
        <v/>
      </c>
      <c r="CW43" s="902" t="str">
        <f t="shared" si="79"/>
        <v/>
      </c>
      <c r="CX43" s="902" t="str">
        <f t="shared" si="80"/>
        <v/>
      </c>
      <c r="CY43" s="902" t="str">
        <f t="shared" si="81"/>
        <v/>
      </c>
      <c r="CZ43" s="902" t="str">
        <f t="shared" si="82"/>
        <v/>
      </c>
      <c r="DA43" s="902" t="str">
        <f t="shared" si="83"/>
        <v/>
      </c>
      <c r="DB43" s="902" t="str">
        <f t="shared" si="84"/>
        <v/>
      </c>
      <c r="DC43" s="902" t="str">
        <f t="shared" si="85"/>
        <v/>
      </c>
      <c r="DD43" s="902" t="str">
        <f t="shared" si="86"/>
        <v/>
      </c>
      <c r="DE43" s="902" t="str">
        <f t="shared" si="87"/>
        <v/>
      </c>
      <c r="DF43" s="902" t="str">
        <f t="shared" si="88"/>
        <v/>
      </c>
      <c r="DG43" s="902" t="str">
        <f t="shared" si="89"/>
        <v/>
      </c>
      <c r="DH43" s="902" t="str">
        <f t="shared" si="90"/>
        <v/>
      </c>
      <c r="DI43" s="902" t="str">
        <f t="shared" si="91"/>
        <v/>
      </c>
      <c r="DJ43" s="902" t="str">
        <f t="shared" si="92"/>
        <v/>
      </c>
      <c r="DK43" s="902" t="str">
        <f t="shared" si="93"/>
        <v/>
      </c>
      <c r="DL43" s="902" t="str">
        <f t="shared" si="94"/>
        <v/>
      </c>
      <c r="DM43" s="902" t="str">
        <f t="shared" si="95"/>
        <v/>
      </c>
      <c r="DN43" s="902" t="str">
        <f t="shared" si="96"/>
        <v/>
      </c>
      <c r="DO43" s="902" t="str">
        <f t="shared" si="97"/>
        <v/>
      </c>
      <c r="DP43" s="902" t="str">
        <f t="shared" si="98"/>
        <v/>
      </c>
      <c r="DQ43" s="902" t="str">
        <f t="shared" si="99"/>
        <v/>
      </c>
      <c r="DR43" s="902" t="str">
        <f t="shared" si="100"/>
        <v/>
      </c>
      <c r="DS43" s="902" t="str">
        <f t="shared" si="101"/>
        <v/>
      </c>
      <c r="DT43" s="902" t="str">
        <f t="shared" si="102"/>
        <v/>
      </c>
      <c r="DU43" s="902" t="str">
        <f t="shared" si="103"/>
        <v/>
      </c>
      <c r="DV43" s="902" t="str">
        <f t="shared" si="104"/>
        <v/>
      </c>
      <c r="DW43" s="902" t="str">
        <f t="shared" si="105"/>
        <v/>
      </c>
      <c r="DX43" s="902" t="str">
        <f t="shared" si="106"/>
        <v/>
      </c>
      <c r="DY43" s="902" t="str">
        <f t="shared" si="107"/>
        <v/>
      </c>
      <c r="DZ43" s="902" t="str">
        <f t="shared" si="108"/>
        <v/>
      </c>
      <c r="EA43" s="902" t="str">
        <f t="shared" si="109"/>
        <v/>
      </c>
      <c r="EB43" s="902" t="str">
        <f t="shared" si="110"/>
        <v/>
      </c>
      <c r="EC43" s="902" t="str">
        <f t="shared" si="111"/>
        <v/>
      </c>
      <c r="ED43" s="902" t="str">
        <f t="shared" si="112"/>
        <v/>
      </c>
      <c r="EE43" s="902" t="str">
        <f t="shared" si="113"/>
        <v/>
      </c>
      <c r="EF43" s="902" t="str">
        <f t="shared" si="114"/>
        <v/>
      </c>
      <c r="EG43" s="902" t="str">
        <f t="shared" si="115"/>
        <v/>
      </c>
      <c r="EH43" s="902" t="str">
        <f t="shared" si="116"/>
        <v/>
      </c>
      <c r="EI43" s="902" t="str">
        <f t="shared" si="117"/>
        <v/>
      </c>
      <c r="EJ43" s="902" t="str">
        <f t="shared" si="118"/>
        <v/>
      </c>
      <c r="EK43" s="902" t="str">
        <f t="shared" si="119"/>
        <v/>
      </c>
      <c r="EL43" s="902" t="str">
        <f t="shared" si="120"/>
        <v/>
      </c>
      <c r="EM43" s="902" t="str">
        <f t="shared" si="121"/>
        <v/>
      </c>
      <c r="EN43" s="902" t="str">
        <f t="shared" si="122"/>
        <v/>
      </c>
      <c r="EO43" s="902" t="str">
        <f t="shared" si="123"/>
        <v/>
      </c>
      <c r="EP43" s="902" t="str">
        <f t="shared" si="124"/>
        <v/>
      </c>
      <c r="EQ43" s="902" t="str">
        <f t="shared" si="125"/>
        <v/>
      </c>
      <c r="ER43" s="902" t="str">
        <f t="shared" si="126"/>
        <v/>
      </c>
      <c r="ES43" s="902" t="str">
        <f t="shared" si="127"/>
        <v/>
      </c>
      <c r="ET43" s="902" t="str">
        <f t="shared" si="128"/>
        <v/>
      </c>
      <c r="EU43" s="902" t="str">
        <f t="shared" si="129"/>
        <v/>
      </c>
      <c r="EV43" s="902" t="str">
        <f t="shared" si="130"/>
        <v/>
      </c>
      <c r="EW43" s="902" t="str">
        <f t="shared" si="131"/>
        <v/>
      </c>
      <c r="EX43" s="902" t="str">
        <f t="shared" si="132"/>
        <v/>
      </c>
      <c r="EY43" s="902" t="str">
        <f t="shared" si="133"/>
        <v/>
      </c>
      <c r="EZ43" s="902" t="str">
        <f t="shared" si="134"/>
        <v/>
      </c>
      <c r="FA43" s="902" t="str">
        <f t="shared" si="135"/>
        <v/>
      </c>
      <c r="FB43" s="902" t="str">
        <f t="shared" si="136"/>
        <v/>
      </c>
      <c r="FC43" s="902" t="str">
        <f t="shared" si="137"/>
        <v/>
      </c>
      <c r="FD43" s="902" t="str">
        <f t="shared" si="138"/>
        <v/>
      </c>
      <c r="FE43" s="902" t="str">
        <f t="shared" si="139"/>
        <v/>
      </c>
      <c r="FF43" s="902" t="str">
        <f t="shared" si="140"/>
        <v/>
      </c>
      <c r="FG43" s="902" t="str">
        <f t="shared" si="141"/>
        <v/>
      </c>
      <c r="FH43" s="902" t="str">
        <f t="shared" si="142"/>
        <v/>
      </c>
      <c r="FI43" s="902" t="str">
        <f t="shared" si="143"/>
        <v/>
      </c>
      <c r="FJ43" s="902" t="str">
        <f t="shared" si="144"/>
        <v/>
      </c>
      <c r="FK43" s="902" t="str">
        <f t="shared" si="145"/>
        <v/>
      </c>
      <c r="FL43" s="902" t="str">
        <f t="shared" si="146"/>
        <v/>
      </c>
      <c r="FM43" s="902" t="str">
        <f t="shared" si="147"/>
        <v/>
      </c>
      <c r="FN43" s="902" t="str">
        <f t="shared" si="148"/>
        <v/>
      </c>
      <c r="FO43" s="902" t="str">
        <f t="shared" si="149"/>
        <v/>
      </c>
      <c r="FP43" s="902" t="str">
        <f t="shared" si="150"/>
        <v/>
      </c>
      <c r="FQ43" s="902" t="str">
        <f t="shared" si="151"/>
        <v/>
      </c>
      <c r="FR43" s="902" t="str">
        <f t="shared" si="152"/>
        <v/>
      </c>
      <c r="FS43" s="902" t="str">
        <f t="shared" si="153"/>
        <v/>
      </c>
      <c r="FT43" s="902" t="str">
        <f t="shared" si="154"/>
        <v/>
      </c>
      <c r="FU43" s="902" t="str">
        <f t="shared" si="155"/>
        <v/>
      </c>
      <c r="FV43" s="902" t="str">
        <f t="shared" si="156"/>
        <v/>
      </c>
      <c r="FW43" s="902" t="str">
        <f t="shared" si="157"/>
        <v/>
      </c>
      <c r="FX43" s="902" t="str">
        <f t="shared" si="158"/>
        <v/>
      </c>
      <c r="FY43" s="902" t="str">
        <f t="shared" si="159"/>
        <v/>
      </c>
      <c r="FZ43" s="902" t="str">
        <f t="shared" si="160"/>
        <v/>
      </c>
      <c r="GA43" s="902" t="str">
        <f t="shared" si="161"/>
        <v/>
      </c>
      <c r="GB43" s="902" t="str">
        <f t="shared" si="162"/>
        <v/>
      </c>
      <c r="GC43" s="902" t="str">
        <f t="shared" si="163"/>
        <v/>
      </c>
      <c r="GD43" s="902" t="str">
        <f t="shared" si="164"/>
        <v/>
      </c>
      <c r="GE43" s="902" t="str">
        <f t="shared" si="165"/>
        <v/>
      </c>
      <c r="GF43" s="902" t="str">
        <f t="shared" si="166"/>
        <v/>
      </c>
      <c r="GG43" s="902" t="str">
        <f t="shared" si="167"/>
        <v/>
      </c>
      <c r="GH43" s="902" t="str">
        <f t="shared" si="168"/>
        <v/>
      </c>
      <c r="GI43" s="902" t="str">
        <f t="shared" si="169"/>
        <v/>
      </c>
      <c r="GJ43" s="902" t="str">
        <f t="shared" si="170"/>
        <v/>
      </c>
      <c r="GK43" s="902" t="str">
        <f t="shared" si="171"/>
        <v/>
      </c>
      <c r="GL43" s="902" t="str">
        <f t="shared" si="172"/>
        <v/>
      </c>
      <c r="GM43" s="902" t="str">
        <f t="shared" si="173"/>
        <v/>
      </c>
      <c r="GN43" s="902" t="str">
        <f t="shared" si="174"/>
        <v/>
      </c>
      <c r="GO43" s="902" t="str">
        <f t="shared" si="175"/>
        <v/>
      </c>
      <c r="GP43" s="902" t="str">
        <f t="shared" si="176"/>
        <v/>
      </c>
      <c r="GQ43" s="902" t="str">
        <f t="shared" si="177"/>
        <v/>
      </c>
      <c r="GR43" s="902" t="str">
        <f t="shared" si="178"/>
        <v/>
      </c>
      <c r="GS43" s="902" t="str">
        <f t="shared" si="179"/>
        <v/>
      </c>
      <c r="GT43" s="902" t="str">
        <f t="shared" si="180"/>
        <v/>
      </c>
      <c r="GU43" s="902" t="str">
        <f t="shared" si="181"/>
        <v/>
      </c>
      <c r="GV43" s="902" t="str">
        <f t="shared" si="182"/>
        <v/>
      </c>
      <c r="GW43" s="902" t="str">
        <f t="shared" si="183"/>
        <v/>
      </c>
      <c r="GX43" s="902" t="str">
        <f t="shared" si="184"/>
        <v/>
      </c>
      <c r="GY43" s="902" t="str">
        <f t="shared" si="185"/>
        <v/>
      </c>
      <c r="GZ43" s="902" t="str">
        <f t="shared" si="186"/>
        <v/>
      </c>
      <c r="HA43" s="902" t="str">
        <f t="shared" si="187"/>
        <v/>
      </c>
      <c r="HB43" s="902" t="str">
        <f t="shared" si="188"/>
        <v/>
      </c>
      <c r="HC43" s="902" t="str">
        <f t="shared" si="189"/>
        <v/>
      </c>
      <c r="HD43" s="902" t="str">
        <f t="shared" si="190"/>
        <v/>
      </c>
      <c r="HE43" s="902" t="str">
        <f t="shared" si="191"/>
        <v/>
      </c>
      <c r="HF43" s="902" t="str">
        <f t="shared" si="192"/>
        <v/>
      </c>
      <c r="HG43" s="902" t="str">
        <f t="shared" si="193"/>
        <v/>
      </c>
      <c r="HH43" s="902" t="str">
        <f t="shared" si="194"/>
        <v/>
      </c>
      <c r="HI43" s="902" t="str">
        <f t="shared" si="195"/>
        <v/>
      </c>
      <c r="HJ43" s="902" t="str">
        <f t="shared" si="196"/>
        <v/>
      </c>
      <c r="HK43" s="902" t="str">
        <f t="shared" si="197"/>
        <v/>
      </c>
      <c r="HL43" s="902" t="str">
        <f t="shared" si="198"/>
        <v/>
      </c>
      <c r="HM43" s="902" t="str">
        <f t="shared" si="199"/>
        <v/>
      </c>
      <c r="HN43" s="902" t="str">
        <f t="shared" si="200"/>
        <v/>
      </c>
      <c r="HO43" s="902" t="str">
        <f t="shared" si="201"/>
        <v/>
      </c>
      <c r="HP43" s="902" t="str">
        <f t="shared" si="202"/>
        <v/>
      </c>
      <c r="HQ43" s="902" t="str">
        <f t="shared" si="203"/>
        <v/>
      </c>
      <c r="HR43" s="902" t="str">
        <f t="shared" si="204"/>
        <v/>
      </c>
      <c r="HS43" s="902" t="str">
        <f t="shared" si="205"/>
        <v/>
      </c>
      <c r="HT43" s="902" t="str">
        <f t="shared" si="206"/>
        <v/>
      </c>
      <c r="HU43" s="902" t="str">
        <f t="shared" si="207"/>
        <v/>
      </c>
      <c r="HV43" s="902" t="str">
        <f t="shared" si="208"/>
        <v/>
      </c>
      <c r="HW43" s="902" t="str">
        <f t="shared" si="209"/>
        <v/>
      </c>
      <c r="HX43" s="902" t="str">
        <f t="shared" si="210"/>
        <v/>
      </c>
      <c r="HY43" s="902" t="str">
        <f t="shared" si="211"/>
        <v/>
      </c>
      <c r="HZ43" s="934" t="str">
        <f t="shared" si="212"/>
        <v/>
      </c>
      <c r="IA43" s="934" t="str">
        <f t="shared" si="213"/>
        <v/>
      </c>
      <c r="IB43" s="934" t="str">
        <f t="shared" si="214"/>
        <v/>
      </c>
      <c r="IC43" s="934" t="str">
        <f t="shared" si="215"/>
        <v/>
      </c>
      <c r="ID43" s="934" t="str">
        <f t="shared" si="216"/>
        <v/>
      </c>
      <c r="IE43" s="934" t="str">
        <f t="shared" si="217"/>
        <v/>
      </c>
      <c r="IF43" s="934" t="str">
        <f t="shared" si="218"/>
        <v/>
      </c>
      <c r="IG43" s="934" t="str">
        <f t="shared" si="219"/>
        <v/>
      </c>
      <c r="IH43" s="934" t="str">
        <f t="shared" si="220"/>
        <v/>
      </c>
      <c r="II43" s="934" t="str">
        <f t="shared" si="221"/>
        <v/>
      </c>
      <c r="IJ43" s="934" t="str">
        <f t="shared" si="222"/>
        <v/>
      </c>
      <c r="IK43" s="934" t="str">
        <f t="shared" si="223"/>
        <v/>
      </c>
      <c r="IL43" s="934" t="str">
        <f t="shared" si="224"/>
        <v/>
      </c>
      <c r="IM43" s="934" t="str">
        <f t="shared" si="225"/>
        <v/>
      </c>
      <c r="IN43" s="934" t="str">
        <f t="shared" si="226"/>
        <v/>
      </c>
      <c r="IO43" s="934" t="str">
        <f t="shared" si="227"/>
        <v/>
      </c>
      <c r="IP43" s="934" t="str">
        <f t="shared" si="228"/>
        <v/>
      </c>
      <c r="IQ43" s="934" t="str">
        <f t="shared" si="229"/>
        <v/>
      </c>
      <c r="IR43" s="934" t="str">
        <f t="shared" si="230"/>
        <v/>
      </c>
      <c r="IS43" s="934" t="str">
        <f t="shared" si="231"/>
        <v/>
      </c>
      <c r="IT43" s="934" t="str">
        <f t="shared" si="232"/>
        <v/>
      </c>
      <c r="IU43" s="934" t="str">
        <f t="shared" si="233"/>
        <v/>
      </c>
      <c r="IV43" s="934" t="str">
        <f t="shared" si="234"/>
        <v/>
      </c>
      <c r="IW43" s="934" t="str">
        <f t="shared" si="235"/>
        <v/>
      </c>
      <c r="IX43" s="934" t="str">
        <f t="shared" si="236"/>
        <v/>
      </c>
      <c r="IY43" s="934" t="str">
        <f t="shared" si="237"/>
        <v/>
      </c>
      <c r="IZ43" s="934" t="str">
        <f t="shared" si="238"/>
        <v/>
      </c>
      <c r="JA43" s="934" t="str">
        <f t="shared" si="239"/>
        <v/>
      </c>
      <c r="JB43" s="934" t="str">
        <f t="shared" si="240"/>
        <v/>
      </c>
      <c r="JC43" s="934" t="str">
        <f t="shared" si="241"/>
        <v/>
      </c>
      <c r="JD43" s="934" t="str">
        <f t="shared" si="242"/>
        <v/>
      </c>
      <c r="JE43" s="934" t="str">
        <f t="shared" si="243"/>
        <v/>
      </c>
      <c r="JF43" s="934" t="str">
        <f t="shared" si="244"/>
        <v/>
      </c>
      <c r="JG43" s="934" t="str">
        <f t="shared" si="245"/>
        <v/>
      </c>
      <c r="JH43" s="934" t="str">
        <f t="shared" si="246"/>
        <v/>
      </c>
      <c r="JI43" s="934" t="str">
        <f t="shared" si="247"/>
        <v/>
      </c>
      <c r="JJ43" s="934" t="str">
        <f t="shared" si="248"/>
        <v/>
      </c>
      <c r="JK43" s="934" t="str">
        <f t="shared" si="249"/>
        <v/>
      </c>
      <c r="JL43" s="934" t="str">
        <f t="shared" si="250"/>
        <v/>
      </c>
      <c r="JM43" s="934" t="str">
        <f t="shared" si="251"/>
        <v/>
      </c>
      <c r="JN43" s="934" t="str">
        <f t="shared" si="252"/>
        <v/>
      </c>
      <c r="JO43" s="934" t="str">
        <f t="shared" si="253"/>
        <v/>
      </c>
      <c r="JP43" s="934" t="str">
        <f t="shared" si="254"/>
        <v/>
      </c>
      <c r="JQ43" s="934" t="str">
        <f t="shared" si="255"/>
        <v/>
      </c>
      <c r="JR43" s="934" t="str">
        <f t="shared" si="256"/>
        <v/>
      </c>
      <c r="JS43" s="934" t="str">
        <f t="shared" si="257"/>
        <v/>
      </c>
      <c r="JT43" s="934" t="str">
        <f t="shared" si="258"/>
        <v/>
      </c>
      <c r="JU43" s="934" t="str">
        <f t="shared" si="259"/>
        <v/>
      </c>
      <c r="JV43" s="934" t="str">
        <f t="shared" si="260"/>
        <v/>
      </c>
      <c r="JW43" s="934" t="str">
        <f t="shared" si="261"/>
        <v/>
      </c>
      <c r="JX43" s="934" t="str">
        <f t="shared" si="262"/>
        <v/>
      </c>
      <c r="JY43" s="934" t="str">
        <f t="shared" si="263"/>
        <v/>
      </c>
      <c r="JZ43" s="934" t="str">
        <f t="shared" si="264"/>
        <v/>
      </c>
      <c r="KA43" s="934" t="str">
        <f t="shared" si="265"/>
        <v/>
      </c>
      <c r="KB43" s="934" t="str">
        <f t="shared" si="266"/>
        <v/>
      </c>
      <c r="KC43" s="934" t="str">
        <f t="shared" si="267"/>
        <v/>
      </c>
      <c r="KD43" s="934" t="str">
        <f t="shared" si="268"/>
        <v/>
      </c>
      <c r="KE43" s="934" t="str">
        <f t="shared" si="269"/>
        <v/>
      </c>
      <c r="KF43" s="934" t="str">
        <f t="shared" si="270"/>
        <v/>
      </c>
      <c r="KG43" s="934" t="str">
        <f t="shared" si="271"/>
        <v/>
      </c>
      <c r="KH43" s="934" t="str">
        <f t="shared" si="272"/>
        <v/>
      </c>
      <c r="KI43" s="934" t="str">
        <f t="shared" si="273"/>
        <v/>
      </c>
      <c r="KJ43" s="934" t="str">
        <f t="shared" si="274"/>
        <v/>
      </c>
      <c r="KK43" s="934" t="str">
        <f t="shared" si="275"/>
        <v/>
      </c>
      <c r="KL43" s="934" t="str">
        <f t="shared" si="276"/>
        <v/>
      </c>
      <c r="KM43" s="934" t="str">
        <f t="shared" si="277"/>
        <v/>
      </c>
      <c r="KN43" s="934" t="str">
        <f t="shared" si="278"/>
        <v/>
      </c>
      <c r="KO43" s="934" t="str">
        <f t="shared" si="279"/>
        <v/>
      </c>
      <c r="KP43" s="934" t="str">
        <f t="shared" si="280"/>
        <v/>
      </c>
      <c r="KQ43" s="934" t="str">
        <f t="shared" si="281"/>
        <v/>
      </c>
      <c r="KR43" s="934" t="str">
        <f t="shared" si="282"/>
        <v/>
      </c>
      <c r="KS43" s="934" t="str">
        <f t="shared" si="283"/>
        <v/>
      </c>
      <c r="KT43" s="934" t="str">
        <f t="shared" si="284"/>
        <v/>
      </c>
      <c r="KU43" s="934" t="str">
        <f t="shared" si="285"/>
        <v/>
      </c>
      <c r="KV43" s="934" t="str">
        <f t="shared" si="286"/>
        <v/>
      </c>
      <c r="KW43" s="934" t="str">
        <f t="shared" si="287"/>
        <v/>
      </c>
      <c r="KX43" s="934" t="str">
        <f t="shared" si="288"/>
        <v/>
      </c>
      <c r="KY43" s="934" t="str">
        <f t="shared" si="289"/>
        <v/>
      </c>
      <c r="KZ43" s="934" t="str">
        <f t="shared" si="290"/>
        <v/>
      </c>
      <c r="LA43" s="934" t="str">
        <f t="shared" si="291"/>
        <v/>
      </c>
      <c r="LB43" s="934" t="str">
        <f t="shared" si="292"/>
        <v/>
      </c>
      <c r="LC43" s="934" t="str">
        <f t="shared" si="293"/>
        <v/>
      </c>
      <c r="LD43" s="934" t="str">
        <f t="shared" si="294"/>
        <v/>
      </c>
      <c r="LE43" s="934" t="str">
        <f t="shared" si="295"/>
        <v/>
      </c>
      <c r="LF43" s="934" t="str">
        <f t="shared" si="296"/>
        <v/>
      </c>
      <c r="LG43" s="934" t="str">
        <f t="shared" si="297"/>
        <v/>
      </c>
      <c r="LH43" s="934" t="str">
        <f t="shared" si="298"/>
        <v/>
      </c>
      <c r="LI43" s="934" t="str">
        <f t="shared" si="299"/>
        <v/>
      </c>
      <c r="LJ43" s="934" t="str">
        <f t="shared" si="300"/>
        <v/>
      </c>
      <c r="LK43" s="934" t="str">
        <f t="shared" si="301"/>
        <v/>
      </c>
      <c r="LL43" s="934" t="str">
        <f t="shared" si="302"/>
        <v/>
      </c>
      <c r="LM43" s="934" t="str">
        <f t="shared" si="303"/>
        <v/>
      </c>
      <c r="LN43" s="934" t="str">
        <f t="shared" si="304"/>
        <v/>
      </c>
      <c r="LO43" s="934" t="str">
        <f t="shared" si="305"/>
        <v/>
      </c>
      <c r="LP43" s="934" t="str">
        <f t="shared" si="306"/>
        <v/>
      </c>
      <c r="LQ43" s="935" t="str">
        <f t="shared" si="307"/>
        <v/>
      </c>
      <c r="LR43" s="935" t="str">
        <f t="shared" si="308"/>
        <v/>
      </c>
      <c r="LS43" s="935" t="str">
        <f t="shared" si="309"/>
        <v/>
      </c>
      <c r="LT43" s="935" t="str">
        <f t="shared" si="310"/>
        <v/>
      </c>
      <c r="LU43" s="935" t="str">
        <f t="shared" si="311"/>
        <v/>
      </c>
      <c r="LV43" s="902" t="str">
        <f t="shared" si="312"/>
        <v/>
      </c>
      <c r="LW43" s="902" t="str">
        <f t="shared" si="313"/>
        <v/>
      </c>
      <c r="LX43" s="902" t="str">
        <f t="shared" si="314"/>
        <v/>
      </c>
      <c r="LY43" s="902" t="str">
        <f t="shared" si="315"/>
        <v/>
      </c>
      <c r="LZ43" s="902" t="str">
        <f t="shared" si="316"/>
        <v/>
      </c>
      <c r="MA43" s="902" t="str">
        <f t="shared" si="317"/>
        <v/>
      </c>
      <c r="MB43" s="902" t="str">
        <f t="shared" si="318"/>
        <v/>
      </c>
      <c r="MC43" s="902" t="str">
        <f t="shared" si="319"/>
        <v/>
      </c>
      <c r="MD43" s="902" t="str">
        <f t="shared" si="320"/>
        <v/>
      </c>
      <c r="ME43" s="902" t="str">
        <f t="shared" si="321"/>
        <v/>
      </c>
      <c r="MF43" s="902" t="str">
        <f t="shared" si="322"/>
        <v/>
      </c>
      <c r="MG43" s="902" t="str">
        <f t="shared" si="323"/>
        <v/>
      </c>
      <c r="MH43" s="902" t="str">
        <f t="shared" si="324"/>
        <v/>
      </c>
      <c r="MI43" s="902" t="str">
        <f t="shared" si="325"/>
        <v/>
      </c>
      <c r="MJ43" s="902" t="str">
        <f t="shared" si="326"/>
        <v/>
      </c>
      <c r="MK43" s="902" t="str">
        <f t="shared" si="327"/>
        <v/>
      </c>
      <c r="ML43" s="902" t="str">
        <f t="shared" si="328"/>
        <v/>
      </c>
      <c r="MM43" s="902" t="str">
        <f t="shared" si="329"/>
        <v/>
      </c>
      <c r="MN43" s="902" t="str">
        <f t="shared" si="330"/>
        <v/>
      </c>
      <c r="MO43" s="902" t="str">
        <f t="shared" si="331"/>
        <v/>
      </c>
      <c r="MP43" s="923">
        <f t="shared" si="338"/>
        <v>0</v>
      </c>
      <c r="MQ43" s="923">
        <f t="shared" si="339"/>
        <v>0</v>
      </c>
      <c r="MR43" s="923">
        <f t="shared" si="340"/>
        <v>0</v>
      </c>
      <c r="MS43" s="923">
        <f t="shared" si="341"/>
        <v>0</v>
      </c>
      <c r="MT43" s="923">
        <f t="shared" si="342"/>
        <v>0</v>
      </c>
      <c r="MU43" s="923">
        <f t="shared" si="343"/>
        <v>0</v>
      </c>
      <c r="MV43" s="923">
        <f t="shared" si="344"/>
        <v>0</v>
      </c>
      <c r="MW43" s="923">
        <f t="shared" si="345"/>
        <v>0</v>
      </c>
      <c r="MX43" s="923">
        <f t="shared" si="346"/>
        <v>0</v>
      </c>
      <c r="MY43" s="923">
        <f t="shared" si="347"/>
        <v>0</v>
      </c>
      <c r="MZ43" s="923">
        <f t="shared" si="332"/>
        <v>0</v>
      </c>
      <c r="NA43" s="923">
        <f t="shared" si="333"/>
        <v>0</v>
      </c>
      <c r="NB43" s="923">
        <f t="shared" si="334"/>
        <v>0</v>
      </c>
      <c r="NC43" s="923">
        <f t="shared" si="335"/>
        <v>0</v>
      </c>
      <c r="ND43" s="923">
        <f t="shared" si="336"/>
        <v>0</v>
      </c>
    </row>
    <row r="44" spans="1:368" s="902" customFormat="1" ht="13.9" customHeight="1" x14ac:dyDescent="0.2">
      <c r="A44" s="927" t="str">
        <f t="shared" si="337"/>
        <v/>
      </c>
      <c r="B44" s="928">
        <f>'Rent Schedule &amp; Summary'!B22</f>
        <v>0</v>
      </c>
      <c r="C44" s="929">
        <f>'Rent Schedule &amp; Summary'!C22</f>
        <v>0</v>
      </c>
      <c r="D44" s="929">
        <f>'Rent Schedule &amp; Summary'!D22</f>
        <v>0</v>
      </c>
      <c r="E44" s="929">
        <f>'Rent Schedule &amp; Summary'!E22</f>
        <v>0</v>
      </c>
      <c r="F44" s="929">
        <f>'Rent Schedule &amp; Summary'!F22</f>
        <v>0</v>
      </c>
      <c r="G44" s="929">
        <f>'Rent Schedule &amp; Summary'!G22</f>
        <v>0</v>
      </c>
      <c r="H44" s="929">
        <f>'Rent Schedule &amp; Summary'!H22</f>
        <v>0</v>
      </c>
      <c r="I44" s="929">
        <f>'Rent Schedule &amp; Summary'!I22</f>
        <v>0</v>
      </c>
      <c r="J44" s="929">
        <f>'Rent Schedule &amp; Summary'!J22</f>
        <v>0</v>
      </c>
      <c r="K44" s="930">
        <f>'Rent Schedule &amp; Summary'!K22</f>
        <v>0</v>
      </c>
      <c r="L44" s="759">
        <f t="shared" si="0"/>
        <v>0</v>
      </c>
      <c r="M44" s="759">
        <f t="shared" si="1"/>
        <v>0</v>
      </c>
      <c r="N44" s="931">
        <f>'Rent Schedule &amp; Summary'!N22</f>
        <v>0</v>
      </c>
      <c r="O44" s="931">
        <f>'Rent Schedule &amp; Summary'!O22</f>
        <v>0</v>
      </c>
      <c r="P44" s="931">
        <f>'Rent Schedule &amp; Summary'!P22</f>
        <v>0</v>
      </c>
      <c r="Q44" s="908">
        <f>'Rent Schedule &amp; Summary'!Q22</f>
        <v>0</v>
      </c>
      <c r="R44" s="932">
        <f>'Rent Schedule &amp; Summary'!R22</f>
        <v>0</v>
      </c>
      <c r="S44" s="933">
        <f>'Rent Schedule &amp; Summary'!S22</f>
        <v>0</v>
      </c>
      <c r="T44" s="1281">
        <f>'Rent Schedule &amp; Summary'!T22</f>
        <v>0</v>
      </c>
      <c r="U44" s="1281"/>
      <c r="V44" s="1281"/>
      <c r="W44" s="1281"/>
      <c r="X44" s="902" t="str">
        <f t="shared" si="2"/>
        <v/>
      </c>
      <c r="Y44" s="902" t="str">
        <f t="shared" si="3"/>
        <v/>
      </c>
      <c r="Z44" s="902" t="str">
        <f t="shared" si="4"/>
        <v/>
      </c>
      <c r="AA44" s="902" t="str">
        <f t="shared" si="5"/>
        <v/>
      </c>
      <c r="AB44" s="902" t="str">
        <f t="shared" si="6"/>
        <v/>
      </c>
      <c r="AC44" s="902" t="str">
        <f t="shared" si="7"/>
        <v/>
      </c>
      <c r="AD44" s="902" t="str">
        <f t="shared" si="8"/>
        <v/>
      </c>
      <c r="AE44" s="902" t="str">
        <f t="shared" si="9"/>
        <v/>
      </c>
      <c r="AF44" s="902" t="str">
        <f t="shared" si="10"/>
        <v/>
      </c>
      <c r="AG44" s="902" t="str">
        <f t="shared" si="11"/>
        <v/>
      </c>
      <c r="AH44" s="902" t="str">
        <f t="shared" si="12"/>
        <v/>
      </c>
      <c r="AI44" s="902" t="str">
        <f t="shared" si="13"/>
        <v/>
      </c>
      <c r="AJ44" s="902" t="str">
        <f t="shared" si="14"/>
        <v/>
      </c>
      <c r="AK44" s="902" t="str">
        <f t="shared" si="15"/>
        <v/>
      </c>
      <c r="AL44" s="902" t="str">
        <f t="shared" si="16"/>
        <v/>
      </c>
      <c r="AM44" s="902" t="str">
        <f t="shared" si="17"/>
        <v/>
      </c>
      <c r="AN44" s="902" t="str">
        <f t="shared" si="18"/>
        <v/>
      </c>
      <c r="AO44" s="902" t="str">
        <f t="shared" si="19"/>
        <v/>
      </c>
      <c r="AP44" s="902" t="str">
        <f t="shared" si="20"/>
        <v/>
      </c>
      <c r="AQ44" s="902" t="str">
        <f t="shared" si="21"/>
        <v/>
      </c>
      <c r="AR44" s="902" t="str">
        <f t="shared" si="22"/>
        <v/>
      </c>
      <c r="AS44" s="902" t="str">
        <f t="shared" si="23"/>
        <v/>
      </c>
      <c r="AT44" s="902" t="str">
        <f t="shared" si="24"/>
        <v/>
      </c>
      <c r="AU44" s="902" t="str">
        <f t="shared" si="25"/>
        <v/>
      </c>
      <c r="AV44" s="902" t="str">
        <f t="shared" si="26"/>
        <v/>
      </c>
      <c r="AW44" s="902" t="str">
        <f t="shared" si="27"/>
        <v/>
      </c>
      <c r="AX44" s="902" t="str">
        <f t="shared" si="28"/>
        <v/>
      </c>
      <c r="AY44" s="902" t="str">
        <f t="shared" si="29"/>
        <v/>
      </c>
      <c r="AZ44" s="902" t="str">
        <f t="shared" si="30"/>
        <v/>
      </c>
      <c r="BA44" s="902" t="str">
        <f t="shared" si="31"/>
        <v/>
      </c>
      <c r="BB44" s="902" t="str">
        <f t="shared" si="32"/>
        <v/>
      </c>
      <c r="BC44" s="902" t="str">
        <f t="shared" si="33"/>
        <v/>
      </c>
      <c r="BD44" s="902" t="str">
        <f t="shared" si="34"/>
        <v/>
      </c>
      <c r="BE44" s="902" t="str">
        <f t="shared" si="35"/>
        <v/>
      </c>
      <c r="BF44" s="902" t="str">
        <f t="shared" si="36"/>
        <v/>
      </c>
      <c r="BG44" s="902" t="str">
        <f t="shared" si="37"/>
        <v/>
      </c>
      <c r="BH44" s="902" t="str">
        <f t="shared" si="38"/>
        <v/>
      </c>
      <c r="BI44" s="902" t="str">
        <f t="shared" si="39"/>
        <v/>
      </c>
      <c r="BJ44" s="902" t="str">
        <f t="shared" si="40"/>
        <v/>
      </c>
      <c r="BK44" s="902" t="str">
        <f t="shared" si="41"/>
        <v/>
      </c>
      <c r="BL44" s="902" t="str">
        <f t="shared" si="42"/>
        <v/>
      </c>
      <c r="BM44" s="902" t="str">
        <f t="shared" si="43"/>
        <v/>
      </c>
      <c r="BN44" s="902" t="str">
        <f t="shared" si="44"/>
        <v/>
      </c>
      <c r="BO44" s="902" t="str">
        <f t="shared" si="45"/>
        <v/>
      </c>
      <c r="BP44" s="902" t="str">
        <f t="shared" si="46"/>
        <v/>
      </c>
      <c r="BQ44" s="902" t="str">
        <f t="shared" si="47"/>
        <v/>
      </c>
      <c r="BR44" s="902" t="str">
        <f t="shared" si="48"/>
        <v/>
      </c>
      <c r="BS44" s="902" t="str">
        <f t="shared" si="49"/>
        <v/>
      </c>
      <c r="BT44" s="902" t="str">
        <f t="shared" si="50"/>
        <v/>
      </c>
      <c r="BU44" s="902" t="str">
        <f t="shared" si="51"/>
        <v/>
      </c>
      <c r="BV44" s="902" t="str">
        <f t="shared" si="52"/>
        <v/>
      </c>
      <c r="BW44" s="902" t="str">
        <f t="shared" si="53"/>
        <v/>
      </c>
      <c r="BX44" s="902" t="str">
        <f t="shared" si="54"/>
        <v/>
      </c>
      <c r="BY44" s="902" t="str">
        <f t="shared" si="55"/>
        <v/>
      </c>
      <c r="BZ44" s="902" t="str">
        <f t="shared" si="56"/>
        <v/>
      </c>
      <c r="CA44" s="902" t="str">
        <f t="shared" si="57"/>
        <v/>
      </c>
      <c r="CB44" s="902" t="str">
        <f t="shared" si="58"/>
        <v/>
      </c>
      <c r="CC44" s="902" t="str">
        <f t="shared" si="59"/>
        <v/>
      </c>
      <c r="CD44" s="902" t="str">
        <f t="shared" si="60"/>
        <v/>
      </c>
      <c r="CE44" s="902" t="str">
        <f t="shared" si="61"/>
        <v/>
      </c>
      <c r="CF44" s="902" t="str">
        <f t="shared" si="62"/>
        <v/>
      </c>
      <c r="CG44" s="902" t="str">
        <f t="shared" si="63"/>
        <v/>
      </c>
      <c r="CH44" s="902" t="str">
        <f t="shared" si="64"/>
        <v/>
      </c>
      <c r="CI44" s="902" t="str">
        <f t="shared" si="65"/>
        <v/>
      </c>
      <c r="CJ44" s="902" t="str">
        <f t="shared" si="66"/>
        <v/>
      </c>
      <c r="CK44" s="902" t="str">
        <f t="shared" si="67"/>
        <v/>
      </c>
      <c r="CL44" s="902" t="str">
        <f t="shared" si="68"/>
        <v/>
      </c>
      <c r="CM44" s="902" t="str">
        <f t="shared" si="69"/>
        <v/>
      </c>
      <c r="CN44" s="902" t="str">
        <f t="shared" si="70"/>
        <v/>
      </c>
      <c r="CO44" s="902" t="str">
        <f t="shared" si="71"/>
        <v/>
      </c>
      <c r="CP44" s="902" t="str">
        <f t="shared" si="72"/>
        <v/>
      </c>
      <c r="CQ44" s="902" t="str">
        <f t="shared" si="73"/>
        <v/>
      </c>
      <c r="CR44" s="902" t="str">
        <f t="shared" si="74"/>
        <v/>
      </c>
      <c r="CS44" s="902" t="str">
        <f t="shared" si="75"/>
        <v/>
      </c>
      <c r="CT44" s="902" t="str">
        <f t="shared" si="76"/>
        <v/>
      </c>
      <c r="CU44" s="902" t="str">
        <f t="shared" si="77"/>
        <v/>
      </c>
      <c r="CV44" s="902" t="str">
        <f t="shared" si="78"/>
        <v/>
      </c>
      <c r="CW44" s="902" t="str">
        <f t="shared" si="79"/>
        <v/>
      </c>
      <c r="CX44" s="902" t="str">
        <f t="shared" si="80"/>
        <v/>
      </c>
      <c r="CY44" s="902" t="str">
        <f t="shared" si="81"/>
        <v/>
      </c>
      <c r="CZ44" s="902" t="str">
        <f t="shared" si="82"/>
        <v/>
      </c>
      <c r="DA44" s="902" t="str">
        <f t="shared" si="83"/>
        <v/>
      </c>
      <c r="DB44" s="902" t="str">
        <f t="shared" si="84"/>
        <v/>
      </c>
      <c r="DC44" s="902" t="str">
        <f t="shared" si="85"/>
        <v/>
      </c>
      <c r="DD44" s="902" t="str">
        <f t="shared" si="86"/>
        <v/>
      </c>
      <c r="DE44" s="902" t="str">
        <f t="shared" si="87"/>
        <v/>
      </c>
      <c r="DF44" s="902" t="str">
        <f t="shared" si="88"/>
        <v/>
      </c>
      <c r="DG44" s="902" t="str">
        <f t="shared" si="89"/>
        <v/>
      </c>
      <c r="DH44" s="902" t="str">
        <f t="shared" si="90"/>
        <v/>
      </c>
      <c r="DI44" s="902" t="str">
        <f t="shared" si="91"/>
        <v/>
      </c>
      <c r="DJ44" s="902" t="str">
        <f t="shared" si="92"/>
        <v/>
      </c>
      <c r="DK44" s="902" t="str">
        <f t="shared" si="93"/>
        <v/>
      </c>
      <c r="DL44" s="902" t="str">
        <f t="shared" si="94"/>
        <v/>
      </c>
      <c r="DM44" s="902" t="str">
        <f t="shared" si="95"/>
        <v/>
      </c>
      <c r="DN44" s="902" t="str">
        <f t="shared" si="96"/>
        <v/>
      </c>
      <c r="DO44" s="902" t="str">
        <f t="shared" si="97"/>
        <v/>
      </c>
      <c r="DP44" s="902" t="str">
        <f t="shared" si="98"/>
        <v/>
      </c>
      <c r="DQ44" s="902" t="str">
        <f t="shared" si="99"/>
        <v/>
      </c>
      <c r="DR44" s="902" t="str">
        <f t="shared" si="100"/>
        <v/>
      </c>
      <c r="DS44" s="902" t="str">
        <f t="shared" si="101"/>
        <v/>
      </c>
      <c r="DT44" s="902" t="str">
        <f t="shared" si="102"/>
        <v/>
      </c>
      <c r="DU44" s="902" t="str">
        <f t="shared" si="103"/>
        <v/>
      </c>
      <c r="DV44" s="902" t="str">
        <f t="shared" si="104"/>
        <v/>
      </c>
      <c r="DW44" s="902" t="str">
        <f t="shared" si="105"/>
        <v/>
      </c>
      <c r="DX44" s="902" t="str">
        <f t="shared" si="106"/>
        <v/>
      </c>
      <c r="DY44" s="902" t="str">
        <f t="shared" si="107"/>
        <v/>
      </c>
      <c r="DZ44" s="902" t="str">
        <f t="shared" si="108"/>
        <v/>
      </c>
      <c r="EA44" s="902" t="str">
        <f t="shared" si="109"/>
        <v/>
      </c>
      <c r="EB44" s="902" t="str">
        <f t="shared" si="110"/>
        <v/>
      </c>
      <c r="EC44" s="902" t="str">
        <f t="shared" si="111"/>
        <v/>
      </c>
      <c r="ED44" s="902" t="str">
        <f t="shared" si="112"/>
        <v/>
      </c>
      <c r="EE44" s="902" t="str">
        <f t="shared" si="113"/>
        <v/>
      </c>
      <c r="EF44" s="902" t="str">
        <f t="shared" si="114"/>
        <v/>
      </c>
      <c r="EG44" s="902" t="str">
        <f t="shared" si="115"/>
        <v/>
      </c>
      <c r="EH44" s="902" t="str">
        <f t="shared" si="116"/>
        <v/>
      </c>
      <c r="EI44" s="902" t="str">
        <f t="shared" si="117"/>
        <v/>
      </c>
      <c r="EJ44" s="902" t="str">
        <f t="shared" si="118"/>
        <v/>
      </c>
      <c r="EK44" s="902" t="str">
        <f t="shared" si="119"/>
        <v/>
      </c>
      <c r="EL44" s="902" t="str">
        <f t="shared" si="120"/>
        <v/>
      </c>
      <c r="EM44" s="902" t="str">
        <f t="shared" si="121"/>
        <v/>
      </c>
      <c r="EN44" s="902" t="str">
        <f t="shared" si="122"/>
        <v/>
      </c>
      <c r="EO44" s="902" t="str">
        <f t="shared" si="123"/>
        <v/>
      </c>
      <c r="EP44" s="902" t="str">
        <f t="shared" si="124"/>
        <v/>
      </c>
      <c r="EQ44" s="902" t="str">
        <f t="shared" si="125"/>
        <v/>
      </c>
      <c r="ER44" s="902" t="str">
        <f t="shared" si="126"/>
        <v/>
      </c>
      <c r="ES44" s="902" t="str">
        <f t="shared" si="127"/>
        <v/>
      </c>
      <c r="ET44" s="902" t="str">
        <f t="shared" si="128"/>
        <v/>
      </c>
      <c r="EU44" s="902" t="str">
        <f t="shared" si="129"/>
        <v/>
      </c>
      <c r="EV44" s="902" t="str">
        <f t="shared" si="130"/>
        <v/>
      </c>
      <c r="EW44" s="902" t="str">
        <f t="shared" si="131"/>
        <v/>
      </c>
      <c r="EX44" s="902" t="str">
        <f t="shared" si="132"/>
        <v/>
      </c>
      <c r="EY44" s="902" t="str">
        <f t="shared" si="133"/>
        <v/>
      </c>
      <c r="EZ44" s="902" t="str">
        <f t="shared" si="134"/>
        <v/>
      </c>
      <c r="FA44" s="902" t="str">
        <f t="shared" si="135"/>
        <v/>
      </c>
      <c r="FB44" s="902" t="str">
        <f t="shared" si="136"/>
        <v/>
      </c>
      <c r="FC44" s="902" t="str">
        <f t="shared" si="137"/>
        <v/>
      </c>
      <c r="FD44" s="902" t="str">
        <f t="shared" si="138"/>
        <v/>
      </c>
      <c r="FE44" s="902" t="str">
        <f t="shared" si="139"/>
        <v/>
      </c>
      <c r="FF44" s="902" t="str">
        <f t="shared" si="140"/>
        <v/>
      </c>
      <c r="FG44" s="902" t="str">
        <f t="shared" si="141"/>
        <v/>
      </c>
      <c r="FH44" s="902" t="str">
        <f t="shared" si="142"/>
        <v/>
      </c>
      <c r="FI44" s="902" t="str">
        <f t="shared" si="143"/>
        <v/>
      </c>
      <c r="FJ44" s="902" t="str">
        <f t="shared" si="144"/>
        <v/>
      </c>
      <c r="FK44" s="902" t="str">
        <f t="shared" si="145"/>
        <v/>
      </c>
      <c r="FL44" s="902" t="str">
        <f t="shared" si="146"/>
        <v/>
      </c>
      <c r="FM44" s="902" t="str">
        <f t="shared" si="147"/>
        <v/>
      </c>
      <c r="FN44" s="902" t="str">
        <f t="shared" si="148"/>
        <v/>
      </c>
      <c r="FO44" s="902" t="str">
        <f t="shared" si="149"/>
        <v/>
      </c>
      <c r="FP44" s="902" t="str">
        <f t="shared" si="150"/>
        <v/>
      </c>
      <c r="FQ44" s="902" t="str">
        <f t="shared" si="151"/>
        <v/>
      </c>
      <c r="FR44" s="902" t="str">
        <f t="shared" si="152"/>
        <v/>
      </c>
      <c r="FS44" s="902" t="str">
        <f t="shared" si="153"/>
        <v/>
      </c>
      <c r="FT44" s="902" t="str">
        <f t="shared" si="154"/>
        <v/>
      </c>
      <c r="FU44" s="902" t="str">
        <f t="shared" si="155"/>
        <v/>
      </c>
      <c r="FV44" s="902" t="str">
        <f t="shared" si="156"/>
        <v/>
      </c>
      <c r="FW44" s="902" t="str">
        <f t="shared" si="157"/>
        <v/>
      </c>
      <c r="FX44" s="902" t="str">
        <f t="shared" si="158"/>
        <v/>
      </c>
      <c r="FY44" s="902" t="str">
        <f t="shared" si="159"/>
        <v/>
      </c>
      <c r="FZ44" s="902" t="str">
        <f t="shared" si="160"/>
        <v/>
      </c>
      <c r="GA44" s="902" t="str">
        <f t="shared" si="161"/>
        <v/>
      </c>
      <c r="GB44" s="902" t="str">
        <f t="shared" si="162"/>
        <v/>
      </c>
      <c r="GC44" s="902" t="str">
        <f t="shared" si="163"/>
        <v/>
      </c>
      <c r="GD44" s="902" t="str">
        <f t="shared" si="164"/>
        <v/>
      </c>
      <c r="GE44" s="902" t="str">
        <f t="shared" si="165"/>
        <v/>
      </c>
      <c r="GF44" s="902" t="str">
        <f t="shared" si="166"/>
        <v/>
      </c>
      <c r="GG44" s="902" t="str">
        <f t="shared" si="167"/>
        <v/>
      </c>
      <c r="GH44" s="902" t="str">
        <f t="shared" si="168"/>
        <v/>
      </c>
      <c r="GI44" s="902" t="str">
        <f t="shared" si="169"/>
        <v/>
      </c>
      <c r="GJ44" s="902" t="str">
        <f t="shared" si="170"/>
        <v/>
      </c>
      <c r="GK44" s="902" t="str">
        <f t="shared" si="171"/>
        <v/>
      </c>
      <c r="GL44" s="902" t="str">
        <f t="shared" si="172"/>
        <v/>
      </c>
      <c r="GM44" s="902" t="str">
        <f t="shared" si="173"/>
        <v/>
      </c>
      <c r="GN44" s="902" t="str">
        <f t="shared" si="174"/>
        <v/>
      </c>
      <c r="GO44" s="902" t="str">
        <f t="shared" si="175"/>
        <v/>
      </c>
      <c r="GP44" s="902" t="str">
        <f t="shared" si="176"/>
        <v/>
      </c>
      <c r="GQ44" s="902" t="str">
        <f t="shared" si="177"/>
        <v/>
      </c>
      <c r="GR44" s="902" t="str">
        <f t="shared" si="178"/>
        <v/>
      </c>
      <c r="GS44" s="902" t="str">
        <f t="shared" si="179"/>
        <v/>
      </c>
      <c r="GT44" s="902" t="str">
        <f t="shared" si="180"/>
        <v/>
      </c>
      <c r="GU44" s="902" t="str">
        <f t="shared" si="181"/>
        <v/>
      </c>
      <c r="GV44" s="902" t="str">
        <f t="shared" si="182"/>
        <v/>
      </c>
      <c r="GW44" s="902" t="str">
        <f t="shared" si="183"/>
        <v/>
      </c>
      <c r="GX44" s="902" t="str">
        <f t="shared" si="184"/>
        <v/>
      </c>
      <c r="GY44" s="902" t="str">
        <f t="shared" si="185"/>
        <v/>
      </c>
      <c r="GZ44" s="902" t="str">
        <f t="shared" si="186"/>
        <v/>
      </c>
      <c r="HA44" s="902" t="str">
        <f t="shared" si="187"/>
        <v/>
      </c>
      <c r="HB44" s="902" t="str">
        <f t="shared" si="188"/>
        <v/>
      </c>
      <c r="HC44" s="902" t="str">
        <f t="shared" si="189"/>
        <v/>
      </c>
      <c r="HD44" s="902" t="str">
        <f t="shared" si="190"/>
        <v/>
      </c>
      <c r="HE44" s="902" t="str">
        <f t="shared" si="191"/>
        <v/>
      </c>
      <c r="HF44" s="902" t="str">
        <f t="shared" si="192"/>
        <v/>
      </c>
      <c r="HG44" s="902" t="str">
        <f t="shared" si="193"/>
        <v/>
      </c>
      <c r="HH44" s="902" t="str">
        <f t="shared" si="194"/>
        <v/>
      </c>
      <c r="HI44" s="902" t="str">
        <f t="shared" si="195"/>
        <v/>
      </c>
      <c r="HJ44" s="902" t="str">
        <f t="shared" si="196"/>
        <v/>
      </c>
      <c r="HK44" s="902" t="str">
        <f t="shared" si="197"/>
        <v/>
      </c>
      <c r="HL44" s="902" t="str">
        <f t="shared" si="198"/>
        <v/>
      </c>
      <c r="HM44" s="902" t="str">
        <f t="shared" si="199"/>
        <v/>
      </c>
      <c r="HN44" s="902" t="str">
        <f t="shared" si="200"/>
        <v/>
      </c>
      <c r="HO44" s="902" t="str">
        <f t="shared" si="201"/>
        <v/>
      </c>
      <c r="HP44" s="902" t="str">
        <f t="shared" si="202"/>
        <v/>
      </c>
      <c r="HQ44" s="902" t="str">
        <f t="shared" si="203"/>
        <v/>
      </c>
      <c r="HR44" s="902" t="str">
        <f t="shared" si="204"/>
        <v/>
      </c>
      <c r="HS44" s="902" t="str">
        <f t="shared" si="205"/>
        <v/>
      </c>
      <c r="HT44" s="902" t="str">
        <f t="shared" si="206"/>
        <v/>
      </c>
      <c r="HU44" s="902" t="str">
        <f t="shared" si="207"/>
        <v/>
      </c>
      <c r="HV44" s="902" t="str">
        <f t="shared" si="208"/>
        <v/>
      </c>
      <c r="HW44" s="902" t="str">
        <f t="shared" si="209"/>
        <v/>
      </c>
      <c r="HX44" s="902" t="str">
        <f t="shared" si="210"/>
        <v/>
      </c>
      <c r="HY44" s="902" t="str">
        <f t="shared" si="211"/>
        <v/>
      </c>
      <c r="HZ44" s="934" t="str">
        <f t="shared" si="212"/>
        <v/>
      </c>
      <c r="IA44" s="934" t="str">
        <f t="shared" si="213"/>
        <v/>
      </c>
      <c r="IB44" s="934" t="str">
        <f t="shared" si="214"/>
        <v/>
      </c>
      <c r="IC44" s="934" t="str">
        <f t="shared" si="215"/>
        <v/>
      </c>
      <c r="ID44" s="934" t="str">
        <f t="shared" si="216"/>
        <v/>
      </c>
      <c r="IE44" s="934" t="str">
        <f t="shared" si="217"/>
        <v/>
      </c>
      <c r="IF44" s="934" t="str">
        <f t="shared" si="218"/>
        <v/>
      </c>
      <c r="IG44" s="934" t="str">
        <f t="shared" si="219"/>
        <v/>
      </c>
      <c r="IH44" s="934" t="str">
        <f t="shared" si="220"/>
        <v/>
      </c>
      <c r="II44" s="934" t="str">
        <f t="shared" si="221"/>
        <v/>
      </c>
      <c r="IJ44" s="934" t="str">
        <f t="shared" si="222"/>
        <v/>
      </c>
      <c r="IK44" s="934" t="str">
        <f t="shared" si="223"/>
        <v/>
      </c>
      <c r="IL44" s="934" t="str">
        <f t="shared" si="224"/>
        <v/>
      </c>
      <c r="IM44" s="934" t="str">
        <f t="shared" si="225"/>
        <v/>
      </c>
      <c r="IN44" s="934" t="str">
        <f t="shared" si="226"/>
        <v/>
      </c>
      <c r="IO44" s="934" t="str">
        <f t="shared" si="227"/>
        <v/>
      </c>
      <c r="IP44" s="934" t="str">
        <f t="shared" si="228"/>
        <v/>
      </c>
      <c r="IQ44" s="934" t="str">
        <f t="shared" si="229"/>
        <v/>
      </c>
      <c r="IR44" s="934" t="str">
        <f t="shared" si="230"/>
        <v/>
      </c>
      <c r="IS44" s="934" t="str">
        <f t="shared" si="231"/>
        <v/>
      </c>
      <c r="IT44" s="934" t="str">
        <f t="shared" si="232"/>
        <v/>
      </c>
      <c r="IU44" s="934" t="str">
        <f t="shared" si="233"/>
        <v/>
      </c>
      <c r="IV44" s="934" t="str">
        <f t="shared" si="234"/>
        <v/>
      </c>
      <c r="IW44" s="934" t="str">
        <f t="shared" si="235"/>
        <v/>
      </c>
      <c r="IX44" s="934" t="str">
        <f t="shared" si="236"/>
        <v/>
      </c>
      <c r="IY44" s="934" t="str">
        <f t="shared" si="237"/>
        <v/>
      </c>
      <c r="IZ44" s="934" t="str">
        <f t="shared" si="238"/>
        <v/>
      </c>
      <c r="JA44" s="934" t="str">
        <f t="shared" si="239"/>
        <v/>
      </c>
      <c r="JB44" s="934" t="str">
        <f t="shared" si="240"/>
        <v/>
      </c>
      <c r="JC44" s="934" t="str">
        <f t="shared" si="241"/>
        <v/>
      </c>
      <c r="JD44" s="934" t="str">
        <f t="shared" si="242"/>
        <v/>
      </c>
      <c r="JE44" s="934" t="str">
        <f t="shared" si="243"/>
        <v/>
      </c>
      <c r="JF44" s="934" t="str">
        <f t="shared" si="244"/>
        <v/>
      </c>
      <c r="JG44" s="934" t="str">
        <f t="shared" si="245"/>
        <v/>
      </c>
      <c r="JH44" s="934" t="str">
        <f t="shared" si="246"/>
        <v/>
      </c>
      <c r="JI44" s="934" t="str">
        <f t="shared" si="247"/>
        <v/>
      </c>
      <c r="JJ44" s="934" t="str">
        <f t="shared" si="248"/>
        <v/>
      </c>
      <c r="JK44" s="934" t="str">
        <f t="shared" si="249"/>
        <v/>
      </c>
      <c r="JL44" s="934" t="str">
        <f t="shared" si="250"/>
        <v/>
      </c>
      <c r="JM44" s="934" t="str">
        <f t="shared" si="251"/>
        <v/>
      </c>
      <c r="JN44" s="934" t="str">
        <f t="shared" si="252"/>
        <v/>
      </c>
      <c r="JO44" s="934" t="str">
        <f t="shared" si="253"/>
        <v/>
      </c>
      <c r="JP44" s="934" t="str">
        <f t="shared" si="254"/>
        <v/>
      </c>
      <c r="JQ44" s="934" t="str">
        <f t="shared" si="255"/>
        <v/>
      </c>
      <c r="JR44" s="934" t="str">
        <f t="shared" si="256"/>
        <v/>
      </c>
      <c r="JS44" s="934" t="str">
        <f t="shared" si="257"/>
        <v/>
      </c>
      <c r="JT44" s="934" t="str">
        <f t="shared" si="258"/>
        <v/>
      </c>
      <c r="JU44" s="934" t="str">
        <f t="shared" si="259"/>
        <v/>
      </c>
      <c r="JV44" s="934" t="str">
        <f t="shared" si="260"/>
        <v/>
      </c>
      <c r="JW44" s="934" t="str">
        <f t="shared" si="261"/>
        <v/>
      </c>
      <c r="JX44" s="934" t="str">
        <f t="shared" si="262"/>
        <v/>
      </c>
      <c r="JY44" s="934" t="str">
        <f t="shared" si="263"/>
        <v/>
      </c>
      <c r="JZ44" s="934" t="str">
        <f t="shared" si="264"/>
        <v/>
      </c>
      <c r="KA44" s="934" t="str">
        <f t="shared" si="265"/>
        <v/>
      </c>
      <c r="KB44" s="934" t="str">
        <f t="shared" si="266"/>
        <v/>
      </c>
      <c r="KC44" s="934" t="str">
        <f t="shared" si="267"/>
        <v/>
      </c>
      <c r="KD44" s="934" t="str">
        <f t="shared" si="268"/>
        <v/>
      </c>
      <c r="KE44" s="934" t="str">
        <f t="shared" si="269"/>
        <v/>
      </c>
      <c r="KF44" s="934" t="str">
        <f t="shared" si="270"/>
        <v/>
      </c>
      <c r="KG44" s="934" t="str">
        <f t="shared" si="271"/>
        <v/>
      </c>
      <c r="KH44" s="934" t="str">
        <f t="shared" si="272"/>
        <v/>
      </c>
      <c r="KI44" s="934" t="str">
        <f t="shared" si="273"/>
        <v/>
      </c>
      <c r="KJ44" s="934" t="str">
        <f t="shared" si="274"/>
        <v/>
      </c>
      <c r="KK44" s="934" t="str">
        <f t="shared" si="275"/>
        <v/>
      </c>
      <c r="KL44" s="934" t="str">
        <f t="shared" si="276"/>
        <v/>
      </c>
      <c r="KM44" s="934" t="str">
        <f t="shared" si="277"/>
        <v/>
      </c>
      <c r="KN44" s="934" t="str">
        <f t="shared" si="278"/>
        <v/>
      </c>
      <c r="KO44" s="934" t="str">
        <f t="shared" si="279"/>
        <v/>
      </c>
      <c r="KP44" s="934" t="str">
        <f t="shared" si="280"/>
        <v/>
      </c>
      <c r="KQ44" s="934" t="str">
        <f t="shared" si="281"/>
        <v/>
      </c>
      <c r="KR44" s="934" t="str">
        <f t="shared" si="282"/>
        <v/>
      </c>
      <c r="KS44" s="934" t="str">
        <f t="shared" si="283"/>
        <v/>
      </c>
      <c r="KT44" s="934" t="str">
        <f t="shared" si="284"/>
        <v/>
      </c>
      <c r="KU44" s="934" t="str">
        <f t="shared" si="285"/>
        <v/>
      </c>
      <c r="KV44" s="934" t="str">
        <f t="shared" si="286"/>
        <v/>
      </c>
      <c r="KW44" s="934" t="str">
        <f t="shared" si="287"/>
        <v/>
      </c>
      <c r="KX44" s="934" t="str">
        <f t="shared" si="288"/>
        <v/>
      </c>
      <c r="KY44" s="934" t="str">
        <f t="shared" si="289"/>
        <v/>
      </c>
      <c r="KZ44" s="934" t="str">
        <f t="shared" si="290"/>
        <v/>
      </c>
      <c r="LA44" s="934" t="str">
        <f t="shared" si="291"/>
        <v/>
      </c>
      <c r="LB44" s="934" t="str">
        <f t="shared" si="292"/>
        <v/>
      </c>
      <c r="LC44" s="934" t="str">
        <f t="shared" si="293"/>
        <v/>
      </c>
      <c r="LD44" s="934" t="str">
        <f t="shared" si="294"/>
        <v/>
      </c>
      <c r="LE44" s="934" t="str">
        <f t="shared" si="295"/>
        <v/>
      </c>
      <c r="LF44" s="934" t="str">
        <f t="shared" si="296"/>
        <v/>
      </c>
      <c r="LG44" s="934" t="str">
        <f t="shared" si="297"/>
        <v/>
      </c>
      <c r="LH44" s="934" t="str">
        <f t="shared" si="298"/>
        <v/>
      </c>
      <c r="LI44" s="934" t="str">
        <f t="shared" si="299"/>
        <v/>
      </c>
      <c r="LJ44" s="934" t="str">
        <f t="shared" si="300"/>
        <v/>
      </c>
      <c r="LK44" s="934" t="str">
        <f t="shared" si="301"/>
        <v/>
      </c>
      <c r="LL44" s="934" t="str">
        <f t="shared" si="302"/>
        <v/>
      </c>
      <c r="LM44" s="934" t="str">
        <f t="shared" si="303"/>
        <v/>
      </c>
      <c r="LN44" s="934" t="str">
        <f t="shared" si="304"/>
        <v/>
      </c>
      <c r="LO44" s="934" t="str">
        <f t="shared" si="305"/>
        <v/>
      </c>
      <c r="LP44" s="934" t="str">
        <f t="shared" si="306"/>
        <v/>
      </c>
      <c r="LQ44" s="935" t="str">
        <f t="shared" si="307"/>
        <v/>
      </c>
      <c r="LR44" s="935" t="str">
        <f t="shared" si="308"/>
        <v/>
      </c>
      <c r="LS44" s="935" t="str">
        <f t="shared" si="309"/>
        <v/>
      </c>
      <c r="LT44" s="935" t="str">
        <f t="shared" si="310"/>
        <v/>
      </c>
      <c r="LU44" s="935" t="str">
        <f t="shared" si="311"/>
        <v/>
      </c>
      <c r="LV44" s="902" t="str">
        <f t="shared" si="312"/>
        <v/>
      </c>
      <c r="LW44" s="902" t="str">
        <f t="shared" si="313"/>
        <v/>
      </c>
      <c r="LX44" s="902" t="str">
        <f t="shared" si="314"/>
        <v/>
      </c>
      <c r="LY44" s="902" t="str">
        <f t="shared" si="315"/>
        <v/>
      </c>
      <c r="LZ44" s="902" t="str">
        <f t="shared" si="316"/>
        <v/>
      </c>
      <c r="MA44" s="902" t="str">
        <f t="shared" si="317"/>
        <v/>
      </c>
      <c r="MB44" s="902" t="str">
        <f t="shared" si="318"/>
        <v/>
      </c>
      <c r="MC44" s="902" t="str">
        <f t="shared" si="319"/>
        <v/>
      </c>
      <c r="MD44" s="902" t="str">
        <f t="shared" si="320"/>
        <v/>
      </c>
      <c r="ME44" s="902" t="str">
        <f t="shared" si="321"/>
        <v/>
      </c>
      <c r="MF44" s="902" t="str">
        <f t="shared" si="322"/>
        <v/>
      </c>
      <c r="MG44" s="902" t="str">
        <f t="shared" si="323"/>
        <v/>
      </c>
      <c r="MH44" s="902" t="str">
        <f t="shared" si="324"/>
        <v/>
      </c>
      <c r="MI44" s="902" t="str">
        <f t="shared" si="325"/>
        <v/>
      </c>
      <c r="MJ44" s="902" t="str">
        <f t="shared" si="326"/>
        <v/>
      </c>
      <c r="MK44" s="902" t="str">
        <f t="shared" si="327"/>
        <v/>
      </c>
      <c r="ML44" s="902" t="str">
        <f t="shared" si="328"/>
        <v/>
      </c>
      <c r="MM44" s="902" t="str">
        <f t="shared" si="329"/>
        <v/>
      </c>
      <c r="MN44" s="902" t="str">
        <f t="shared" si="330"/>
        <v/>
      </c>
      <c r="MO44" s="902" t="str">
        <f t="shared" si="331"/>
        <v/>
      </c>
      <c r="MP44" s="923">
        <f t="shared" si="338"/>
        <v>0</v>
      </c>
      <c r="MQ44" s="923">
        <f t="shared" si="339"/>
        <v>0</v>
      </c>
      <c r="MR44" s="923">
        <f t="shared" si="340"/>
        <v>0</v>
      </c>
      <c r="MS44" s="923">
        <f t="shared" si="341"/>
        <v>0</v>
      </c>
      <c r="MT44" s="923">
        <f t="shared" si="342"/>
        <v>0</v>
      </c>
      <c r="MU44" s="923">
        <f t="shared" si="343"/>
        <v>0</v>
      </c>
      <c r="MV44" s="923">
        <f t="shared" si="344"/>
        <v>0</v>
      </c>
      <c r="MW44" s="923">
        <f t="shared" si="345"/>
        <v>0</v>
      </c>
      <c r="MX44" s="923">
        <f t="shared" si="346"/>
        <v>0</v>
      </c>
      <c r="MY44" s="923">
        <f t="shared" si="347"/>
        <v>0</v>
      </c>
      <c r="MZ44" s="923">
        <f t="shared" si="332"/>
        <v>0</v>
      </c>
      <c r="NA44" s="923">
        <f t="shared" si="333"/>
        <v>0</v>
      </c>
      <c r="NB44" s="923">
        <f t="shared" si="334"/>
        <v>0</v>
      </c>
      <c r="NC44" s="923">
        <f t="shared" si="335"/>
        <v>0</v>
      </c>
      <c r="ND44" s="923">
        <f t="shared" si="336"/>
        <v>0</v>
      </c>
    </row>
    <row r="45" spans="1:368" s="902" customFormat="1" ht="13.9" customHeight="1" x14ac:dyDescent="0.2">
      <c r="A45" s="927" t="str">
        <f t="shared" si="337"/>
        <v/>
      </c>
      <c r="B45" s="928">
        <f>'Rent Schedule &amp; Summary'!B23</f>
        <v>0</v>
      </c>
      <c r="C45" s="929">
        <f>'Rent Schedule &amp; Summary'!C23</f>
        <v>0</v>
      </c>
      <c r="D45" s="929">
        <f>'Rent Schedule &amp; Summary'!D23</f>
        <v>0</v>
      </c>
      <c r="E45" s="929">
        <f>'Rent Schedule &amp; Summary'!E23</f>
        <v>0</v>
      </c>
      <c r="F45" s="929">
        <f>'Rent Schedule &amp; Summary'!F23</f>
        <v>0</v>
      </c>
      <c r="G45" s="929">
        <f>'Rent Schedule &amp; Summary'!G23</f>
        <v>0</v>
      </c>
      <c r="H45" s="929">
        <f>'Rent Schedule &amp; Summary'!H23</f>
        <v>0</v>
      </c>
      <c r="I45" s="929">
        <f>'Rent Schedule &amp; Summary'!I23</f>
        <v>0</v>
      </c>
      <c r="J45" s="929">
        <f>'Rent Schedule &amp; Summary'!J23</f>
        <v>0</v>
      </c>
      <c r="K45" s="930">
        <f>'Rent Schedule &amp; Summary'!K23</f>
        <v>0</v>
      </c>
      <c r="L45" s="759">
        <f t="shared" si="0"/>
        <v>0</v>
      </c>
      <c r="M45" s="759">
        <f t="shared" si="1"/>
        <v>0</v>
      </c>
      <c r="N45" s="931">
        <f>'Rent Schedule &amp; Summary'!N23</f>
        <v>0</v>
      </c>
      <c r="O45" s="931">
        <f>'Rent Schedule &amp; Summary'!O23</f>
        <v>0</v>
      </c>
      <c r="P45" s="931">
        <f>'Rent Schedule &amp; Summary'!P23</f>
        <v>0</v>
      </c>
      <c r="Q45" s="908">
        <f>'Rent Schedule &amp; Summary'!Q23</f>
        <v>0</v>
      </c>
      <c r="R45" s="932">
        <f>'Rent Schedule &amp; Summary'!R23</f>
        <v>0</v>
      </c>
      <c r="S45" s="933">
        <f>'Rent Schedule &amp; Summary'!S23</f>
        <v>0</v>
      </c>
      <c r="T45" s="1281">
        <f>'Rent Schedule &amp; Summary'!T23</f>
        <v>0</v>
      </c>
      <c r="U45" s="1281"/>
      <c r="V45" s="1281"/>
      <c r="W45" s="1281"/>
      <c r="X45" s="902" t="str">
        <f t="shared" si="2"/>
        <v/>
      </c>
      <c r="Y45" s="902" t="str">
        <f t="shared" si="3"/>
        <v/>
      </c>
      <c r="Z45" s="902" t="str">
        <f t="shared" si="4"/>
        <v/>
      </c>
      <c r="AA45" s="902" t="str">
        <f t="shared" si="5"/>
        <v/>
      </c>
      <c r="AB45" s="902" t="str">
        <f t="shared" si="6"/>
        <v/>
      </c>
      <c r="AC45" s="902" t="str">
        <f t="shared" si="7"/>
        <v/>
      </c>
      <c r="AD45" s="902" t="str">
        <f t="shared" si="8"/>
        <v/>
      </c>
      <c r="AE45" s="902" t="str">
        <f t="shared" si="9"/>
        <v/>
      </c>
      <c r="AF45" s="902" t="str">
        <f t="shared" si="10"/>
        <v/>
      </c>
      <c r="AG45" s="902" t="str">
        <f t="shared" si="11"/>
        <v/>
      </c>
      <c r="AH45" s="902" t="str">
        <f t="shared" si="12"/>
        <v/>
      </c>
      <c r="AI45" s="902" t="str">
        <f t="shared" si="13"/>
        <v/>
      </c>
      <c r="AJ45" s="902" t="str">
        <f t="shared" si="14"/>
        <v/>
      </c>
      <c r="AK45" s="902" t="str">
        <f t="shared" si="15"/>
        <v/>
      </c>
      <c r="AL45" s="902" t="str">
        <f t="shared" si="16"/>
        <v/>
      </c>
      <c r="AM45" s="902" t="str">
        <f t="shared" si="17"/>
        <v/>
      </c>
      <c r="AN45" s="902" t="str">
        <f t="shared" si="18"/>
        <v/>
      </c>
      <c r="AO45" s="902" t="str">
        <f t="shared" si="19"/>
        <v/>
      </c>
      <c r="AP45" s="902" t="str">
        <f t="shared" si="20"/>
        <v/>
      </c>
      <c r="AQ45" s="902" t="str">
        <f t="shared" si="21"/>
        <v/>
      </c>
      <c r="AR45" s="902" t="str">
        <f t="shared" si="22"/>
        <v/>
      </c>
      <c r="AS45" s="902" t="str">
        <f t="shared" si="23"/>
        <v/>
      </c>
      <c r="AT45" s="902" t="str">
        <f t="shared" si="24"/>
        <v/>
      </c>
      <c r="AU45" s="902" t="str">
        <f t="shared" si="25"/>
        <v/>
      </c>
      <c r="AV45" s="902" t="str">
        <f t="shared" si="26"/>
        <v/>
      </c>
      <c r="AW45" s="902" t="str">
        <f t="shared" si="27"/>
        <v/>
      </c>
      <c r="AX45" s="902" t="str">
        <f t="shared" si="28"/>
        <v/>
      </c>
      <c r="AY45" s="902" t="str">
        <f t="shared" si="29"/>
        <v/>
      </c>
      <c r="AZ45" s="902" t="str">
        <f t="shared" si="30"/>
        <v/>
      </c>
      <c r="BA45" s="902" t="str">
        <f t="shared" si="31"/>
        <v/>
      </c>
      <c r="BB45" s="902" t="str">
        <f t="shared" si="32"/>
        <v/>
      </c>
      <c r="BC45" s="902" t="str">
        <f t="shared" si="33"/>
        <v/>
      </c>
      <c r="BD45" s="902" t="str">
        <f t="shared" si="34"/>
        <v/>
      </c>
      <c r="BE45" s="902" t="str">
        <f t="shared" si="35"/>
        <v/>
      </c>
      <c r="BF45" s="902" t="str">
        <f t="shared" si="36"/>
        <v/>
      </c>
      <c r="BG45" s="902" t="str">
        <f t="shared" si="37"/>
        <v/>
      </c>
      <c r="BH45" s="902" t="str">
        <f t="shared" si="38"/>
        <v/>
      </c>
      <c r="BI45" s="902" t="str">
        <f t="shared" si="39"/>
        <v/>
      </c>
      <c r="BJ45" s="902" t="str">
        <f t="shared" si="40"/>
        <v/>
      </c>
      <c r="BK45" s="902" t="str">
        <f t="shared" si="41"/>
        <v/>
      </c>
      <c r="BL45" s="902" t="str">
        <f t="shared" si="42"/>
        <v/>
      </c>
      <c r="BM45" s="902" t="str">
        <f t="shared" si="43"/>
        <v/>
      </c>
      <c r="BN45" s="902" t="str">
        <f t="shared" si="44"/>
        <v/>
      </c>
      <c r="BO45" s="902" t="str">
        <f t="shared" si="45"/>
        <v/>
      </c>
      <c r="BP45" s="902" t="str">
        <f t="shared" si="46"/>
        <v/>
      </c>
      <c r="BQ45" s="902" t="str">
        <f t="shared" si="47"/>
        <v/>
      </c>
      <c r="BR45" s="902" t="str">
        <f t="shared" si="48"/>
        <v/>
      </c>
      <c r="BS45" s="902" t="str">
        <f t="shared" si="49"/>
        <v/>
      </c>
      <c r="BT45" s="902" t="str">
        <f t="shared" si="50"/>
        <v/>
      </c>
      <c r="BU45" s="902" t="str">
        <f t="shared" si="51"/>
        <v/>
      </c>
      <c r="BV45" s="902" t="str">
        <f t="shared" si="52"/>
        <v/>
      </c>
      <c r="BW45" s="902" t="str">
        <f t="shared" si="53"/>
        <v/>
      </c>
      <c r="BX45" s="902" t="str">
        <f t="shared" si="54"/>
        <v/>
      </c>
      <c r="BY45" s="902" t="str">
        <f t="shared" si="55"/>
        <v/>
      </c>
      <c r="BZ45" s="902" t="str">
        <f t="shared" si="56"/>
        <v/>
      </c>
      <c r="CA45" s="902" t="str">
        <f t="shared" si="57"/>
        <v/>
      </c>
      <c r="CB45" s="902" t="str">
        <f t="shared" si="58"/>
        <v/>
      </c>
      <c r="CC45" s="902" t="str">
        <f t="shared" si="59"/>
        <v/>
      </c>
      <c r="CD45" s="902" t="str">
        <f t="shared" si="60"/>
        <v/>
      </c>
      <c r="CE45" s="902" t="str">
        <f t="shared" si="61"/>
        <v/>
      </c>
      <c r="CF45" s="902" t="str">
        <f t="shared" si="62"/>
        <v/>
      </c>
      <c r="CG45" s="902" t="str">
        <f t="shared" si="63"/>
        <v/>
      </c>
      <c r="CH45" s="902" t="str">
        <f t="shared" si="64"/>
        <v/>
      </c>
      <c r="CI45" s="902" t="str">
        <f t="shared" si="65"/>
        <v/>
      </c>
      <c r="CJ45" s="902" t="str">
        <f t="shared" si="66"/>
        <v/>
      </c>
      <c r="CK45" s="902" t="str">
        <f t="shared" si="67"/>
        <v/>
      </c>
      <c r="CL45" s="902" t="str">
        <f t="shared" si="68"/>
        <v/>
      </c>
      <c r="CM45" s="902" t="str">
        <f t="shared" si="69"/>
        <v/>
      </c>
      <c r="CN45" s="902" t="str">
        <f t="shared" si="70"/>
        <v/>
      </c>
      <c r="CO45" s="902" t="str">
        <f t="shared" si="71"/>
        <v/>
      </c>
      <c r="CP45" s="902" t="str">
        <f t="shared" si="72"/>
        <v/>
      </c>
      <c r="CQ45" s="902" t="str">
        <f t="shared" si="73"/>
        <v/>
      </c>
      <c r="CR45" s="902" t="str">
        <f t="shared" si="74"/>
        <v/>
      </c>
      <c r="CS45" s="902" t="str">
        <f t="shared" si="75"/>
        <v/>
      </c>
      <c r="CT45" s="902" t="str">
        <f t="shared" si="76"/>
        <v/>
      </c>
      <c r="CU45" s="902" t="str">
        <f t="shared" si="77"/>
        <v/>
      </c>
      <c r="CV45" s="902" t="str">
        <f t="shared" si="78"/>
        <v/>
      </c>
      <c r="CW45" s="902" t="str">
        <f t="shared" si="79"/>
        <v/>
      </c>
      <c r="CX45" s="902" t="str">
        <f t="shared" si="80"/>
        <v/>
      </c>
      <c r="CY45" s="902" t="str">
        <f t="shared" si="81"/>
        <v/>
      </c>
      <c r="CZ45" s="902" t="str">
        <f t="shared" si="82"/>
        <v/>
      </c>
      <c r="DA45" s="902" t="str">
        <f t="shared" si="83"/>
        <v/>
      </c>
      <c r="DB45" s="902" t="str">
        <f t="shared" si="84"/>
        <v/>
      </c>
      <c r="DC45" s="902" t="str">
        <f t="shared" si="85"/>
        <v/>
      </c>
      <c r="DD45" s="902" t="str">
        <f t="shared" si="86"/>
        <v/>
      </c>
      <c r="DE45" s="902" t="str">
        <f t="shared" si="87"/>
        <v/>
      </c>
      <c r="DF45" s="902" t="str">
        <f t="shared" si="88"/>
        <v/>
      </c>
      <c r="DG45" s="902" t="str">
        <f t="shared" si="89"/>
        <v/>
      </c>
      <c r="DH45" s="902" t="str">
        <f t="shared" si="90"/>
        <v/>
      </c>
      <c r="DI45" s="902" t="str">
        <f t="shared" si="91"/>
        <v/>
      </c>
      <c r="DJ45" s="902" t="str">
        <f t="shared" si="92"/>
        <v/>
      </c>
      <c r="DK45" s="902" t="str">
        <f t="shared" si="93"/>
        <v/>
      </c>
      <c r="DL45" s="902" t="str">
        <f t="shared" si="94"/>
        <v/>
      </c>
      <c r="DM45" s="902" t="str">
        <f t="shared" si="95"/>
        <v/>
      </c>
      <c r="DN45" s="902" t="str">
        <f t="shared" si="96"/>
        <v/>
      </c>
      <c r="DO45" s="902" t="str">
        <f t="shared" si="97"/>
        <v/>
      </c>
      <c r="DP45" s="902" t="str">
        <f t="shared" si="98"/>
        <v/>
      </c>
      <c r="DQ45" s="902" t="str">
        <f t="shared" si="99"/>
        <v/>
      </c>
      <c r="DR45" s="902" t="str">
        <f t="shared" si="100"/>
        <v/>
      </c>
      <c r="DS45" s="902" t="str">
        <f t="shared" si="101"/>
        <v/>
      </c>
      <c r="DT45" s="902" t="str">
        <f t="shared" si="102"/>
        <v/>
      </c>
      <c r="DU45" s="902" t="str">
        <f t="shared" si="103"/>
        <v/>
      </c>
      <c r="DV45" s="902" t="str">
        <f t="shared" si="104"/>
        <v/>
      </c>
      <c r="DW45" s="902" t="str">
        <f t="shared" si="105"/>
        <v/>
      </c>
      <c r="DX45" s="902" t="str">
        <f t="shared" si="106"/>
        <v/>
      </c>
      <c r="DY45" s="902" t="str">
        <f t="shared" si="107"/>
        <v/>
      </c>
      <c r="DZ45" s="902" t="str">
        <f t="shared" si="108"/>
        <v/>
      </c>
      <c r="EA45" s="902" t="str">
        <f t="shared" si="109"/>
        <v/>
      </c>
      <c r="EB45" s="902" t="str">
        <f t="shared" si="110"/>
        <v/>
      </c>
      <c r="EC45" s="902" t="str">
        <f t="shared" si="111"/>
        <v/>
      </c>
      <c r="ED45" s="902" t="str">
        <f t="shared" si="112"/>
        <v/>
      </c>
      <c r="EE45" s="902" t="str">
        <f t="shared" si="113"/>
        <v/>
      </c>
      <c r="EF45" s="902" t="str">
        <f t="shared" si="114"/>
        <v/>
      </c>
      <c r="EG45" s="902" t="str">
        <f t="shared" si="115"/>
        <v/>
      </c>
      <c r="EH45" s="902" t="str">
        <f t="shared" si="116"/>
        <v/>
      </c>
      <c r="EI45" s="902" t="str">
        <f t="shared" si="117"/>
        <v/>
      </c>
      <c r="EJ45" s="902" t="str">
        <f t="shared" si="118"/>
        <v/>
      </c>
      <c r="EK45" s="902" t="str">
        <f t="shared" si="119"/>
        <v/>
      </c>
      <c r="EL45" s="902" t="str">
        <f t="shared" si="120"/>
        <v/>
      </c>
      <c r="EM45" s="902" t="str">
        <f t="shared" si="121"/>
        <v/>
      </c>
      <c r="EN45" s="902" t="str">
        <f t="shared" si="122"/>
        <v/>
      </c>
      <c r="EO45" s="902" t="str">
        <f t="shared" si="123"/>
        <v/>
      </c>
      <c r="EP45" s="902" t="str">
        <f t="shared" si="124"/>
        <v/>
      </c>
      <c r="EQ45" s="902" t="str">
        <f t="shared" si="125"/>
        <v/>
      </c>
      <c r="ER45" s="902" t="str">
        <f t="shared" si="126"/>
        <v/>
      </c>
      <c r="ES45" s="902" t="str">
        <f t="shared" si="127"/>
        <v/>
      </c>
      <c r="ET45" s="902" t="str">
        <f t="shared" si="128"/>
        <v/>
      </c>
      <c r="EU45" s="902" t="str">
        <f t="shared" si="129"/>
        <v/>
      </c>
      <c r="EV45" s="902" t="str">
        <f t="shared" si="130"/>
        <v/>
      </c>
      <c r="EW45" s="902" t="str">
        <f t="shared" si="131"/>
        <v/>
      </c>
      <c r="EX45" s="902" t="str">
        <f t="shared" si="132"/>
        <v/>
      </c>
      <c r="EY45" s="902" t="str">
        <f t="shared" si="133"/>
        <v/>
      </c>
      <c r="EZ45" s="902" t="str">
        <f t="shared" si="134"/>
        <v/>
      </c>
      <c r="FA45" s="902" t="str">
        <f t="shared" si="135"/>
        <v/>
      </c>
      <c r="FB45" s="902" t="str">
        <f t="shared" si="136"/>
        <v/>
      </c>
      <c r="FC45" s="902" t="str">
        <f t="shared" si="137"/>
        <v/>
      </c>
      <c r="FD45" s="902" t="str">
        <f t="shared" si="138"/>
        <v/>
      </c>
      <c r="FE45" s="902" t="str">
        <f t="shared" si="139"/>
        <v/>
      </c>
      <c r="FF45" s="902" t="str">
        <f t="shared" si="140"/>
        <v/>
      </c>
      <c r="FG45" s="902" t="str">
        <f t="shared" si="141"/>
        <v/>
      </c>
      <c r="FH45" s="902" t="str">
        <f t="shared" si="142"/>
        <v/>
      </c>
      <c r="FI45" s="902" t="str">
        <f t="shared" si="143"/>
        <v/>
      </c>
      <c r="FJ45" s="902" t="str">
        <f t="shared" si="144"/>
        <v/>
      </c>
      <c r="FK45" s="902" t="str">
        <f t="shared" si="145"/>
        <v/>
      </c>
      <c r="FL45" s="902" t="str">
        <f t="shared" si="146"/>
        <v/>
      </c>
      <c r="FM45" s="902" t="str">
        <f t="shared" si="147"/>
        <v/>
      </c>
      <c r="FN45" s="902" t="str">
        <f t="shared" si="148"/>
        <v/>
      </c>
      <c r="FO45" s="902" t="str">
        <f t="shared" si="149"/>
        <v/>
      </c>
      <c r="FP45" s="902" t="str">
        <f t="shared" si="150"/>
        <v/>
      </c>
      <c r="FQ45" s="902" t="str">
        <f t="shared" si="151"/>
        <v/>
      </c>
      <c r="FR45" s="902" t="str">
        <f t="shared" si="152"/>
        <v/>
      </c>
      <c r="FS45" s="902" t="str">
        <f t="shared" si="153"/>
        <v/>
      </c>
      <c r="FT45" s="902" t="str">
        <f t="shared" si="154"/>
        <v/>
      </c>
      <c r="FU45" s="902" t="str">
        <f t="shared" si="155"/>
        <v/>
      </c>
      <c r="FV45" s="902" t="str">
        <f t="shared" si="156"/>
        <v/>
      </c>
      <c r="FW45" s="902" t="str">
        <f t="shared" si="157"/>
        <v/>
      </c>
      <c r="FX45" s="902" t="str">
        <f t="shared" si="158"/>
        <v/>
      </c>
      <c r="FY45" s="902" t="str">
        <f t="shared" si="159"/>
        <v/>
      </c>
      <c r="FZ45" s="902" t="str">
        <f t="shared" si="160"/>
        <v/>
      </c>
      <c r="GA45" s="902" t="str">
        <f t="shared" si="161"/>
        <v/>
      </c>
      <c r="GB45" s="902" t="str">
        <f t="shared" si="162"/>
        <v/>
      </c>
      <c r="GC45" s="902" t="str">
        <f t="shared" si="163"/>
        <v/>
      </c>
      <c r="GD45" s="902" t="str">
        <f t="shared" si="164"/>
        <v/>
      </c>
      <c r="GE45" s="902" t="str">
        <f t="shared" si="165"/>
        <v/>
      </c>
      <c r="GF45" s="902" t="str">
        <f t="shared" si="166"/>
        <v/>
      </c>
      <c r="GG45" s="902" t="str">
        <f t="shared" si="167"/>
        <v/>
      </c>
      <c r="GH45" s="902" t="str">
        <f t="shared" si="168"/>
        <v/>
      </c>
      <c r="GI45" s="902" t="str">
        <f t="shared" si="169"/>
        <v/>
      </c>
      <c r="GJ45" s="902" t="str">
        <f t="shared" si="170"/>
        <v/>
      </c>
      <c r="GK45" s="902" t="str">
        <f t="shared" si="171"/>
        <v/>
      </c>
      <c r="GL45" s="902" t="str">
        <f t="shared" si="172"/>
        <v/>
      </c>
      <c r="GM45" s="902" t="str">
        <f t="shared" si="173"/>
        <v/>
      </c>
      <c r="GN45" s="902" t="str">
        <f t="shared" si="174"/>
        <v/>
      </c>
      <c r="GO45" s="902" t="str">
        <f t="shared" si="175"/>
        <v/>
      </c>
      <c r="GP45" s="902" t="str">
        <f t="shared" si="176"/>
        <v/>
      </c>
      <c r="GQ45" s="902" t="str">
        <f t="shared" si="177"/>
        <v/>
      </c>
      <c r="GR45" s="902" t="str">
        <f t="shared" si="178"/>
        <v/>
      </c>
      <c r="GS45" s="902" t="str">
        <f t="shared" si="179"/>
        <v/>
      </c>
      <c r="GT45" s="902" t="str">
        <f t="shared" si="180"/>
        <v/>
      </c>
      <c r="GU45" s="902" t="str">
        <f t="shared" si="181"/>
        <v/>
      </c>
      <c r="GV45" s="902" t="str">
        <f t="shared" si="182"/>
        <v/>
      </c>
      <c r="GW45" s="902" t="str">
        <f t="shared" si="183"/>
        <v/>
      </c>
      <c r="GX45" s="902" t="str">
        <f t="shared" si="184"/>
        <v/>
      </c>
      <c r="GY45" s="902" t="str">
        <f t="shared" si="185"/>
        <v/>
      </c>
      <c r="GZ45" s="902" t="str">
        <f t="shared" si="186"/>
        <v/>
      </c>
      <c r="HA45" s="902" t="str">
        <f t="shared" si="187"/>
        <v/>
      </c>
      <c r="HB45" s="902" t="str">
        <f t="shared" si="188"/>
        <v/>
      </c>
      <c r="HC45" s="902" t="str">
        <f t="shared" si="189"/>
        <v/>
      </c>
      <c r="HD45" s="902" t="str">
        <f t="shared" si="190"/>
        <v/>
      </c>
      <c r="HE45" s="902" t="str">
        <f t="shared" si="191"/>
        <v/>
      </c>
      <c r="HF45" s="902" t="str">
        <f t="shared" si="192"/>
        <v/>
      </c>
      <c r="HG45" s="902" t="str">
        <f t="shared" si="193"/>
        <v/>
      </c>
      <c r="HH45" s="902" t="str">
        <f t="shared" si="194"/>
        <v/>
      </c>
      <c r="HI45" s="902" t="str">
        <f t="shared" si="195"/>
        <v/>
      </c>
      <c r="HJ45" s="902" t="str">
        <f t="shared" si="196"/>
        <v/>
      </c>
      <c r="HK45" s="902" t="str">
        <f t="shared" si="197"/>
        <v/>
      </c>
      <c r="HL45" s="902" t="str">
        <f t="shared" si="198"/>
        <v/>
      </c>
      <c r="HM45" s="902" t="str">
        <f t="shared" si="199"/>
        <v/>
      </c>
      <c r="HN45" s="902" t="str">
        <f t="shared" si="200"/>
        <v/>
      </c>
      <c r="HO45" s="902" t="str">
        <f t="shared" si="201"/>
        <v/>
      </c>
      <c r="HP45" s="902" t="str">
        <f t="shared" si="202"/>
        <v/>
      </c>
      <c r="HQ45" s="902" t="str">
        <f t="shared" si="203"/>
        <v/>
      </c>
      <c r="HR45" s="902" t="str">
        <f t="shared" si="204"/>
        <v/>
      </c>
      <c r="HS45" s="902" t="str">
        <f t="shared" si="205"/>
        <v/>
      </c>
      <c r="HT45" s="902" t="str">
        <f t="shared" si="206"/>
        <v/>
      </c>
      <c r="HU45" s="902" t="str">
        <f t="shared" si="207"/>
        <v/>
      </c>
      <c r="HV45" s="902" t="str">
        <f t="shared" si="208"/>
        <v/>
      </c>
      <c r="HW45" s="902" t="str">
        <f t="shared" si="209"/>
        <v/>
      </c>
      <c r="HX45" s="902" t="str">
        <f t="shared" si="210"/>
        <v/>
      </c>
      <c r="HY45" s="902" t="str">
        <f t="shared" si="211"/>
        <v/>
      </c>
      <c r="HZ45" s="934" t="str">
        <f t="shared" si="212"/>
        <v/>
      </c>
      <c r="IA45" s="934" t="str">
        <f t="shared" si="213"/>
        <v/>
      </c>
      <c r="IB45" s="934" t="str">
        <f t="shared" si="214"/>
        <v/>
      </c>
      <c r="IC45" s="934" t="str">
        <f t="shared" si="215"/>
        <v/>
      </c>
      <c r="ID45" s="934" t="str">
        <f t="shared" si="216"/>
        <v/>
      </c>
      <c r="IE45" s="934" t="str">
        <f t="shared" si="217"/>
        <v/>
      </c>
      <c r="IF45" s="934" t="str">
        <f t="shared" si="218"/>
        <v/>
      </c>
      <c r="IG45" s="934" t="str">
        <f t="shared" si="219"/>
        <v/>
      </c>
      <c r="IH45" s="934" t="str">
        <f t="shared" si="220"/>
        <v/>
      </c>
      <c r="II45" s="934" t="str">
        <f t="shared" si="221"/>
        <v/>
      </c>
      <c r="IJ45" s="934" t="str">
        <f t="shared" si="222"/>
        <v/>
      </c>
      <c r="IK45" s="934" t="str">
        <f t="shared" si="223"/>
        <v/>
      </c>
      <c r="IL45" s="934" t="str">
        <f t="shared" si="224"/>
        <v/>
      </c>
      <c r="IM45" s="934" t="str">
        <f t="shared" si="225"/>
        <v/>
      </c>
      <c r="IN45" s="934" t="str">
        <f t="shared" si="226"/>
        <v/>
      </c>
      <c r="IO45" s="934" t="str">
        <f t="shared" si="227"/>
        <v/>
      </c>
      <c r="IP45" s="934" t="str">
        <f t="shared" si="228"/>
        <v/>
      </c>
      <c r="IQ45" s="934" t="str">
        <f t="shared" si="229"/>
        <v/>
      </c>
      <c r="IR45" s="934" t="str">
        <f t="shared" si="230"/>
        <v/>
      </c>
      <c r="IS45" s="934" t="str">
        <f t="shared" si="231"/>
        <v/>
      </c>
      <c r="IT45" s="934" t="str">
        <f t="shared" si="232"/>
        <v/>
      </c>
      <c r="IU45" s="934" t="str">
        <f t="shared" si="233"/>
        <v/>
      </c>
      <c r="IV45" s="934" t="str">
        <f t="shared" si="234"/>
        <v/>
      </c>
      <c r="IW45" s="934" t="str">
        <f t="shared" si="235"/>
        <v/>
      </c>
      <c r="IX45" s="934" t="str">
        <f t="shared" si="236"/>
        <v/>
      </c>
      <c r="IY45" s="934" t="str">
        <f t="shared" si="237"/>
        <v/>
      </c>
      <c r="IZ45" s="934" t="str">
        <f t="shared" si="238"/>
        <v/>
      </c>
      <c r="JA45" s="934" t="str">
        <f t="shared" si="239"/>
        <v/>
      </c>
      <c r="JB45" s="934" t="str">
        <f t="shared" si="240"/>
        <v/>
      </c>
      <c r="JC45" s="934" t="str">
        <f t="shared" si="241"/>
        <v/>
      </c>
      <c r="JD45" s="934" t="str">
        <f t="shared" si="242"/>
        <v/>
      </c>
      <c r="JE45" s="934" t="str">
        <f t="shared" si="243"/>
        <v/>
      </c>
      <c r="JF45" s="934" t="str">
        <f t="shared" si="244"/>
        <v/>
      </c>
      <c r="JG45" s="934" t="str">
        <f t="shared" si="245"/>
        <v/>
      </c>
      <c r="JH45" s="934" t="str">
        <f t="shared" si="246"/>
        <v/>
      </c>
      <c r="JI45" s="934" t="str">
        <f t="shared" si="247"/>
        <v/>
      </c>
      <c r="JJ45" s="934" t="str">
        <f t="shared" si="248"/>
        <v/>
      </c>
      <c r="JK45" s="934" t="str">
        <f t="shared" si="249"/>
        <v/>
      </c>
      <c r="JL45" s="934" t="str">
        <f t="shared" si="250"/>
        <v/>
      </c>
      <c r="JM45" s="934" t="str">
        <f t="shared" si="251"/>
        <v/>
      </c>
      <c r="JN45" s="934" t="str">
        <f t="shared" si="252"/>
        <v/>
      </c>
      <c r="JO45" s="934" t="str">
        <f t="shared" si="253"/>
        <v/>
      </c>
      <c r="JP45" s="934" t="str">
        <f t="shared" si="254"/>
        <v/>
      </c>
      <c r="JQ45" s="934" t="str">
        <f t="shared" si="255"/>
        <v/>
      </c>
      <c r="JR45" s="934" t="str">
        <f t="shared" si="256"/>
        <v/>
      </c>
      <c r="JS45" s="934" t="str">
        <f t="shared" si="257"/>
        <v/>
      </c>
      <c r="JT45" s="934" t="str">
        <f t="shared" si="258"/>
        <v/>
      </c>
      <c r="JU45" s="934" t="str">
        <f t="shared" si="259"/>
        <v/>
      </c>
      <c r="JV45" s="934" t="str">
        <f t="shared" si="260"/>
        <v/>
      </c>
      <c r="JW45" s="934" t="str">
        <f t="shared" si="261"/>
        <v/>
      </c>
      <c r="JX45" s="934" t="str">
        <f t="shared" si="262"/>
        <v/>
      </c>
      <c r="JY45" s="934" t="str">
        <f t="shared" si="263"/>
        <v/>
      </c>
      <c r="JZ45" s="934" t="str">
        <f t="shared" si="264"/>
        <v/>
      </c>
      <c r="KA45" s="934" t="str">
        <f t="shared" si="265"/>
        <v/>
      </c>
      <c r="KB45" s="934" t="str">
        <f t="shared" si="266"/>
        <v/>
      </c>
      <c r="KC45" s="934" t="str">
        <f t="shared" si="267"/>
        <v/>
      </c>
      <c r="KD45" s="934" t="str">
        <f t="shared" si="268"/>
        <v/>
      </c>
      <c r="KE45" s="934" t="str">
        <f t="shared" si="269"/>
        <v/>
      </c>
      <c r="KF45" s="934" t="str">
        <f t="shared" si="270"/>
        <v/>
      </c>
      <c r="KG45" s="934" t="str">
        <f t="shared" si="271"/>
        <v/>
      </c>
      <c r="KH45" s="934" t="str">
        <f t="shared" si="272"/>
        <v/>
      </c>
      <c r="KI45" s="934" t="str">
        <f t="shared" si="273"/>
        <v/>
      </c>
      <c r="KJ45" s="934" t="str">
        <f t="shared" si="274"/>
        <v/>
      </c>
      <c r="KK45" s="934" t="str">
        <f t="shared" si="275"/>
        <v/>
      </c>
      <c r="KL45" s="934" t="str">
        <f t="shared" si="276"/>
        <v/>
      </c>
      <c r="KM45" s="934" t="str">
        <f t="shared" si="277"/>
        <v/>
      </c>
      <c r="KN45" s="934" t="str">
        <f t="shared" si="278"/>
        <v/>
      </c>
      <c r="KO45" s="934" t="str">
        <f t="shared" si="279"/>
        <v/>
      </c>
      <c r="KP45" s="934" t="str">
        <f t="shared" si="280"/>
        <v/>
      </c>
      <c r="KQ45" s="934" t="str">
        <f t="shared" si="281"/>
        <v/>
      </c>
      <c r="KR45" s="934" t="str">
        <f t="shared" si="282"/>
        <v/>
      </c>
      <c r="KS45" s="934" t="str">
        <f t="shared" si="283"/>
        <v/>
      </c>
      <c r="KT45" s="934" t="str">
        <f t="shared" si="284"/>
        <v/>
      </c>
      <c r="KU45" s="934" t="str">
        <f t="shared" si="285"/>
        <v/>
      </c>
      <c r="KV45" s="934" t="str">
        <f t="shared" si="286"/>
        <v/>
      </c>
      <c r="KW45" s="934" t="str">
        <f t="shared" si="287"/>
        <v/>
      </c>
      <c r="KX45" s="934" t="str">
        <f t="shared" si="288"/>
        <v/>
      </c>
      <c r="KY45" s="934" t="str">
        <f t="shared" si="289"/>
        <v/>
      </c>
      <c r="KZ45" s="934" t="str">
        <f t="shared" si="290"/>
        <v/>
      </c>
      <c r="LA45" s="934" t="str">
        <f t="shared" si="291"/>
        <v/>
      </c>
      <c r="LB45" s="934" t="str">
        <f t="shared" si="292"/>
        <v/>
      </c>
      <c r="LC45" s="934" t="str">
        <f t="shared" si="293"/>
        <v/>
      </c>
      <c r="LD45" s="934" t="str">
        <f t="shared" si="294"/>
        <v/>
      </c>
      <c r="LE45" s="934" t="str">
        <f t="shared" si="295"/>
        <v/>
      </c>
      <c r="LF45" s="934" t="str">
        <f t="shared" si="296"/>
        <v/>
      </c>
      <c r="LG45" s="934" t="str">
        <f t="shared" si="297"/>
        <v/>
      </c>
      <c r="LH45" s="934" t="str">
        <f t="shared" si="298"/>
        <v/>
      </c>
      <c r="LI45" s="934" t="str">
        <f t="shared" si="299"/>
        <v/>
      </c>
      <c r="LJ45" s="934" t="str">
        <f t="shared" si="300"/>
        <v/>
      </c>
      <c r="LK45" s="934" t="str">
        <f t="shared" si="301"/>
        <v/>
      </c>
      <c r="LL45" s="934" t="str">
        <f t="shared" si="302"/>
        <v/>
      </c>
      <c r="LM45" s="934" t="str">
        <f t="shared" si="303"/>
        <v/>
      </c>
      <c r="LN45" s="934" t="str">
        <f t="shared" si="304"/>
        <v/>
      </c>
      <c r="LO45" s="934" t="str">
        <f t="shared" si="305"/>
        <v/>
      </c>
      <c r="LP45" s="934" t="str">
        <f t="shared" si="306"/>
        <v/>
      </c>
      <c r="LQ45" s="935" t="str">
        <f t="shared" si="307"/>
        <v/>
      </c>
      <c r="LR45" s="935" t="str">
        <f t="shared" si="308"/>
        <v/>
      </c>
      <c r="LS45" s="935" t="str">
        <f t="shared" si="309"/>
        <v/>
      </c>
      <c r="LT45" s="935" t="str">
        <f t="shared" si="310"/>
        <v/>
      </c>
      <c r="LU45" s="935" t="str">
        <f t="shared" si="311"/>
        <v/>
      </c>
      <c r="LV45" s="902" t="str">
        <f t="shared" si="312"/>
        <v/>
      </c>
      <c r="LW45" s="902" t="str">
        <f t="shared" si="313"/>
        <v/>
      </c>
      <c r="LX45" s="902" t="str">
        <f t="shared" si="314"/>
        <v/>
      </c>
      <c r="LY45" s="902" t="str">
        <f t="shared" si="315"/>
        <v/>
      </c>
      <c r="LZ45" s="902" t="str">
        <f t="shared" si="316"/>
        <v/>
      </c>
      <c r="MA45" s="902" t="str">
        <f t="shared" si="317"/>
        <v/>
      </c>
      <c r="MB45" s="902" t="str">
        <f t="shared" si="318"/>
        <v/>
      </c>
      <c r="MC45" s="902" t="str">
        <f t="shared" si="319"/>
        <v/>
      </c>
      <c r="MD45" s="902" t="str">
        <f t="shared" si="320"/>
        <v/>
      </c>
      <c r="ME45" s="902" t="str">
        <f t="shared" si="321"/>
        <v/>
      </c>
      <c r="MF45" s="902" t="str">
        <f t="shared" si="322"/>
        <v/>
      </c>
      <c r="MG45" s="902" t="str">
        <f t="shared" si="323"/>
        <v/>
      </c>
      <c r="MH45" s="902" t="str">
        <f t="shared" si="324"/>
        <v/>
      </c>
      <c r="MI45" s="902" t="str">
        <f t="shared" si="325"/>
        <v/>
      </c>
      <c r="MJ45" s="902" t="str">
        <f t="shared" si="326"/>
        <v/>
      </c>
      <c r="MK45" s="902" t="str">
        <f t="shared" si="327"/>
        <v/>
      </c>
      <c r="ML45" s="902" t="str">
        <f t="shared" si="328"/>
        <v/>
      </c>
      <c r="MM45" s="902" t="str">
        <f t="shared" si="329"/>
        <v/>
      </c>
      <c r="MN45" s="902" t="str">
        <f t="shared" si="330"/>
        <v/>
      </c>
      <c r="MO45" s="902" t="str">
        <f t="shared" si="331"/>
        <v/>
      </c>
      <c r="MP45" s="923">
        <f t="shared" si="338"/>
        <v>0</v>
      </c>
      <c r="MQ45" s="923">
        <f t="shared" si="339"/>
        <v>0</v>
      </c>
      <c r="MR45" s="923">
        <f t="shared" si="340"/>
        <v>0</v>
      </c>
      <c r="MS45" s="923">
        <f t="shared" si="341"/>
        <v>0</v>
      </c>
      <c r="MT45" s="923">
        <f t="shared" si="342"/>
        <v>0</v>
      </c>
      <c r="MU45" s="923">
        <f t="shared" si="343"/>
        <v>0</v>
      </c>
      <c r="MV45" s="923">
        <f t="shared" si="344"/>
        <v>0</v>
      </c>
      <c r="MW45" s="923">
        <f t="shared" si="345"/>
        <v>0</v>
      </c>
      <c r="MX45" s="923">
        <f t="shared" si="346"/>
        <v>0</v>
      </c>
      <c r="MY45" s="923">
        <f t="shared" si="347"/>
        <v>0</v>
      </c>
      <c r="MZ45" s="923">
        <f t="shared" si="332"/>
        <v>0</v>
      </c>
      <c r="NA45" s="923">
        <f t="shared" si="333"/>
        <v>0</v>
      </c>
      <c r="NB45" s="923">
        <f t="shared" si="334"/>
        <v>0</v>
      </c>
      <c r="NC45" s="923">
        <f t="shared" si="335"/>
        <v>0</v>
      </c>
      <c r="ND45" s="923">
        <f t="shared" si="336"/>
        <v>0</v>
      </c>
    </row>
    <row r="46" spans="1:368" s="902" customFormat="1" ht="13.9" customHeight="1" x14ac:dyDescent="0.2">
      <c r="A46" s="927" t="str">
        <f t="shared" si="337"/>
        <v/>
      </c>
      <c r="B46" s="928">
        <f>'Rent Schedule &amp; Summary'!B24</f>
        <v>0</v>
      </c>
      <c r="C46" s="929">
        <f>'Rent Schedule &amp; Summary'!C24</f>
        <v>0</v>
      </c>
      <c r="D46" s="929">
        <f>'Rent Schedule &amp; Summary'!D24</f>
        <v>0</v>
      </c>
      <c r="E46" s="929">
        <f>'Rent Schedule &amp; Summary'!E24</f>
        <v>0</v>
      </c>
      <c r="F46" s="929">
        <f>'Rent Schedule &amp; Summary'!F24</f>
        <v>0</v>
      </c>
      <c r="G46" s="929">
        <f>'Rent Schedule &amp; Summary'!G24</f>
        <v>0</v>
      </c>
      <c r="H46" s="929">
        <f>'Rent Schedule &amp; Summary'!H24</f>
        <v>0</v>
      </c>
      <c r="I46" s="929">
        <f>'Rent Schedule &amp; Summary'!I24</f>
        <v>0</v>
      </c>
      <c r="J46" s="929">
        <f>'Rent Schedule &amp; Summary'!J24</f>
        <v>0</v>
      </c>
      <c r="K46" s="930">
        <f>'Rent Schedule &amp; Summary'!K24</f>
        <v>0</v>
      </c>
      <c r="L46" s="759">
        <f t="shared" si="0"/>
        <v>0</v>
      </c>
      <c r="M46" s="759">
        <f t="shared" si="1"/>
        <v>0</v>
      </c>
      <c r="N46" s="931">
        <f>'Rent Schedule &amp; Summary'!N24</f>
        <v>0</v>
      </c>
      <c r="O46" s="931">
        <f>'Rent Schedule &amp; Summary'!O24</f>
        <v>0</v>
      </c>
      <c r="P46" s="931">
        <f>'Rent Schedule &amp; Summary'!P24</f>
        <v>0</v>
      </c>
      <c r="Q46" s="908">
        <f>'Rent Schedule &amp; Summary'!Q24</f>
        <v>0</v>
      </c>
      <c r="R46" s="932">
        <f>'Rent Schedule &amp; Summary'!R24</f>
        <v>0</v>
      </c>
      <c r="S46" s="933">
        <f>'Rent Schedule &amp; Summary'!S24</f>
        <v>0</v>
      </c>
      <c r="T46" s="1281">
        <f>'Rent Schedule &amp; Summary'!T24</f>
        <v>0</v>
      </c>
      <c r="U46" s="1281"/>
      <c r="V46" s="1281"/>
      <c r="W46" s="1281"/>
      <c r="X46" s="902" t="str">
        <f t="shared" si="2"/>
        <v/>
      </c>
      <c r="Y46" s="902" t="str">
        <f t="shared" si="3"/>
        <v/>
      </c>
      <c r="Z46" s="902" t="str">
        <f t="shared" si="4"/>
        <v/>
      </c>
      <c r="AA46" s="902" t="str">
        <f t="shared" si="5"/>
        <v/>
      </c>
      <c r="AB46" s="902" t="str">
        <f t="shared" si="6"/>
        <v/>
      </c>
      <c r="AC46" s="902" t="str">
        <f t="shared" si="7"/>
        <v/>
      </c>
      <c r="AD46" s="902" t="str">
        <f t="shared" si="8"/>
        <v/>
      </c>
      <c r="AE46" s="902" t="str">
        <f t="shared" si="9"/>
        <v/>
      </c>
      <c r="AF46" s="902" t="str">
        <f t="shared" si="10"/>
        <v/>
      </c>
      <c r="AG46" s="902" t="str">
        <f t="shared" si="11"/>
        <v/>
      </c>
      <c r="AH46" s="902" t="str">
        <f t="shared" si="12"/>
        <v/>
      </c>
      <c r="AI46" s="902" t="str">
        <f t="shared" si="13"/>
        <v/>
      </c>
      <c r="AJ46" s="902" t="str">
        <f t="shared" si="14"/>
        <v/>
      </c>
      <c r="AK46" s="902" t="str">
        <f t="shared" si="15"/>
        <v/>
      </c>
      <c r="AL46" s="902" t="str">
        <f t="shared" si="16"/>
        <v/>
      </c>
      <c r="AM46" s="902" t="str">
        <f t="shared" si="17"/>
        <v/>
      </c>
      <c r="AN46" s="902" t="str">
        <f t="shared" si="18"/>
        <v/>
      </c>
      <c r="AO46" s="902" t="str">
        <f t="shared" si="19"/>
        <v/>
      </c>
      <c r="AP46" s="902" t="str">
        <f t="shared" si="20"/>
        <v/>
      </c>
      <c r="AQ46" s="902" t="str">
        <f t="shared" si="21"/>
        <v/>
      </c>
      <c r="AR46" s="902" t="str">
        <f t="shared" si="22"/>
        <v/>
      </c>
      <c r="AS46" s="902" t="str">
        <f t="shared" si="23"/>
        <v/>
      </c>
      <c r="AT46" s="902" t="str">
        <f t="shared" si="24"/>
        <v/>
      </c>
      <c r="AU46" s="902" t="str">
        <f t="shared" si="25"/>
        <v/>
      </c>
      <c r="AV46" s="902" t="str">
        <f t="shared" si="26"/>
        <v/>
      </c>
      <c r="AW46" s="902" t="str">
        <f t="shared" si="27"/>
        <v/>
      </c>
      <c r="AX46" s="902" t="str">
        <f t="shared" si="28"/>
        <v/>
      </c>
      <c r="AY46" s="902" t="str">
        <f t="shared" si="29"/>
        <v/>
      </c>
      <c r="AZ46" s="902" t="str">
        <f t="shared" si="30"/>
        <v/>
      </c>
      <c r="BA46" s="902" t="str">
        <f t="shared" si="31"/>
        <v/>
      </c>
      <c r="BB46" s="902" t="str">
        <f t="shared" si="32"/>
        <v/>
      </c>
      <c r="BC46" s="902" t="str">
        <f t="shared" si="33"/>
        <v/>
      </c>
      <c r="BD46" s="902" t="str">
        <f t="shared" si="34"/>
        <v/>
      </c>
      <c r="BE46" s="902" t="str">
        <f t="shared" si="35"/>
        <v/>
      </c>
      <c r="BF46" s="902" t="str">
        <f t="shared" si="36"/>
        <v/>
      </c>
      <c r="BG46" s="902" t="str">
        <f t="shared" si="37"/>
        <v/>
      </c>
      <c r="BH46" s="902" t="str">
        <f t="shared" si="38"/>
        <v/>
      </c>
      <c r="BI46" s="902" t="str">
        <f t="shared" si="39"/>
        <v/>
      </c>
      <c r="BJ46" s="902" t="str">
        <f t="shared" si="40"/>
        <v/>
      </c>
      <c r="BK46" s="902" t="str">
        <f t="shared" si="41"/>
        <v/>
      </c>
      <c r="BL46" s="902" t="str">
        <f t="shared" si="42"/>
        <v/>
      </c>
      <c r="BM46" s="902" t="str">
        <f t="shared" si="43"/>
        <v/>
      </c>
      <c r="BN46" s="902" t="str">
        <f t="shared" si="44"/>
        <v/>
      </c>
      <c r="BO46" s="902" t="str">
        <f t="shared" si="45"/>
        <v/>
      </c>
      <c r="BP46" s="902" t="str">
        <f t="shared" si="46"/>
        <v/>
      </c>
      <c r="BQ46" s="902" t="str">
        <f t="shared" si="47"/>
        <v/>
      </c>
      <c r="BR46" s="902" t="str">
        <f t="shared" si="48"/>
        <v/>
      </c>
      <c r="BS46" s="902" t="str">
        <f t="shared" si="49"/>
        <v/>
      </c>
      <c r="BT46" s="902" t="str">
        <f t="shared" si="50"/>
        <v/>
      </c>
      <c r="BU46" s="902" t="str">
        <f t="shared" si="51"/>
        <v/>
      </c>
      <c r="BV46" s="902" t="str">
        <f t="shared" si="52"/>
        <v/>
      </c>
      <c r="BW46" s="902" t="str">
        <f t="shared" si="53"/>
        <v/>
      </c>
      <c r="BX46" s="902" t="str">
        <f t="shared" si="54"/>
        <v/>
      </c>
      <c r="BY46" s="902" t="str">
        <f t="shared" si="55"/>
        <v/>
      </c>
      <c r="BZ46" s="902" t="str">
        <f t="shared" si="56"/>
        <v/>
      </c>
      <c r="CA46" s="902" t="str">
        <f t="shared" si="57"/>
        <v/>
      </c>
      <c r="CB46" s="902" t="str">
        <f t="shared" si="58"/>
        <v/>
      </c>
      <c r="CC46" s="902" t="str">
        <f t="shared" si="59"/>
        <v/>
      </c>
      <c r="CD46" s="902" t="str">
        <f t="shared" si="60"/>
        <v/>
      </c>
      <c r="CE46" s="902" t="str">
        <f t="shared" si="61"/>
        <v/>
      </c>
      <c r="CF46" s="902" t="str">
        <f t="shared" si="62"/>
        <v/>
      </c>
      <c r="CG46" s="902" t="str">
        <f t="shared" si="63"/>
        <v/>
      </c>
      <c r="CH46" s="902" t="str">
        <f t="shared" si="64"/>
        <v/>
      </c>
      <c r="CI46" s="902" t="str">
        <f t="shared" si="65"/>
        <v/>
      </c>
      <c r="CJ46" s="902" t="str">
        <f t="shared" si="66"/>
        <v/>
      </c>
      <c r="CK46" s="902" t="str">
        <f t="shared" si="67"/>
        <v/>
      </c>
      <c r="CL46" s="902" t="str">
        <f t="shared" si="68"/>
        <v/>
      </c>
      <c r="CM46" s="902" t="str">
        <f t="shared" si="69"/>
        <v/>
      </c>
      <c r="CN46" s="902" t="str">
        <f t="shared" si="70"/>
        <v/>
      </c>
      <c r="CO46" s="902" t="str">
        <f t="shared" si="71"/>
        <v/>
      </c>
      <c r="CP46" s="902" t="str">
        <f t="shared" si="72"/>
        <v/>
      </c>
      <c r="CQ46" s="902" t="str">
        <f t="shared" si="73"/>
        <v/>
      </c>
      <c r="CR46" s="902" t="str">
        <f t="shared" si="74"/>
        <v/>
      </c>
      <c r="CS46" s="902" t="str">
        <f t="shared" si="75"/>
        <v/>
      </c>
      <c r="CT46" s="902" t="str">
        <f t="shared" si="76"/>
        <v/>
      </c>
      <c r="CU46" s="902" t="str">
        <f t="shared" si="77"/>
        <v/>
      </c>
      <c r="CV46" s="902" t="str">
        <f t="shared" si="78"/>
        <v/>
      </c>
      <c r="CW46" s="902" t="str">
        <f t="shared" si="79"/>
        <v/>
      </c>
      <c r="CX46" s="902" t="str">
        <f t="shared" si="80"/>
        <v/>
      </c>
      <c r="CY46" s="902" t="str">
        <f t="shared" si="81"/>
        <v/>
      </c>
      <c r="CZ46" s="902" t="str">
        <f t="shared" si="82"/>
        <v/>
      </c>
      <c r="DA46" s="902" t="str">
        <f t="shared" si="83"/>
        <v/>
      </c>
      <c r="DB46" s="902" t="str">
        <f t="shared" si="84"/>
        <v/>
      </c>
      <c r="DC46" s="902" t="str">
        <f t="shared" si="85"/>
        <v/>
      </c>
      <c r="DD46" s="902" t="str">
        <f t="shared" si="86"/>
        <v/>
      </c>
      <c r="DE46" s="902" t="str">
        <f t="shared" si="87"/>
        <v/>
      </c>
      <c r="DF46" s="902" t="str">
        <f t="shared" si="88"/>
        <v/>
      </c>
      <c r="DG46" s="902" t="str">
        <f t="shared" si="89"/>
        <v/>
      </c>
      <c r="DH46" s="902" t="str">
        <f t="shared" si="90"/>
        <v/>
      </c>
      <c r="DI46" s="902" t="str">
        <f t="shared" si="91"/>
        <v/>
      </c>
      <c r="DJ46" s="902" t="str">
        <f t="shared" si="92"/>
        <v/>
      </c>
      <c r="DK46" s="902" t="str">
        <f t="shared" si="93"/>
        <v/>
      </c>
      <c r="DL46" s="902" t="str">
        <f t="shared" si="94"/>
        <v/>
      </c>
      <c r="DM46" s="902" t="str">
        <f t="shared" si="95"/>
        <v/>
      </c>
      <c r="DN46" s="902" t="str">
        <f t="shared" si="96"/>
        <v/>
      </c>
      <c r="DO46" s="902" t="str">
        <f t="shared" si="97"/>
        <v/>
      </c>
      <c r="DP46" s="902" t="str">
        <f t="shared" si="98"/>
        <v/>
      </c>
      <c r="DQ46" s="902" t="str">
        <f t="shared" si="99"/>
        <v/>
      </c>
      <c r="DR46" s="902" t="str">
        <f t="shared" si="100"/>
        <v/>
      </c>
      <c r="DS46" s="902" t="str">
        <f t="shared" si="101"/>
        <v/>
      </c>
      <c r="DT46" s="902" t="str">
        <f t="shared" si="102"/>
        <v/>
      </c>
      <c r="DU46" s="902" t="str">
        <f t="shared" si="103"/>
        <v/>
      </c>
      <c r="DV46" s="902" t="str">
        <f t="shared" si="104"/>
        <v/>
      </c>
      <c r="DW46" s="902" t="str">
        <f t="shared" si="105"/>
        <v/>
      </c>
      <c r="DX46" s="902" t="str">
        <f t="shared" si="106"/>
        <v/>
      </c>
      <c r="DY46" s="902" t="str">
        <f t="shared" si="107"/>
        <v/>
      </c>
      <c r="DZ46" s="902" t="str">
        <f t="shared" si="108"/>
        <v/>
      </c>
      <c r="EA46" s="902" t="str">
        <f t="shared" si="109"/>
        <v/>
      </c>
      <c r="EB46" s="902" t="str">
        <f t="shared" si="110"/>
        <v/>
      </c>
      <c r="EC46" s="902" t="str">
        <f t="shared" si="111"/>
        <v/>
      </c>
      <c r="ED46" s="902" t="str">
        <f t="shared" si="112"/>
        <v/>
      </c>
      <c r="EE46" s="902" t="str">
        <f t="shared" si="113"/>
        <v/>
      </c>
      <c r="EF46" s="902" t="str">
        <f t="shared" si="114"/>
        <v/>
      </c>
      <c r="EG46" s="902" t="str">
        <f t="shared" si="115"/>
        <v/>
      </c>
      <c r="EH46" s="902" t="str">
        <f t="shared" si="116"/>
        <v/>
      </c>
      <c r="EI46" s="902" t="str">
        <f t="shared" si="117"/>
        <v/>
      </c>
      <c r="EJ46" s="902" t="str">
        <f t="shared" si="118"/>
        <v/>
      </c>
      <c r="EK46" s="902" t="str">
        <f t="shared" si="119"/>
        <v/>
      </c>
      <c r="EL46" s="902" t="str">
        <f t="shared" si="120"/>
        <v/>
      </c>
      <c r="EM46" s="902" t="str">
        <f t="shared" si="121"/>
        <v/>
      </c>
      <c r="EN46" s="902" t="str">
        <f t="shared" si="122"/>
        <v/>
      </c>
      <c r="EO46" s="902" t="str">
        <f t="shared" si="123"/>
        <v/>
      </c>
      <c r="EP46" s="902" t="str">
        <f t="shared" si="124"/>
        <v/>
      </c>
      <c r="EQ46" s="902" t="str">
        <f t="shared" si="125"/>
        <v/>
      </c>
      <c r="ER46" s="902" t="str">
        <f t="shared" si="126"/>
        <v/>
      </c>
      <c r="ES46" s="902" t="str">
        <f t="shared" si="127"/>
        <v/>
      </c>
      <c r="ET46" s="902" t="str">
        <f t="shared" si="128"/>
        <v/>
      </c>
      <c r="EU46" s="902" t="str">
        <f t="shared" si="129"/>
        <v/>
      </c>
      <c r="EV46" s="902" t="str">
        <f t="shared" si="130"/>
        <v/>
      </c>
      <c r="EW46" s="902" t="str">
        <f t="shared" si="131"/>
        <v/>
      </c>
      <c r="EX46" s="902" t="str">
        <f t="shared" si="132"/>
        <v/>
      </c>
      <c r="EY46" s="902" t="str">
        <f t="shared" si="133"/>
        <v/>
      </c>
      <c r="EZ46" s="902" t="str">
        <f t="shared" si="134"/>
        <v/>
      </c>
      <c r="FA46" s="902" t="str">
        <f t="shared" si="135"/>
        <v/>
      </c>
      <c r="FB46" s="902" t="str">
        <f t="shared" si="136"/>
        <v/>
      </c>
      <c r="FC46" s="902" t="str">
        <f t="shared" si="137"/>
        <v/>
      </c>
      <c r="FD46" s="902" t="str">
        <f t="shared" si="138"/>
        <v/>
      </c>
      <c r="FE46" s="902" t="str">
        <f t="shared" si="139"/>
        <v/>
      </c>
      <c r="FF46" s="902" t="str">
        <f t="shared" si="140"/>
        <v/>
      </c>
      <c r="FG46" s="902" t="str">
        <f t="shared" si="141"/>
        <v/>
      </c>
      <c r="FH46" s="902" t="str">
        <f t="shared" si="142"/>
        <v/>
      </c>
      <c r="FI46" s="902" t="str">
        <f t="shared" si="143"/>
        <v/>
      </c>
      <c r="FJ46" s="902" t="str">
        <f t="shared" si="144"/>
        <v/>
      </c>
      <c r="FK46" s="902" t="str">
        <f t="shared" si="145"/>
        <v/>
      </c>
      <c r="FL46" s="902" t="str">
        <f t="shared" si="146"/>
        <v/>
      </c>
      <c r="FM46" s="902" t="str">
        <f t="shared" si="147"/>
        <v/>
      </c>
      <c r="FN46" s="902" t="str">
        <f t="shared" si="148"/>
        <v/>
      </c>
      <c r="FO46" s="902" t="str">
        <f t="shared" si="149"/>
        <v/>
      </c>
      <c r="FP46" s="902" t="str">
        <f t="shared" si="150"/>
        <v/>
      </c>
      <c r="FQ46" s="902" t="str">
        <f t="shared" si="151"/>
        <v/>
      </c>
      <c r="FR46" s="902" t="str">
        <f t="shared" si="152"/>
        <v/>
      </c>
      <c r="FS46" s="902" t="str">
        <f t="shared" si="153"/>
        <v/>
      </c>
      <c r="FT46" s="902" t="str">
        <f t="shared" si="154"/>
        <v/>
      </c>
      <c r="FU46" s="902" t="str">
        <f t="shared" si="155"/>
        <v/>
      </c>
      <c r="FV46" s="902" t="str">
        <f t="shared" si="156"/>
        <v/>
      </c>
      <c r="FW46" s="902" t="str">
        <f t="shared" si="157"/>
        <v/>
      </c>
      <c r="FX46" s="902" t="str">
        <f t="shared" si="158"/>
        <v/>
      </c>
      <c r="FY46" s="902" t="str">
        <f t="shared" si="159"/>
        <v/>
      </c>
      <c r="FZ46" s="902" t="str">
        <f t="shared" si="160"/>
        <v/>
      </c>
      <c r="GA46" s="902" t="str">
        <f t="shared" si="161"/>
        <v/>
      </c>
      <c r="GB46" s="902" t="str">
        <f t="shared" si="162"/>
        <v/>
      </c>
      <c r="GC46" s="902" t="str">
        <f t="shared" si="163"/>
        <v/>
      </c>
      <c r="GD46" s="902" t="str">
        <f t="shared" si="164"/>
        <v/>
      </c>
      <c r="GE46" s="902" t="str">
        <f t="shared" si="165"/>
        <v/>
      </c>
      <c r="GF46" s="902" t="str">
        <f t="shared" si="166"/>
        <v/>
      </c>
      <c r="GG46" s="902" t="str">
        <f t="shared" si="167"/>
        <v/>
      </c>
      <c r="GH46" s="902" t="str">
        <f t="shared" si="168"/>
        <v/>
      </c>
      <c r="GI46" s="902" t="str">
        <f t="shared" si="169"/>
        <v/>
      </c>
      <c r="GJ46" s="902" t="str">
        <f t="shared" si="170"/>
        <v/>
      </c>
      <c r="GK46" s="902" t="str">
        <f t="shared" si="171"/>
        <v/>
      </c>
      <c r="GL46" s="902" t="str">
        <f t="shared" si="172"/>
        <v/>
      </c>
      <c r="GM46" s="902" t="str">
        <f t="shared" si="173"/>
        <v/>
      </c>
      <c r="GN46" s="902" t="str">
        <f t="shared" si="174"/>
        <v/>
      </c>
      <c r="GO46" s="902" t="str">
        <f t="shared" si="175"/>
        <v/>
      </c>
      <c r="GP46" s="902" t="str">
        <f t="shared" si="176"/>
        <v/>
      </c>
      <c r="GQ46" s="902" t="str">
        <f t="shared" si="177"/>
        <v/>
      </c>
      <c r="GR46" s="902" t="str">
        <f t="shared" si="178"/>
        <v/>
      </c>
      <c r="GS46" s="902" t="str">
        <f t="shared" si="179"/>
        <v/>
      </c>
      <c r="GT46" s="902" t="str">
        <f t="shared" si="180"/>
        <v/>
      </c>
      <c r="GU46" s="902" t="str">
        <f t="shared" si="181"/>
        <v/>
      </c>
      <c r="GV46" s="902" t="str">
        <f t="shared" si="182"/>
        <v/>
      </c>
      <c r="GW46" s="902" t="str">
        <f t="shared" si="183"/>
        <v/>
      </c>
      <c r="GX46" s="902" t="str">
        <f t="shared" si="184"/>
        <v/>
      </c>
      <c r="GY46" s="902" t="str">
        <f t="shared" si="185"/>
        <v/>
      </c>
      <c r="GZ46" s="902" t="str">
        <f t="shared" si="186"/>
        <v/>
      </c>
      <c r="HA46" s="902" t="str">
        <f t="shared" si="187"/>
        <v/>
      </c>
      <c r="HB46" s="902" t="str">
        <f t="shared" si="188"/>
        <v/>
      </c>
      <c r="HC46" s="902" t="str">
        <f t="shared" si="189"/>
        <v/>
      </c>
      <c r="HD46" s="902" t="str">
        <f t="shared" si="190"/>
        <v/>
      </c>
      <c r="HE46" s="902" t="str">
        <f t="shared" si="191"/>
        <v/>
      </c>
      <c r="HF46" s="902" t="str">
        <f t="shared" si="192"/>
        <v/>
      </c>
      <c r="HG46" s="902" t="str">
        <f t="shared" si="193"/>
        <v/>
      </c>
      <c r="HH46" s="902" t="str">
        <f t="shared" si="194"/>
        <v/>
      </c>
      <c r="HI46" s="902" t="str">
        <f t="shared" si="195"/>
        <v/>
      </c>
      <c r="HJ46" s="902" t="str">
        <f t="shared" si="196"/>
        <v/>
      </c>
      <c r="HK46" s="902" t="str">
        <f t="shared" si="197"/>
        <v/>
      </c>
      <c r="HL46" s="902" t="str">
        <f t="shared" si="198"/>
        <v/>
      </c>
      <c r="HM46" s="902" t="str">
        <f t="shared" si="199"/>
        <v/>
      </c>
      <c r="HN46" s="902" t="str">
        <f t="shared" si="200"/>
        <v/>
      </c>
      <c r="HO46" s="902" t="str">
        <f t="shared" si="201"/>
        <v/>
      </c>
      <c r="HP46" s="902" t="str">
        <f t="shared" si="202"/>
        <v/>
      </c>
      <c r="HQ46" s="902" t="str">
        <f t="shared" si="203"/>
        <v/>
      </c>
      <c r="HR46" s="902" t="str">
        <f t="shared" si="204"/>
        <v/>
      </c>
      <c r="HS46" s="902" t="str">
        <f t="shared" si="205"/>
        <v/>
      </c>
      <c r="HT46" s="902" t="str">
        <f t="shared" si="206"/>
        <v/>
      </c>
      <c r="HU46" s="902" t="str">
        <f t="shared" si="207"/>
        <v/>
      </c>
      <c r="HV46" s="902" t="str">
        <f t="shared" si="208"/>
        <v/>
      </c>
      <c r="HW46" s="902" t="str">
        <f t="shared" si="209"/>
        <v/>
      </c>
      <c r="HX46" s="902" t="str">
        <f t="shared" si="210"/>
        <v/>
      </c>
      <c r="HY46" s="902" t="str">
        <f t="shared" si="211"/>
        <v/>
      </c>
      <c r="HZ46" s="934" t="str">
        <f t="shared" si="212"/>
        <v/>
      </c>
      <c r="IA46" s="934" t="str">
        <f t="shared" si="213"/>
        <v/>
      </c>
      <c r="IB46" s="934" t="str">
        <f t="shared" si="214"/>
        <v/>
      </c>
      <c r="IC46" s="934" t="str">
        <f t="shared" si="215"/>
        <v/>
      </c>
      <c r="ID46" s="934" t="str">
        <f t="shared" si="216"/>
        <v/>
      </c>
      <c r="IE46" s="934" t="str">
        <f t="shared" si="217"/>
        <v/>
      </c>
      <c r="IF46" s="934" t="str">
        <f t="shared" si="218"/>
        <v/>
      </c>
      <c r="IG46" s="934" t="str">
        <f t="shared" si="219"/>
        <v/>
      </c>
      <c r="IH46" s="934" t="str">
        <f t="shared" si="220"/>
        <v/>
      </c>
      <c r="II46" s="934" t="str">
        <f t="shared" si="221"/>
        <v/>
      </c>
      <c r="IJ46" s="934" t="str">
        <f t="shared" si="222"/>
        <v/>
      </c>
      <c r="IK46" s="934" t="str">
        <f t="shared" si="223"/>
        <v/>
      </c>
      <c r="IL46" s="934" t="str">
        <f t="shared" si="224"/>
        <v/>
      </c>
      <c r="IM46" s="934" t="str">
        <f t="shared" si="225"/>
        <v/>
      </c>
      <c r="IN46" s="934" t="str">
        <f t="shared" si="226"/>
        <v/>
      </c>
      <c r="IO46" s="934" t="str">
        <f t="shared" si="227"/>
        <v/>
      </c>
      <c r="IP46" s="934" t="str">
        <f t="shared" si="228"/>
        <v/>
      </c>
      <c r="IQ46" s="934" t="str">
        <f t="shared" si="229"/>
        <v/>
      </c>
      <c r="IR46" s="934" t="str">
        <f t="shared" si="230"/>
        <v/>
      </c>
      <c r="IS46" s="934" t="str">
        <f t="shared" si="231"/>
        <v/>
      </c>
      <c r="IT46" s="934" t="str">
        <f t="shared" si="232"/>
        <v/>
      </c>
      <c r="IU46" s="934" t="str">
        <f t="shared" si="233"/>
        <v/>
      </c>
      <c r="IV46" s="934" t="str">
        <f t="shared" si="234"/>
        <v/>
      </c>
      <c r="IW46" s="934" t="str">
        <f t="shared" si="235"/>
        <v/>
      </c>
      <c r="IX46" s="934" t="str">
        <f t="shared" si="236"/>
        <v/>
      </c>
      <c r="IY46" s="934" t="str">
        <f t="shared" si="237"/>
        <v/>
      </c>
      <c r="IZ46" s="934" t="str">
        <f t="shared" si="238"/>
        <v/>
      </c>
      <c r="JA46" s="934" t="str">
        <f t="shared" si="239"/>
        <v/>
      </c>
      <c r="JB46" s="934" t="str">
        <f t="shared" si="240"/>
        <v/>
      </c>
      <c r="JC46" s="934" t="str">
        <f t="shared" si="241"/>
        <v/>
      </c>
      <c r="JD46" s="934" t="str">
        <f t="shared" si="242"/>
        <v/>
      </c>
      <c r="JE46" s="934" t="str">
        <f t="shared" si="243"/>
        <v/>
      </c>
      <c r="JF46" s="934" t="str">
        <f t="shared" si="244"/>
        <v/>
      </c>
      <c r="JG46" s="934" t="str">
        <f t="shared" si="245"/>
        <v/>
      </c>
      <c r="JH46" s="934" t="str">
        <f t="shared" si="246"/>
        <v/>
      </c>
      <c r="JI46" s="934" t="str">
        <f t="shared" si="247"/>
        <v/>
      </c>
      <c r="JJ46" s="934" t="str">
        <f t="shared" si="248"/>
        <v/>
      </c>
      <c r="JK46" s="934" t="str">
        <f t="shared" si="249"/>
        <v/>
      </c>
      <c r="JL46" s="934" t="str">
        <f t="shared" si="250"/>
        <v/>
      </c>
      <c r="JM46" s="934" t="str">
        <f t="shared" si="251"/>
        <v/>
      </c>
      <c r="JN46" s="934" t="str">
        <f t="shared" si="252"/>
        <v/>
      </c>
      <c r="JO46" s="934" t="str">
        <f t="shared" si="253"/>
        <v/>
      </c>
      <c r="JP46" s="934" t="str">
        <f t="shared" si="254"/>
        <v/>
      </c>
      <c r="JQ46" s="934" t="str">
        <f t="shared" si="255"/>
        <v/>
      </c>
      <c r="JR46" s="934" t="str">
        <f t="shared" si="256"/>
        <v/>
      </c>
      <c r="JS46" s="934" t="str">
        <f t="shared" si="257"/>
        <v/>
      </c>
      <c r="JT46" s="934" t="str">
        <f t="shared" si="258"/>
        <v/>
      </c>
      <c r="JU46" s="934" t="str">
        <f t="shared" si="259"/>
        <v/>
      </c>
      <c r="JV46" s="934" t="str">
        <f t="shared" si="260"/>
        <v/>
      </c>
      <c r="JW46" s="934" t="str">
        <f t="shared" si="261"/>
        <v/>
      </c>
      <c r="JX46" s="934" t="str">
        <f t="shared" si="262"/>
        <v/>
      </c>
      <c r="JY46" s="934" t="str">
        <f t="shared" si="263"/>
        <v/>
      </c>
      <c r="JZ46" s="934" t="str">
        <f t="shared" si="264"/>
        <v/>
      </c>
      <c r="KA46" s="934" t="str">
        <f t="shared" si="265"/>
        <v/>
      </c>
      <c r="KB46" s="934" t="str">
        <f t="shared" si="266"/>
        <v/>
      </c>
      <c r="KC46" s="934" t="str">
        <f t="shared" si="267"/>
        <v/>
      </c>
      <c r="KD46" s="934" t="str">
        <f t="shared" si="268"/>
        <v/>
      </c>
      <c r="KE46" s="934" t="str">
        <f t="shared" si="269"/>
        <v/>
      </c>
      <c r="KF46" s="934" t="str">
        <f t="shared" si="270"/>
        <v/>
      </c>
      <c r="KG46" s="934" t="str">
        <f t="shared" si="271"/>
        <v/>
      </c>
      <c r="KH46" s="934" t="str">
        <f t="shared" si="272"/>
        <v/>
      </c>
      <c r="KI46" s="934" t="str">
        <f t="shared" si="273"/>
        <v/>
      </c>
      <c r="KJ46" s="934" t="str">
        <f t="shared" si="274"/>
        <v/>
      </c>
      <c r="KK46" s="934" t="str">
        <f t="shared" si="275"/>
        <v/>
      </c>
      <c r="KL46" s="934" t="str">
        <f t="shared" si="276"/>
        <v/>
      </c>
      <c r="KM46" s="934" t="str">
        <f t="shared" si="277"/>
        <v/>
      </c>
      <c r="KN46" s="934" t="str">
        <f t="shared" si="278"/>
        <v/>
      </c>
      <c r="KO46" s="934" t="str">
        <f t="shared" si="279"/>
        <v/>
      </c>
      <c r="KP46" s="934" t="str">
        <f t="shared" si="280"/>
        <v/>
      </c>
      <c r="KQ46" s="934" t="str">
        <f t="shared" si="281"/>
        <v/>
      </c>
      <c r="KR46" s="934" t="str">
        <f t="shared" si="282"/>
        <v/>
      </c>
      <c r="KS46" s="934" t="str">
        <f t="shared" si="283"/>
        <v/>
      </c>
      <c r="KT46" s="934" t="str">
        <f t="shared" si="284"/>
        <v/>
      </c>
      <c r="KU46" s="934" t="str">
        <f t="shared" si="285"/>
        <v/>
      </c>
      <c r="KV46" s="934" t="str">
        <f t="shared" si="286"/>
        <v/>
      </c>
      <c r="KW46" s="934" t="str">
        <f t="shared" si="287"/>
        <v/>
      </c>
      <c r="KX46" s="934" t="str">
        <f t="shared" si="288"/>
        <v/>
      </c>
      <c r="KY46" s="934" t="str">
        <f t="shared" si="289"/>
        <v/>
      </c>
      <c r="KZ46" s="934" t="str">
        <f t="shared" si="290"/>
        <v/>
      </c>
      <c r="LA46" s="934" t="str">
        <f t="shared" si="291"/>
        <v/>
      </c>
      <c r="LB46" s="934" t="str">
        <f t="shared" si="292"/>
        <v/>
      </c>
      <c r="LC46" s="934" t="str">
        <f t="shared" si="293"/>
        <v/>
      </c>
      <c r="LD46" s="934" t="str">
        <f t="shared" si="294"/>
        <v/>
      </c>
      <c r="LE46" s="934" t="str">
        <f t="shared" si="295"/>
        <v/>
      </c>
      <c r="LF46" s="934" t="str">
        <f t="shared" si="296"/>
        <v/>
      </c>
      <c r="LG46" s="934" t="str">
        <f t="shared" si="297"/>
        <v/>
      </c>
      <c r="LH46" s="934" t="str">
        <f t="shared" si="298"/>
        <v/>
      </c>
      <c r="LI46" s="934" t="str">
        <f t="shared" si="299"/>
        <v/>
      </c>
      <c r="LJ46" s="934" t="str">
        <f t="shared" si="300"/>
        <v/>
      </c>
      <c r="LK46" s="934" t="str">
        <f t="shared" si="301"/>
        <v/>
      </c>
      <c r="LL46" s="934" t="str">
        <f t="shared" si="302"/>
        <v/>
      </c>
      <c r="LM46" s="934" t="str">
        <f t="shared" si="303"/>
        <v/>
      </c>
      <c r="LN46" s="934" t="str">
        <f t="shared" si="304"/>
        <v/>
      </c>
      <c r="LO46" s="934" t="str">
        <f t="shared" si="305"/>
        <v/>
      </c>
      <c r="LP46" s="934" t="str">
        <f t="shared" si="306"/>
        <v/>
      </c>
      <c r="LQ46" s="935" t="str">
        <f t="shared" si="307"/>
        <v/>
      </c>
      <c r="LR46" s="935" t="str">
        <f t="shared" si="308"/>
        <v/>
      </c>
      <c r="LS46" s="935" t="str">
        <f t="shared" si="309"/>
        <v/>
      </c>
      <c r="LT46" s="935" t="str">
        <f t="shared" si="310"/>
        <v/>
      </c>
      <c r="LU46" s="935" t="str">
        <f t="shared" si="311"/>
        <v/>
      </c>
      <c r="LV46" s="902" t="str">
        <f t="shared" si="312"/>
        <v/>
      </c>
      <c r="LW46" s="902" t="str">
        <f t="shared" si="313"/>
        <v/>
      </c>
      <c r="LX46" s="902" t="str">
        <f t="shared" si="314"/>
        <v/>
      </c>
      <c r="LY46" s="902" t="str">
        <f t="shared" si="315"/>
        <v/>
      </c>
      <c r="LZ46" s="902" t="str">
        <f t="shared" si="316"/>
        <v/>
      </c>
      <c r="MA46" s="902" t="str">
        <f t="shared" si="317"/>
        <v/>
      </c>
      <c r="MB46" s="902" t="str">
        <f t="shared" si="318"/>
        <v/>
      </c>
      <c r="MC46" s="902" t="str">
        <f t="shared" si="319"/>
        <v/>
      </c>
      <c r="MD46" s="902" t="str">
        <f t="shared" si="320"/>
        <v/>
      </c>
      <c r="ME46" s="902" t="str">
        <f t="shared" si="321"/>
        <v/>
      </c>
      <c r="MF46" s="902" t="str">
        <f t="shared" si="322"/>
        <v/>
      </c>
      <c r="MG46" s="902" t="str">
        <f t="shared" si="323"/>
        <v/>
      </c>
      <c r="MH46" s="902" t="str">
        <f t="shared" si="324"/>
        <v/>
      </c>
      <c r="MI46" s="902" t="str">
        <f t="shared" si="325"/>
        <v/>
      </c>
      <c r="MJ46" s="902" t="str">
        <f t="shared" si="326"/>
        <v/>
      </c>
      <c r="MK46" s="902" t="str">
        <f t="shared" si="327"/>
        <v/>
      </c>
      <c r="ML46" s="902" t="str">
        <f t="shared" si="328"/>
        <v/>
      </c>
      <c r="MM46" s="902" t="str">
        <f t="shared" si="329"/>
        <v/>
      </c>
      <c r="MN46" s="902" t="str">
        <f t="shared" si="330"/>
        <v/>
      </c>
      <c r="MO46" s="902" t="str">
        <f t="shared" si="331"/>
        <v/>
      </c>
      <c r="MP46" s="923">
        <f t="shared" si="338"/>
        <v>0</v>
      </c>
      <c r="MQ46" s="923">
        <f t="shared" si="339"/>
        <v>0</v>
      </c>
      <c r="MR46" s="923">
        <f t="shared" si="340"/>
        <v>0</v>
      </c>
      <c r="MS46" s="923">
        <f t="shared" si="341"/>
        <v>0</v>
      </c>
      <c r="MT46" s="923">
        <f t="shared" si="342"/>
        <v>0</v>
      </c>
      <c r="MU46" s="923">
        <f t="shared" si="343"/>
        <v>0</v>
      </c>
      <c r="MV46" s="923">
        <f t="shared" si="344"/>
        <v>0</v>
      </c>
      <c r="MW46" s="923">
        <f t="shared" si="345"/>
        <v>0</v>
      </c>
      <c r="MX46" s="923">
        <f t="shared" si="346"/>
        <v>0</v>
      </c>
      <c r="MY46" s="923">
        <f t="shared" si="347"/>
        <v>0</v>
      </c>
      <c r="MZ46" s="923">
        <f t="shared" si="332"/>
        <v>0</v>
      </c>
      <c r="NA46" s="923">
        <f t="shared" si="333"/>
        <v>0</v>
      </c>
      <c r="NB46" s="923">
        <f t="shared" si="334"/>
        <v>0</v>
      </c>
      <c r="NC46" s="923">
        <f t="shared" si="335"/>
        <v>0</v>
      </c>
      <c r="ND46" s="923">
        <f t="shared" si="336"/>
        <v>0</v>
      </c>
    </row>
    <row r="47" spans="1:368" s="902" customFormat="1" ht="13.9" customHeight="1" x14ac:dyDescent="0.2">
      <c r="A47" s="927" t="str">
        <f t="shared" si="337"/>
        <v/>
      </c>
      <c r="B47" s="928">
        <f>'Rent Schedule &amp; Summary'!B25</f>
        <v>0</v>
      </c>
      <c r="C47" s="929">
        <f>'Rent Schedule &amp; Summary'!C25</f>
        <v>0</v>
      </c>
      <c r="D47" s="929">
        <f>'Rent Schedule &amp; Summary'!D25</f>
        <v>0</v>
      </c>
      <c r="E47" s="929">
        <f>'Rent Schedule &amp; Summary'!E25</f>
        <v>0</v>
      </c>
      <c r="F47" s="929">
        <f>'Rent Schedule &amp; Summary'!F25</f>
        <v>0</v>
      </c>
      <c r="G47" s="929">
        <f>'Rent Schedule &amp; Summary'!G25</f>
        <v>0</v>
      </c>
      <c r="H47" s="929">
        <f>'Rent Schedule &amp; Summary'!H25</f>
        <v>0</v>
      </c>
      <c r="I47" s="929">
        <f>'Rent Schedule &amp; Summary'!I25</f>
        <v>0</v>
      </c>
      <c r="J47" s="929">
        <f>'Rent Schedule &amp; Summary'!J25</f>
        <v>0</v>
      </c>
      <c r="K47" s="930">
        <f>'Rent Schedule &amp; Summary'!K25</f>
        <v>0</v>
      </c>
      <c r="L47" s="759">
        <f t="shared" si="0"/>
        <v>0</v>
      </c>
      <c r="M47" s="759">
        <f t="shared" si="1"/>
        <v>0</v>
      </c>
      <c r="N47" s="931">
        <f>'Rent Schedule &amp; Summary'!N25</f>
        <v>0</v>
      </c>
      <c r="O47" s="931">
        <f>'Rent Schedule &amp; Summary'!O25</f>
        <v>0</v>
      </c>
      <c r="P47" s="931">
        <f>'Rent Schedule &amp; Summary'!P25</f>
        <v>0</v>
      </c>
      <c r="Q47" s="908">
        <f>'Rent Schedule &amp; Summary'!Q25</f>
        <v>0</v>
      </c>
      <c r="R47" s="932">
        <f>'Rent Schedule &amp; Summary'!R25</f>
        <v>0</v>
      </c>
      <c r="S47" s="933">
        <f>'Rent Schedule &amp; Summary'!S25</f>
        <v>0</v>
      </c>
      <c r="T47" s="1281">
        <f>'Rent Schedule &amp; Summary'!T25</f>
        <v>0</v>
      </c>
      <c r="U47" s="1281"/>
      <c r="V47" s="1281"/>
      <c r="W47" s="1281"/>
      <c r="X47" s="902" t="str">
        <f t="shared" si="2"/>
        <v/>
      </c>
      <c r="Y47" s="902" t="str">
        <f t="shared" si="3"/>
        <v/>
      </c>
      <c r="Z47" s="902" t="str">
        <f t="shared" si="4"/>
        <v/>
      </c>
      <c r="AA47" s="902" t="str">
        <f t="shared" si="5"/>
        <v/>
      </c>
      <c r="AB47" s="902" t="str">
        <f t="shared" si="6"/>
        <v/>
      </c>
      <c r="AC47" s="902" t="str">
        <f t="shared" si="7"/>
        <v/>
      </c>
      <c r="AD47" s="902" t="str">
        <f t="shared" si="8"/>
        <v/>
      </c>
      <c r="AE47" s="902" t="str">
        <f t="shared" si="9"/>
        <v/>
      </c>
      <c r="AF47" s="902" t="str">
        <f t="shared" si="10"/>
        <v/>
      </c>
      <c r="AG47" s="902" t="str">
        <f t="shared" si="11"/>
        <v/>
      </c>
      <c r="AH47" s="902" t="str">
        <f t="shared" si="12"/>
        <v/>
      </c>
      <c r="AI47" s="902" t="str">
        <f t="shared" si="13"/>
        <v/>
      </c>
      <c r="AJ47" s="902" t="str">
        <f t="shared" si="14"/>
        <v/>
      </c>
      <c r="AK47" s="902" t="str">
        <f t="shared" si="15"/>
        <v/>
      </c>
      <c r="AL47" s="902" t="str">
        <f t="shared" si="16"/>
        <v/>
      </c>
      <c r="AM47" s="902" t="str">
        <f t="shared" si="17"/>
        <v/>
      </c>
      <c r="AN47" s="902" t="str">
        <f t="shared" si="18"/>
        <v/>
      </c>
      <c r="AO47" s="902" t="str">
        <f t="shared" si="19"/>
        <v/>
      </c>
      <c r="AP47" s="902" t="str">
        <f t="shared" si="20"/>
        <v/>
      </c>
      <c r="AQ47" s="902" t="str">
        <f t="shared" si="21"/>
        <v/>
      </c>
      <c r="AR47" s="902" t="str">
        <f t="shared" si="22"/>
        <v/>
      </c>
      <c r="AS47" s="902" t="str">
        <f t="shared" si="23"/>
        <v/>
      </c>
      <c r="AT47" s="902" t="str">
        <f t="shared" si="24"/>
        <v/>
      </c>
      <c r="AU47" s="902" t="str">
        <f t="shared" si="25"/>
        <v/>
      </c>
      <c r="AV47" s="902" t="str">
        <f t="shared" si="26"/>
        <v/>
      </c>
      <c r="AW47" s="902" t="str">
        <f t="shared" si="27"/>
        <v/>
      </c>
      <c r="AX47" s="902" t="str">
        <f t="shared" si="28"/>
        <v/>
      </c>
      <c r="AY47" s="902" t="str">
        <f t="shared" si="29"/>
        <v/>
      </c>
      <c r="AZ47" s="902" t="str">
        <f t="shared" si="30"/>
        <v/>
      </c>
      <c r="BA47" s="902" t="str">
        <f t="shared" si="31"/>
        <v/>
      </c>
      <c r="BB47" s="902" t="str">
        <f t="shared" si="32"/>
        <v/>
      </c>
      <c r="BC47" s="902" t="str">
        <f t="shared" si="33"/>
        <v/>
      </c>
      <c r="BD47" s="902" t="str">
        <f t="shared" si="34"/>
        <v/>
      </c>
      <c r="BE47" s="902" t="str">
        <f t="shared" si="35"/>
        <v/>
      </c>
      <c r="BF47" s="902" t="str">
        <f t="shared" si="36"/>
        <v/>
      </c>
      <c r="BG47" s="902" t="str">
        <f t="shared" si="37"/>
        <v/>
      </c>
      <c r="BH47" s="902" t="str">
        <f t="shared" si="38"/>
        <v/>
      </c>
      <c r="BI47" s="902" t="str">
        <f t="shared" si="39"/>
        <v/>
      </c>
      <c r="BJ47" s="902" t="str">
        <f t="shared" si="40"/>
        <v/>
      </c>
      <c r="BK47" s="902" t="str">
        <f t="shared" si="41"/>
        <v/>
      </c>
      <c r="BL47" s="902" t="str">
        <f t="shared" si="42"/>
        <v/>
      </c>
      <c r="BM47" s="902" t="str">
        <f t="shared" si="43"/>
        <v/>
      </c>
      <c r="BN47" s="902" t="str">
        <f t="shared" si="44"/>
        <v/>
      </c>
      <c r="BO47" s="902" t="str">
        <f t="shared" si="45"/>
        <v/>
      </c>
      <c r="BP47" s="902" t="str">
        <f t="shared" si="46"/>
        <v/>
      </c>
      <c r="BQ47" s="902" t="str">
        <f t="shared" si="47"/>
        <v/>
      </c>
      <c r="BR47" s="902" t="str">
        <f t="shared" si="48"/>
        <v/>
      </c>
      <c r="BS47" s="902" t="str">
        <f t="shared" si="49"/>
        <v/>
      </c>
      <c r="BT47" s="902" t="str">
        <f t="shared" si="50"/>
        <v/>
      </c>
      <c r="BU47" s="902" t="str">
        <f t="shared" si="51"/>
        <v/>
      </c>
      <c r="BV47" s="902" t="str">
        <f t="shared" si="52"/>
        <v/>
      </c>
      <c r="BW47" s="902" t="str">
        <f t="shared" si="53"/>
        <v/>
      </c>
      <c r="BX47" s="902" t="str">
        <f t="shared" si="54"/>
        <v/>
      </c>
      <c r="BY47" s="902" t="str">
        <f t="shared" si="55"/>
        <v/>
      </c>
      <c r="BZ47" s="902" t="str">
        <f t="shared" si="56"/>
        <v/>
      </c>
      <c r="CA47" s="902" t="str">
        <f t="shared" si="57"/>
        <v/>
      </c>
      <c r="CB47" s="902" t="str">
        <f t="shared" si="58"/>
        <v/>
      </c>
      <c r="CC47" s="902" t="str">
        <f t="shared" si="59"/>
        <v/>
      </c>
      <c r="CD47" s="902" t="str">
        <f t="shared" si="60"/>
        <v/>
      </c>
      <c r="CE47" s="902" t="str">
        <f t="shared" si="61"/>
        <v/>
      </c>
      <c r="CF47" s="902" t="str">
        <f t="shared" si="62"/>
        <v/>
      </c>
      <c r="CG47" s="902" t="str">
        <f t="shared" si="63"/>
        <v/>
      </c>
      <c r="CH47" s="902" t="str">
        <f t="shared" si="64"/>
        <v/>
      </c>
      <c r="CI47" s="902" t="str">
        <f t="shared" si="65"/>
        <v/>
      </c>
      <c r="CJ47" s="902" t="str">
        <f t="shared" si="66"/>
        <v/>
      </c>
      <c r="CK47" s="902" t="str">
        <f t="shared" si="67"/>
        <v/>
      </c>
      <c r="CL47" s="902" t="str">
        <f t="shared" si="68"/>
        <v/>
      </c>
      <c r="CM47" s="902" t="str">
        <f t="shared" si="69"/>
        <v/>
      </c>
      <c r="CN47" s="902" t="str">
        <f t="shared" si="70"/>
        <v/>
      </c>
      <c r="CO47" s="902" t="str">
        <f t="shared" si="71"/>
        <v/>
      </c>
      <c r="CP47" s="902" t="str">
        <f t="shared" si="72"/>
        <v/>
      </c>
      <c r="CQ47" s="902" t="str">
        <f t="shared" si="73"/>
        <v/>
      </c>
      <c r="CR47" s="902" t="str">
        <f t="shared" si="74"/>
        <v/>
      </c>
      <c r="CS47" s="902" t="str">
        <f t="shared" si="75"/>
        <v/>
      </c>
      <c r="CT47" s="902" t="str">
        <f t="shared" si="76"/>
        <v/>
      </c>
      <c r="CU47" s="902" t="str">
        <f t="shared" si="77"/>
        <v/>
      </c>
      <c r="CV47" s="902" t="str">
        <f t="shared" si="78"/>
        <v/>
      </c>
      <c r="CW47" s="902" t="str">
        <f t="shared" si="79"/>
        <v/>
      </c>
      <c r="CX47" s="902" t="str">
        <f t="shared" si="80"/>
        <v/>
      </c>
      <c r="CY47" s="902" t="str">
        <f t="shared" si="81"/>
        <v/>
      </c>
      <c r="CZ47" s="902" t="str">
        <f t="shared" si="82"/>
        <v/>
      </c>
      <c r="DA47" s="902" t="str">
        <f t="shared" si="83"/>
        <v/>
      </c>
      <c r="DB47" s="902" t="str">
        <f t="shared" si="84"/>
        <v/>
      </c>
      <c r="DC47" s="902" t="str">
        <f t="shared" si="85"/>
        <v/>
      </c>
      <c r="DD47" s="902" t="str">
        <f t="shared" si="86"/>
        <v/>
      </c>
      <c r="DE47" s="902" t="str">
        <f t="shared" si="87"/>
        <v/>
      </c>
      <c r="DF47" s="902" t="str">
        <f t="shared" si="88"/>
        <v/>
      </c>
      <c r="DG47" s="902" t="str">
        <f t="shared" si="89"/>
        <v/>
      </c>
      <c r="DH47" s="902" t="str">
        <f t="shared" si="90"/>
        <v/>
      </c>
      <c r="DI47" s="902" t="str">
        <f t="shared" si="91"/>
        <v/>
      </c>
      <c r="DJ47" s="902" t="str">
        <f t="shared" si="92"/>
        <v/>
      </c>
      <c r="DK47" s="902" t="str">
        <f t="shared" si="93"/>
        <v/>
      </c>
      <c r="DL47" s="902" t="str">
        <f t="shared" si="94"/>
        <v/>
      </c>
      <c r="DM47" s="902" t="str">
        <f t="shared" si="95"/>
        <v/>
      </c>
      <c r="DN47" s="902" t="str">
        <f t="shared" si="96"/>
        <v/>
      </c>
      <c r="DO47" s="902" t="str">
        <f t="shared" si="97"/>
        <v/>
      </c>
      <c r="DP47" s="902" t="str">
        <f t="shared" si="98"/>
        <v/>
      </c>
      <c r="DQ47" s="902" t="str">
        <f t="shared" si="99"/>
        <v/>
      </c>
      <c r="DR47" s="902" t="str">
        <f t="shared" si="100"/>
        <v/>
      </c>
      <c r="DS47" s="902" t="str">
        <f t="shared" si="101"/>
        <v/>
      </c>
      <c r="DT47" s="902" t="str">
        <f t="shared" si="102"/>
        <v/>
      </c>
      <c r="DU47" s="902" t="str">
        <f t="shared" si="103"/>
        <v/>
      </c>
      <c r="DV47" s="902" t="str">
        <f t="shared" si="104"/>
        <v/>
      </c>
      <c r="DW47" s="902" t="str">
        <f t="shared" si="105"/>
        <v/>
      </c>
      <c r="DX47" s="902" t="str">
        <f t="shared" si="106"/>
        <v/>
      </c>
      <c r="DY47" s="902" t="str">
        <f t="shared" si="107"/>
        <v/>
      </c>
      <c r="DZ47" s="902" t="str">
        <f t="shared" si="108"/>
        <v/>
      </c>
      <c r="EA47" s="902" t="str">
        <f t="shared" si="109"/>
        <v/>
      </c>
      <c r="EB47" s="902" t="str">
        <f t="shared" si="110"/>
        <v/>
      </c>
      <c r="EC47" s="902" t="str">
        <f t="shared" si="111"/>
        <v/>
      </c>
      <c r="ED47" s="902" t="str">
        <f t="shared" si="112"/>
        <v/>
      </c>
      <c r="EE47" s="902" t="str">
        <f t="shared" si="113"/>
        <v/>
      </c>
      <c r="EF47" s="902" t="str">
        <f t="shared" si="114"/>
        <v/>
      </c>
      <c r="EG47" s="902" t="str">
        <f t="shared" si="115"/>
        <v/>
      </c>
      <c r="EH47" s="902" t="str">
        <f t="shared" si="116"/>
        <v/>
      </c>
      <c r="EI47" s="902" t="str">
        <f t="shared" si="117"/>
        <v/>
      </c>
      <c r="EJ47" s="902" t="str">
        <f t="shared" si="118"/>
        <v/>
      </c>
      <c r="EK47" s="902" t="str">
        <f t="shared" si="119"/>
        <v/>
      </c>
      <c r="EL47" s="902" t="str">
        <f t="shared" si="120"/>
        <v/>
      </c>
      <c r="EM47" s="902" t="str">
        <f t="shared" si="121"/>
        <v/>
      </c>
      <c r="EN47" s="902" t="str">
        <f t="shared" si="122"/>
        <v/>
      </c>
      <c r="EO47" s="902" t="str">
        <f t="shared" si="123"/>
        <v/>
      </c>
      <c r="EP47" s="902" t="str">
        <f t="shared" si="124"/>
        <v/>
      </c>
      <c r="EQ47" s="902" t="str">
        <f t="shared" si="125"/>
        <v/>
      </c>
      <c r="ER47" s="902" t="str">
        <f t="shared" si="126"/>
        <v/>
      </c>
      <c r="ES47" s="902" t="str">
        <f t="shared" si="127"/>
        <v/>
      </c>
      <c r="ET47" s="902" t="str">
        <f t="shared" si="128"/>
        <v/>
      </c>
      <c r="EU47" s="902" t="str">
        <f t="shared" si="129"/>
        <v/>
      </c>
      <c r="EV47" s="902" t="str">
        <f t="shared" si="130"/>
        <v/>
      </c>
      <c r="EW47" s="902" t="str">
        <f t="shared" si="131"/>
        <v/>
      </c>
      <c r="EX47" s="902" t="str">
        <f t="shared" si="132"/>
        <v/>
      </c>
      <c r="EY47" s="902" t="str">
        <f t="shared" si="133"/>
        <v/>
      </c>
      <c r="EZ47" s="902" t="str">
        <f t="shared" si="134"/>
        <v/>
      </c>
      <c r="FA47" s="902" t="str">
        <f t="shared" si="135"/>
        <v/>
      </c>
      <c r="FB47" s="902" t="str">
        <f t="shared" si="136"/>
        <v/>
      </c>
      <c r="FC47" s="902" t="str">
        <f t="shared" si="137"/>
        <v/>
      </c>
      <c r="FD47" s="902" t="str">
        <f t="shared" si="138"/>
        <v/>
      </c>
      <c r="FE47" s="902" t="str">
        <f t="shared" si="139"/>
        <v/>
      </c>
      <c r="FF47" s="902" t="str">
        <f t="shared" si="140"/>
        <v/>
      </c>
      <c r="FG47" s="902" t="str">
        <f t="shared" si="141"/>
        <v/>
      </c>
      <c r="FH47" s="902" t="str">
        <f t="shared" si="142"/>
        <v/>
      </c>
      <c r="FI47" s="902" t="str">
        <f t="shared" si="143"/>
        <v/>
      </c>
      <c r="FJ47" s="902" t="str">
        <f t="shared" si="144"/>
        <v/>
      </c>
      <c r="FK47" s="902" t="str">
        <f t="shared" si="145"/>
        <v/>
      </c>
      <c r="FL47" s="902" t="str">
        <f t="shared" si="146"/>
        <v/>
      </c>
      <c r="FM47" s="902" t="str">
        <f t="shared" si="147"/>
        <v/>
      </c>
      <c r="FN47" s="902" t="str">
        <f t="shared" si="148"/>
        <v/>
      </c>
      <c r="FO47" s="902" t="str">
        <f t="shared" si="149"/>
        <v/>
      </c>
      <c r="FP47" s="902" t="str">
        <f t="shared" si="150"/>
        <v/>
      </c>
      <c r="FQ47" s="902" t="str">
        <f t="shared" si="151"/>
        <v/>
      </c>
      <c r="FR47" s="902" t="str">
        <f t="shared" si="152"/>
        <v/>
      </c>
      <c r="FS47" s="902" t="str">
        <f t="shared" si="153"/>
        <v/>
      </c>
      <c r="FT47" s="902" t="str">
        <f t="shared" si="154"/>
        <v/>
      </c>
      <c r="FU47" s="902" t="str">
        <f t="shared" si="155"/>
        <v/>
      </c>
      <c r="FV47" s="902" t="str">
        <f t="shared" si="156"/>
        <v/>
      </c>
      <c r="FW47" s="902" t="str">
        <f t="shared" si="157"/>
        <v/>
      </c>
      <c r="FX47" s="902" t="str">
        <f t="shared" si="158"/>
        <v/>
      </c>
      <c r="FY47" s="902" t="str">
        <f t="shared" si="159"/>
        <v/>
      </c>
      <c r="FZ47" s="902" t="str">
        <f t="shared" si="160"/>
        <v/>
      </c>
      <c r="GA47" s="902" t="str">
        <f t="shared" si="161"/>
        <v/>
      </c>
      <c r="GB47" s="902" t="str">
        <f t="shared" si="162"/>
        <v/>
      </c>
      <c r="GC47" s="902" t="str">
        <f t="shared" si="163"/>
        <v/>
      </c>
      <c r="GD47" s="902" t="str">
        <f t="shared" si="164"/>
        <v/>
      </c>
      <c r="GE47" s="902" t="str">
        <f t="shared" si="165"/>
        <v/>
      </c>
      <c r="GF47" s="902" t="str">
        <f t="shared" si="166"/>
        <v/>
      </c>
      <c r="GG47" s="902" t="str">
        <f t="shared" si="167"/>
        <v/>
      </c>
      <c r="GH47" s="902" t="str">
        <f t="shared" si="168"/>
        <v/>
      </c>
      <c r="GI47" s="902" t="str">
        <f t="shared" si="169"/>
        <v/>
      </c>
      <c r="GJ47" s="902" t="str">
        <f t="shared" si="170"/>
        <v/>
      </c>
      <c r="GK47" s="902" t="str">
        <f t="shared" si="171"/>
        <v/>
      </c>
      <c r="GL47" s="902" t="str">
        <f t="shared" si="172"/>
        <v/>
      </c>
      <c r="GM47" s="902" t="str">
        <f t="shared" si="173"/>
        <v/>
      </c>
      <c r="GN47" s="902" t="str">
        <f t="shared" si="174"/>
        <v/>
      </c>
      <c r="GO47" s="902" t="str">
        <f t="shared" si="175"/>
        <v/>
      </c>
      <c r="GP47" s="902" t="str">
        <f t="shared" si="176"/>
        <v/>
      </c>
      <c r="GQ47" s="902" t="str">
        <f t="shared" si="177"/>
        <v/>
      </c>
      <c r="GR47" s="902" t="str">
        <f t="shared" si="178"/>
        <v/>
      </c>
      <c r="GS47" s="902" t="str">
        <f t="shared" si="179"/>
        <v/>
      </c>
      <c r="GT47" s="902" t="str">
        <f t="shared" si="180"/>
        <v/>
      </c>
      <c r="GU47" s="902" t="str">
        <f t="shared" si="181"/>
        <v/>
      </c>
      <c r="GV47" s="902" t="str">
        <f t="shared" si="182"/>
        <v/>
      </c>
      <c r="GW47" s="902" t="str">
        <f t="shared" si="183"/>
        <v/>
      </c>
      <c r="GX47" s="902" t="str">
        <f t="shared" si="184"/>
        <v/>
      </c>
      <c r="GY47" s="902" t="str">
        <f t="shared" si="185"/>
        <v/>
      </c>
      <c r="GZ47" s="902" t="str">
        <f t="shared" si="186"/>
        <v/>
      </c>
      <c r="HA47" s="902" t="str">
        <f t="shared" si="187"/>
        <v/>
      </c>
      <c r="HB47" s="902" t="str">
        <f t="shared" si="188"/>
        <v/>
      </c>
      <c r="HC47" s="902" t="str">
        <f t="shared" si="189"/>
        <v/>
      </c>
      <c r="HD47" s="902" t="str">
        <f t="shared" si="190"/>
        <v/>
      </c>
      <c r="HE47" s="902" t="str">
        <f t="shared" si="191"/>
        <v/>
      </c>
      <c r="HF47" s="902" t="str">
        <f t="shared" si="192"/>
        <v/>
      </c>
      <c r="HG47" s="902" t="str">
        <f t="shared" si="193"/>
        <v/>
      </c>
      <c r="HH47" s="902" t="str">
        <f t="shared" si="194"/>
        <v/>
      </c>
      <c r="HI47" s="902" t="str">
        <f t="shared" si="195"/>
        <v/>
      </c>
      <c r="HJ47" s="902" t="str">
        <f t="shared" si="196"/>
        <v/>
      </c>
      <c r="HK47" s="902" t="str">
        <f t="shared" si="197"/>
        <v/>
      </c>
      <c r="HL47" s="902" t="str">
        <f t="shared" si="198"/>
        <v/>
      </c>
      <c r="HM47" s="902" t="str">
        <f t="shared" si="199"/>
        <v/>
      </c>
      <c r="HN47" s="902" t="str">
        <f t="shared" si="200"/>
        <v/>
      </c>
      <c r="HO47" s="902" t="str">
        <f t="shared" si="201"/>
        <v/>
      </c>
      <c r="HP47" s="902" t="str">
        <f t="shared" si="202"/>
        <v/>
      </c>
      <c r="HQ47" s="902" t="str">
        <f t="shared" si="203"/>
        <v/>
      </c>
      <c r="HR47" s="902" t="str">
        <f t="shared" si="204"/>
        <v/>
      </c>
      <c r="HS47" s="902" t="str">
        <f t="shared" si="205"/>
        <v/>
      </c>
      <c r="HT47" s="902" t="str">
        <f t="shared" si="206"/>
        <v/>
      </c>
      <c r="HU47" s="902" t="str">
        <f t="shared" si="207"/>
        <v/>
      </c>
      <c r="HV47" s="902" t="str">
        <f t="shared" si="208"/>
        <v/>
      </c>
      <c r="HW47" s="902" t="str">
        <f t="shared" si="209"/>
        <v/>
      </c>
      <c r="HX47" s="902" t="str">
        <f t="shared" si="210"/>
        <v/>
      </c>
      <c r="HY47" s="902" t="str">
        <f t="shared" si="211"/>
        <v/>
      </c>
      <c r="HZ47" s="934" t="str">
        <f t="shared" si="212"/>
        <v/>
      </c>
      <c r="IA47" s="934" t="str">
        <f t="shared" si="213"/>
        <v/>
      </c>
      <c r="IB47" s="934" t="str">
        <f t="shared" si="214"/>
        <v/>
      </c>
      <c r="IC47" s="934" t="str">
        <f t="shared" si="215"/>
        <v/>
      </c>
      <c r="ID47" s="934" t="str">
        <f t="shared" si="216"/>
        <v/>
      </c>
      <c r="IE47" s="934" t="str">
        <f t="shared" si="217"/>
        <v/>
      </c>
      <c r="IF47" s="934" t="str">
        <f t="shared" si="218"/>
        <v/>
      </c>
      <c r="IG47" s="934" t="str">
        <f t="shared" si="219"/>
        <v/>
      </c>
      <c r="IH47" s="934" t="str">
        <f t="shared" si="220"/>
        <v/>
      </c>
      <c r="II47" s="934" t="str">
        <f t="shared" si="221"/>
        <v/>
      </c>
      <c r="IJ47" s="934" t="str">
        <f t="shared" si="222"/>
        <v/>
      </c>
      <c r="IK47" s="934" t="str">
        <f t="shared" si="223"/>
        <v/>
      </c>
      <c r="IL47" s="934" t="str">
        <f t="shared" si="224"/>
        <v/>
      </c>
      <c r="IM47" s="934" t="str">
        <f t="shared" si="225"/>
        <v/>
      </c>
      <c r="IN47" s="934" t="str">
        <f t="shared" si="226"/>
        <v/>
      </c>
      <c r="IO47" s="934" t="str">
        <f t="shared" si="227"/>
        <v/>
      </c>
      <c r="IP47" s="934" t="str">
        <f t="shared" si="228"/>
        <v/>
      </c>
      <c r="IQ47" s="934" t="str">
        <f t="shared" si="229"/>
        <v/>
      </c>
      <c r="IR47" s="934" t="str">
        <f t="shared" si="230"/>
        <v/>
      </c>
      <c r="IS47" s="934" t="str">
        <f t="shared" si="231"/>
        <v/>
      </c>
      <c r="IT47" s="934" t="str">
        <f t="shared" si="232"/>
        <v/>
      </c>
      <c r="IU47" s="934" t="str">
        <f t="shared" si="233"/>
        <v/>
      </c>
      <c r="IV47" s="934" t="str">
        <f t="shared" si="234"/>
        <v/>
      </c>
      <c r="IW47" s="934" t="str">
        <f t="shared" si="235"/>
        <v/>
      </c>
      <c r="IX47" s="934" t="str">
        <f t="shared" si="236"/>
        <v/>
      </c>
      <c r="IY47" s="934" t="str">
        <f t="shared" si="237"/>
        <v/>
      </c>
      <c r="IZ47" s="934" t="str">
        <f t="shared" si="238"/>
        <v/>
      </c>
      <c r="JA47" s="934" t="str">
        <f t="shared" si="239"/>
        <v/>
      </c>
      <c r="JB47" s="934" t="str">
        <f t="shared" si="240"/>
        <v/>
      </c>
      <c r="JC47" s="934" t="str">
        <f t="shared" si="241"/>
        <v/>
      </c>
      <c r="JD47" s="934" t="str">
        <f t="shared" si="242"/>
        <v/>
      </c>
      <c r="JE47" s="934" t="str">
        <f t="shared" si="243"/>
        <v/>
      </c>
      <c r="JF47" s="934" t="str">
        <f t="shared" si="244"/>
        <v/>
      </c>
      <c r="JG47" s="934" t="str">
        <f t="shared" si="245"/>
        <v/>
      </c>
      <c r="JH47" s="934" t="str">
        <f t="shared" si="246"/>
        <v/>
      </c>
      <c r="JI47" s="934" t="str">
        <f t="shared" si="247"/>
        <v/>
      </c>
      <c r="JJ47" s="934" t="str">
        <f t="shared" si="248"/>
        <v/>
      </c>
      <c r="JK47" s="934" t="str">
        <f t="shared" si="249"/>
        <v/>
      </c>
      <c r="JL47" s="934" t="str">
        <f t="shared" si="250"/>
        <v/>
      </c>
      <c r="JM47" s="934" t="str">
        <f t="shared" si="251"/>
        <v/>
      </c>
      <c r="JN47" s="934" t="str">
        <f t="shared" si="252"/>
        <v/>
      </c>
      <c r="JO47" s="934" t="str">
        <f t="shared" si="253"/>
        <v/>
      </c>
      <c r="JP47" s="934" t="str">
        <f t="shared" si="254"/>
        <v/>
      </c>
      <c r="JQ47" s="934" t="str">
        <f t="shared" si="255"/>
        <v/>
      </c>
      <c r="JR47" s="934" t="str">
        <f t="shared" si="256"/>
        <v/>
      </c>
      <c r="JS47" s="934" t="str">
        <f t="shared" si="257"/>
        <v/>
      </c>
      <c r="JT47" s="934" t="str">
        <f t="shared" si="258"/>
        <v/>
      </c>
      <c r="JU47" s="934" t="str">
        <f t="shared" si="259"/>
        <v/>
      </c>
      <c r="JV47" s="934" t="str">
        <f t="shared" si="260"/>
        <v/>
      </c>
      <c r="JW47" s="934" t="str">
        <f t="shared" si="261"/>
        <v/>
      </c>
      <c r="JX47" s="934" t="str">
        <f t="shared" si="262"/>
        <v/>
      </c>
      <c r="JY47" s="934" t="str">
        <f t="shared" si="263"/>
        <v/>
      </c>
      <c r="JZ47" s="934" t="str">
        <f t="shared" si="264"/>
        <v/>
      </c>
      <c r="KA47" s="934" t="str">
        <f t="shared" si="265"/>
        <v/>
      </c>
      <c r="KB47" s="934" t="str">
        <f t="shared" si="266"/>
        <v/>
      </c>
      <c r="KC47" s="934" t="str">
        <f t="shared" si="267"/>
        <v/>
      </c>
      <c r="KD47" s="934" t="str">
        <f t="shared" si="268"/>
        <v/>
      </c>
      <c r="KE47" s="934" t="str">
        <f t="shared" si="269"/>
        <v/>
      </c>
      <c r="KF47" s="934" t="str">
        <f t="shared" si="270"/>
        <v/>
      </c>
      <c r="KG47" s="934" t="str">
        <f t="shared" si="271"/>
        <v/>
      </c>
      <c r="KH47" s="934" t="str">
        <f t="shared" si="272"/>
        <v/>
      </c>
      <c r="KI47" s="934" t="str">
        <f t="shared" si="273"/>
        <v/>
      </c>
      <c r="KJ47" s="934" t="str">
        <f t="shared" si="274"/>
        <v/>
      </c>
      <c r="KK47" s="934" t="str">
        <f t="shared" si="275"/>
        <v/>
      </c>
      <c r="KL47" s="934" t="str">
        <f t="shared" si="276"/>
        <v/>
      </c>
      <c r="KM47" s="934" t="str">
        <f t="shared" si="277"/>
        <v/>
      </c>
      <c r="KN47" s="934" t="str">
        <f t="shared" si="278"/>
        <v/>
      </c>
      <c r="KO47" s="934" t="str">
        <f t="shared" si="279"/>
        <v/>
      </c>
      <c r="KP47" s="934" t="str">
        <f t="shared" si="280"/>
        <v/>
      </c>
      <c r="KQ47" s="934" t="str">
        <f t="shared" si="281"/>
        <v/>
      </c>
      <c r="KR47" s="934" t="str">
        <f t="shared" si="282"/>
        <v/>
      </c>
      <c r="KS47" s="934" t="str">
        <f t="shared" si="283"/>
        <v/>
      </c>
      <c r="KT47" s="934" t="str">
        <f t="shared" si="284"/>
        <v/>
      </c>
      <c r="KU47" s="934" t="str">
        <f t="shared" si="285"/>
        <v/>
      </c>
      <c r="KV47" s="934" t="str">
        <f t="shared" si="286"/>
        <v/>
      </c>
      <c r="KW47" s="934" t="str">
        <f t="shared" si="287"/>
        <v/>
      </c>
      <c r="KX47" s="934" t="str">
        <f t="shared" si="288"/>
        <v/>
      </c>
      <c r="KY47" s="934" t="str">
        <f t="shared" si="289"/>
        <v/>
      </c>
      <c r="KZ47" s="934" t="str">
        <f t="shared" si="290"/>
        <v/>
      </c>
      <c r="LA47" s="934" t="str">
        <f t="shared" si="291"/>
        <v/>
      </c>
      <c r="LB47" s="934" t="str">
        <f t="shared" si="292"/>
        <v/>
      </c>
      <c r="LC47" s="934" t="str">
        <f t="shared" si="293"/>
        <v/>
      </c>
      <c r="LD47" s="934" t="str">
        <f t="shared" si="294"/>
        <v/>
      </c>
      <c r="LE47" s="934" t="str">
        <f t="shared" si="295"/>
        <v/>
      </c>
      <c r="LF47" s="934" t="str">
        <f t="shared" si="296"/>
        <v/>
      </c>
      <c r="LG47" s="934" t="str">
        <f t="shared" si="297"/>
        <v/>
      </c>
      <c r="LH47" s="934" t="str">
        <f t="shared" si="298"/>
        <v/>
      </c>
      <c r="LI47" s="934" t="str">
        <f t="shared" si="299"/>
        <v/>
      </c>
      <c r="LJ47" s="934" t="str">
        <f t="shared" si="300"/>
        <v/>
      </c>
      <c r="LK47" s="934" t="str">
        <f t="shared" si="301"/>
        <v/>
      </c>
      <c r="LL47" s="934" t="str">
        <f t="shared" si="302"/>
        <v/>
      </c>
      <c r="LM47" s="934" t="str">
        <f t="shared" si="303"/>
        <v/>
      </c>
      <c r="LN47" s="934" t="str">
        <f t="shared" si="304"/>
        <v/>
      </c>
      <c r="LO47" s="934" t="str">
        <f t="shared" si="305"/>
        <v/>
      </c>
      <c r="LP47" s="934" t="str">
        <f t="shared" si="306"/>
        <v/>
      </c>
      <c r="LQ47" s="935" t="str">
        <f t="shared" si="307"/>
        <v/>
      </c>
      <c r="LR47" s="935" t="str">
        <f t="shared" si="308"/>
        <v/>
      </c>
      <c r="LS47" s="935" t="str">
        <f t="shared" si="309"/>
        <v/>
      </c>
      <c r="LT47" s="935" t="str">
        <f t="shared" si="310"/>
        <v/>
      </c>
      <c r="LU47" s="935" t="str">
        <f t="shared" si="311"/>
        <v/>
      </c>
      <c r="LV47" s="902" t="str">
        <f t="shared" si="312"/>
        <v/>
      </c>
      <c r="LW47" s="902" t="str">
        <f t="shared" si="313"/>
        <v/>
      </c>
      <c r="LX47" s="902" t="str">
        <f t="shared" si="314"/>
        <v/>
      </c>
      <c r="LY47" s="902" t="str">
        <f t="shared" si="315"/>
        <v/>
      </c>
      <c r="LZ47" s="902" t="str">
        <f t="shared" si="316"/>
        <v/>
      </c>
      <c r="MA47" s="902" t="str">
        <f t="shared" si="317"/>
        <v/>
      </c>
      <c r="MB47" s="902" t="str">
        <f t="shared" si="318"/>
        <v/>
      </c>
      <c r="MC47" s="902" t="str">
        <f t="shared" si="319"/>
        <v/>
      </c>
      <c r="MD47" s="902" t="str">
        <f t="shared" si="320"/>
        <v/>
      </c>
      <c r="ME47" s="902" t="str">
        <f t="shared" si="321"/>
        <v/>
      </c>
      <c r="MF47" s="902" t="str">
        <f t="shared" si="322"/>
        <v/>
      </c>
      <c r="MG47" s="902" t="str">
        <f t="shared" si="323"/>
        <v/>
      </c>
      <c r="MH47" s="902" t="str">
        <f t="shared" si="324"/>
        <v/>
      </c>
      <c r="MI47" s="902" t="str">
        <f t="shared" si="325"/>
        <v/>
      </c>
      <c r="MJ47" s="902" t="str">
        <f t="shared" si="326"/>
        <v/>
      </c>
      <c r="MK47" s="902" t="str">
        <f t="shared" si="327"/>
        <v/>
      </c>
      <c r="ML47" s="902" t="str">
        <f t="shared" si="328"/>
        <v/>
      </c>
      <c r="MM47" s="902" t="str">
        <f t="shared" si="329"/>
        <v/>
      </c>
      <c r="MN47" s="902" t="str">
        <f t="shared" si="330"/>
        <v/>
      </c>
      <c r="MO47" s="902" t="str">
        <f t="shared" si="331"/>
        <v/>
      </c>
      <c r="MP47" s="923">
        <f t="shared" si="338"/>
        <v>0</v>
      </c>
      <c r="MQ47" s="923">
        <f t="shared" si="339"/>
        <v>0</v>
      </c>
      <c r="MR47" s="923">
        <f t="shared" si="340"/>
        <v>0</v>
      </c>
      <c r="MS47" s="923">
        <f t="shared" si="341"/>
        <v>0</v>
      </c>
      <c r="MT47" s="923">
        <f t="shared" si="342"/>
        <v>0</v>
      </c>
      <c r="MU47" s="923">
        <f t="shared" si="343"/>
        <v>0</v>
      </c>
      <c r="MV47" s="923">
        <f t="shared" si="344"/>
        <v>0</v>
      </c>
      <c r="MW47" s="923">
        <f t="shared" si="345"/>
        <v>0</v>
      </c>
      <c r="MX47" s="923">
        <f t="shared" si="346"/>
        <v>0</v>
      </c>
      <c r="MY47" s="923">
        <f t="shared" si="347"/>
        <v>0</v>
      </c>
      <c r="MZ47" s="923">
        <f t="shared" si="332"/>
        <v>0</v>
      </c>
      <c r="NA47" s="923">
        <f t="shared" si="333"/>
        <v>0</v>
      </c>
      <c r="NB47" s="923">
        <f t="shared" si="334"/>
        <v>0</v>
      </c>
      <c r="NC47" s="923">
        <f t="shared" si="335"/>
        <v>0</v>
      </c>
      <c r="ND47" s="923">
        <f t="shared" si="336"/>
        <v>0</v>
      </c>
    </row>
    <row r="48" spans="1:368" s="902" customFormat="1" ht="13.9" customHeight="1" x14ac:dyDescent="0.2">
      <c r="A48" s="927" t="str">
        <f t="shared" si="337"/>
        <v/>
      </c>
      <c r="B48" s="928">
        <f>'Rent Schedule &amp; Summary'!B26</f>
        <v>0</v>
      </c>
      <c r="C48" s="929">
        <f>'Rent Schedule &amp; Summary'!C26</f>
        <v>0</v>
      </c>
      <c r="D48" s="929">
        <f>'Rent Schedule &amp; Summary'!D26</f>
        <v>0</v>
      </c>
      <c r="E48" s="929">
        <f>'Rent Schedule &amp; Summary'!E26</f>
        <v>0</v>
      </c>
      <c r="F48" s="929">
        <f>'Rent Schedule &amp; Summary'!F26</f>
        <v>0</v>
      </c>
      <c r="G48" s="929">
        <f>'Rent Schedule &amp; Summary'!G26</f>
        <v>0</v>
      </c>
      <c r="H48" s="929">
        <f>'Rent Schedule &amp; Summary'!H26</f>
        <v>0</v>
      </c>
      <c r="I48" s="929">
        <f>'Rent Schedule &amp; Summary'!I26</f>
        <v>0</v>
      </c>
      <c r="J48" s="929">
        <f>'Rent Schedule &amp; Summary'!J26</f>
        <v>0</v>
      </c>
      <c r="K48" s="930">
        <f>'Rent Schedule &amp; Summary'!K26</f>
        <v>0</v>
      </c>
      <c r="L48" s="759">
        <f t="shared" si="0"/>
        <v>0</v>
      </c>
      <c r="M48" s="759">
        <f t="shared" si="1"/>
        <v>0</v>
      </c>
      <c r="N48" s="931">
        <f>'Rent Schedule &amp; Summary'!N26</f>
        <v>0</v>
      </c>
      <c r="O48" s="931">
        <f>'Rent Schedule &amp; Summary'!O26</f>
        <v>0</v>
      </c>
      <c r="P48" s="931">
        <f>'Rent Schedule &amp; Summary'!P26</f>
        <v>0</v>
      </c>
      <c r="Q48" s="908">
        <f>'Rent Schedule &amp; Summary'!Q26</f>
        <v>0</v>
      </c>
      <c r="R48" s="932">
        <f>'Rent Schedule &amp; Summary'!R26</f>
        <v>0</v>
      </c>
      <c r="S48" s="933">
        <f>'Rent Schedule &amp; Summary'!S26</f>
        <v>0</v>
      </c>
      <c r="T48" s="1281">
        <f>'Rent Schedule &amp; Summary'!T26</f>
        <v>0</v>
      </c>
      <c r="U48" s="1281"/>
      <c r="V48" s="1281"/>
      <c r="W48" s="1281"/>
      <c r="X48" s="902" t="str">
        <f t="shared" si="2"/>
        <v/>
      </c>
      <c r="Y48" s="902" t="str">
        <f t="shared" si="3"/>
        <v/>
      </c>
      <c r="Z48" s="902" t="str">
        <f t="shared" si="4"/>
        <v/>
      </c>
      <c r="AA48" s="902" t="str">
        <f t="shared" si="5"/>
        <v/>
      </c>
      <c r="AB48" s="902" t="str">
        <f t="shared" si="6"/>
        <v/>
      </c>
      <c r="AC48" s="902" t="str">
        <f t="shared" si="7"/>
        <v/>
      </c>
      <c r="AD48" s="902" t="str">
        <f t="shared" si="8"/>
        <v/>
      </c>
      <c r="AE48" s="902" t="str">
        <f t="shared" si="9"/>
        <v/>
      </c>
      <c r="AF48" s="902" t="str">
        <f t="shared" si="10"/>
        <v/>
      </c>
      <c r="AG48" s="902" t="str">
        <f t="shared" si="11"/>
        <v/>
      </c>
      <c r="AH48" s="902" t="str">
        <f t="shared" si="12"/>
        <v/>
      </c>
      <c r="AI48" s="902" t="str">
        <f t="shared" si="13"/>
        <v/>
      </c>
      <c r="AJ48" s="902" t="str">
        <f t="shared" si="14"/>
        <v/>
      </c>
      <c r="AK48" s="902" t="str">
        <f t="shared" si="15"/>
        <v/>
      </c>
      <c r="AL48" s="902" t="str">
        <f t="shared" si="16"/>
        <v/>
      </c>
      <c r="AM48" s="902" t="str">
        <f t="shared" si="17"/>
        <v/>
      </c>
      <c r="AN48" s="902" t="str">
        <f t="shared" si="18"/>
        <v/>
      </c>
      <c r="AO48" s="902" t="str">
        <f t="shared" si="19"/>
        <v/>
      </c>
      <c r="AP48" s="902" t="str">
        <f t="shared" si="20"/>
        <v/>
      </c>
      <c r="AQ48" s="902" t="str">
        <f t="shared" si="21"/>
        <v/>
      </c>
      <c r="AR48" s="902" t="str">
        <f t="shared" si="22"/>
        <v/>
      </c>
      <c r="AS48" s="902" t="str">
        <f t="shared" si="23"/>
        <v/>
      </c>
      <c r="AT48" s="902" t="str">
        <f t="shared" si="24"/>
        <v/>
      </c>
      <c r="AU48" s="902" t="str">
        <f t="shared" si="25"/>
        <v/>
      </c>
      <c r="AV48" s="902" t="str">
        <f t="shared" si="26"/>
        <v/>
      </c>
      <c r="AW48" s="902" t="str">
        <f t="shared" si="27"/>
        <v/>
      </c>
      <c r="AX48" s="902" t="str">
        <f t="shared" si="28"/>
        <v/>
      </c>
      <c r="AY48" s="902" t="str">
        <f t="shared" si="29"/>
        <v/>
      </c>
      <c r="AZ48" s="902" t="str">
        <f t="shared" si="30"/>
        <v/>
      </c>
      <c r="BA48" s="902" t="str">
        <f t="shared" si="31"/>
        <v/>
      </c>
      <c r="BB48" s="902" t="str">
        <f t="shared" si="32"/>
        <v/>
      </c>
      <c r="BC48" s="902" t="str">
        <f t="shared" si="33"/>
        <v/>
      </c>
      <c r="BD48" s="902" t="str">
        <f t="shared" si="34"/>
        <v/>
      </c>
      <c r="BE48" s="902" t="str">
        <f t="shared" si="35"/>
        <v/>
      </c>
      <c r="BF48" s="902" t="str">
        <f t="shared" si="36"/>
        <v/>
      </c>
      <c r="BG48" s="902" t="str">
        <f t="shared" si="37"/>
        <v/>
      </c>
      <c r="BH48" s="902" t="str">
        <f t="shared" si="38"/>
        <v/>
      </c>
      <c r="BI48" s="902" t="str">
        <f t="shared" si="39"/>
        <v/>
      </c>
      <c r="BJ48" s="902" t="str">
        <f t="shared" si="40"/>
        <v/>
      </c>
      <c r="BK48" s="902" t="str">
        <f t="shared" si="41"/>
        <v/>
      </c>
      <c r="BL48" s="902" t="str">
        <f t="shared" si="42"/>
        <v/>
      </c>
      <c r="BM48" s="902" t="str">
        <f t="shared" si="43"/>
        <v/>
      </c>
      <c r="BN48" s="902" t="str">
        <f t="shared" si="44"/>
        <v/>
      </c>
      <c r="BO48" s="902" t="str">
        <f t="shared" si="45"/>
        <v/>
      </c>
      <c r="BP48" s="902" t="str">
        <f t="shared" si="46"/>
        <v/>
      </c>
      <c r="BQ48" s="902" t="str">
        <f t="shared" si="47"/>
        <v/>
      </c>
      <c r="BR48" s="902" t="str">
        <f t="shared" si="48"/>
        <v/>
      </c>
      <c r="BS48" s="902" t="str">
        <f t="shared" si="49"/>
        <v/>
      </c>
      <c r="BT48" s="902" t="str">
        <f t="shared" si="50"/>
        <v/>
      </c>
      <c r="BU48" s="902" t="str">
        <f t="shared" si="51"/>
        <v/>
      </c>
      <c r="BV48" s="902" t="str">
        <f t="shared" si="52"/>
        <v/>
      </c>
      <c r="BW48" s="902" t="str">
        <f t="shared" si="53"/>
        <v/>
      </c>
      <c r="BX48" s="902" t="str">
        <f t="shared" si="54"/>
        <v/>
      </c>
      <c r="BY48" s="902" t="str">
        <f t="shared" si="55"/>
        <v/>
      </c>
      <c r="BZ48" s="902" t="str">
        <f t="shared" si="56"/>
        <v/>
      </c>
      <c r="CA48" s="902" t="str">
        <f t="shared" si="57"/>
        <v/>
      </c>
      <c r="CB48" s="902" t="str">
        <f t="shared" si="58"/>
        <v/>
      </c>
      <c r="CC48" s="902" t="str">
        <f t="shared" si="59"/>
        <v/>
      </c>
      <c r="CD48" s="902" t="str">
        <f t="shared" si="60"/>
        <v/>
      </c>
      <c r="CE48" s="902" t="str">
        <f t="shared" si="61"/>
        <v/>
      </c>
      <c r="CF48" s="902" t="str">
        <f t="shared" si="62"/>
        <v/>
      </c>
      <c r="CG48" s="902" t="str">
        <f t="shared" si="63"/>
        <v/>
      </c>
      <c r="CH48" s="902" t="str">
        <f t="shared" si="64"/>
        <v/>
      </c>
      <c r="CI48" s="902" t="str">
        <f t="shared" si="65"/>
        <v/>
      </c>
      <c r="CJ48" s="902" t="str">
        <f t="shared" si="66"/>
        <v/>
      </c>
      <c r="CK48" s="902" t="str">
        <f t="shared" si="67"/>
        <v/>
      </c>
      <c r="CL48" s="902" t="str">
        <f t="shared" si="68"/>
        <v/>
      </c>
      <c r="CM48" s="902" t="str">
        <f t="shared" si="69"/>
        <v/>
      </c>
      <c r="CN48" s="902" t="str">
        <f t="shared" si="70"/>
        <v/>
      </c>
      <c r="CO48" s="902" t="str">
        <f t="shared" si="71"/>
        <v/>
      </c>
      <c r="CP48" s="902" t="str">
        <f t="shared" si="72"/>
        <v/>
      </c>
      <c r="CQ48" s="902" t="str">
        <f t="shared" si="73"/>
        <v/>
      </c>
      <c r="CR48" s="902" t="str">
        <f t="shared" si="74"/>
        <v/>
      </c>
      <c r="CS48" s="902" t="str">
        <f t="shared" si="75"/>
        <v/>
      </c>
      <c r="CT48" s="902" t="str">
        <f t="shared" si="76"/>
        <v/>
      </c>
      <c r="CU48" s="902" t="str">
        <f t="shared" si="77"/>
        <v/>
      </c>
      <c r="CV48" s="902" t="str">
        <f t="shared" si="78"/>
        <v/>
      </c>
      <c r="CW48" s="902" t="str">
        <f t="shared" si="79"/>
        <v/>
      </c>
      <c r="CX48" s="902" t="str">
        <f t="shared" si="80"/>
        <v/>
      </c>
      <c r="CY48" s="902" t="str">
        <f t="shared" si="81"/>
        <v/>
      </c>
      <c r="CZ48" s="902" t="str">
        <f t="shared" si="82"/>
        <v/>
      </c>
      <c r="DA48" s="902" t="str">
        <f t="shared" si="83"/>
        <v/>
      </c>
      <c r="DB48" s="902" t="str">
        <f t="shared" si="84"/>
        <v/>
      </c>
      <c r="DC48" s="902" t="str">
        <f t="shared" si="85"/>
        <v/>
      </c>
      <c r="DD48" s="902" t="str">
        <f t="shared" si="86"/>
        <v/>
      </c>
      <c r="DE48" s="902" t="str">
        <f t="shared" si="87"/>
        <v/>
      </c>
      <c r="DF48" s="902" t="str">
        <f t="shared" si="88"/>
        <v/>
      </c>
      <c r="DG48" s="902" t="str">
        <f t="shared" si="89"/>
        <v/>
      </c>
      <c r="DH48" s="902" t="str">
        <f t="shared" si="90"/>
        <v/>
      </c>
      <c r="DI48" s="902" t="str">
        <f t="shared" si="91"/>
        <v/>
      </c>
      <c r="DJ48" s="902" t="str">
        <f t="shared" si="92"/>
        <v/>
      </c>
      <c r="DK48" s="902" t="str">
        <f t="shared" si="93"/>
        <v/>
      </c>
      <c r="DL48" s="902" t="str">
        <f t="shared" si="94"/>
        <v/>
      </c>
      <c r="DM48" s="902" t="str">
        <f t="shared" si="95"/>
        <v/>
      </c>
      <c r="DN48" s="902" t="str">
        <f t="shared" si="96"/>
        <v/>
      </c>
      <c r="DO48" s="902" t="str">
        <f t="shared" si="97"/>
        <v/>
      </c>
      <c r="DP48" s="902" t="str">
        <f t="shared" si="98"/>
        <v/>
      </c>
      <c r="DQ48" s="902" t="str">
        <f t="shared" si="99"/>
        <v/>
      </c>
      <c r="DR48" s="902" t="str">
        <f t="shared" si="100"/>
        <v/>
      </c>
      <c r="DS48" s="902" t="str">
        <f t="shared" si="101"/>
        <v/>
      </c>
      <c r="DT48" s="902" t="str">
        <f t="shared" si="102"/>
        <v/>
      </c>
      <c r="DU48" s="902" t="str">
        <f t="shared" si="103"/>
        <v/>
      </c>
      <c r="DV48" s="902" t="str">
        <f t="shared" si="104"/>
        <v/>
      </c>
      <c r="DW48" s="902" t="str">
        <f t="shared" si="105"/>
        <v/>
      </c>
      <c r="DX48" s="902" t="str">
        <f t="shared" si="106"/>
        <v/>
      </c>
      <c r="DY48" s="902" t="str">
        <f t="shared" si="107"/>
        <v/>
      </c>
      <c r="DZ48" s="902" t="str">
        <f t="shared" si="108"/>
        <v/>
      </c>
      <c r="EA48" s="902" t="str">
        <f t="shared" si="109"/>
        <v/>
      </c>
      <c r="EB48" s="902" t="str">
        <f t="shared" si="110"/>
        <v/>
      </c>
      <c r="EC48" s="902" t="str">
        <f t="shared" si="111"/>
        <v/>
      </c>
      <c r="ED48" s="902" t="str">
        <f t="shared" si="112"/>
        <v/>
      </c>
      <c r="EE48" s="902" t="str">
        <f t="shared" si="113"/>
        <v/>
      </c>
      <c r="EF48" s="902" t="str">
        <f t="shared" si="114"/>
        <v/>
      </c>
      <c r="EG48" s="902" t="str">
        <f t="shared" si="115"/>
        <v/>
      </c>
      <c r="EH48" s="902" t="str">
        <f t="shared" si="116"/>
        <v/>
      </c>
      <c r="EI48" s="902" t="str">
        <f t="shared" si="117"/>
        <v/>
      </c>
      <c r="EJ48" s="902" t="str">
        <f t="shared" si="118"/>
        <v/>
      </c>
      <c r="EK48" s="902" t="str">
        <f t="shared" si="119"/>
        <v/>
      </c>
      <c r="EL48" s="902" t="str">
        <f t="shared" si="120"/>
        <v/>
      </c>
      <c r="EM48" s="902" t="str">
        <f t="shared" si="121"/>
        <v/>
      </c>
      <c r="EN48" s="902" t="str">
        <f t="shared" si="122"/>
        <v/>
      </c>
      <c r="EO48" s="902" t="str">
        <f t="shared" si="123"/>
        <v/>
      </c>
      <c r="EP48" s="902" t="str">
        <f t="shared" si="124"/>
        <v/>
      </c>
      <c r="EQ48" s="902" t="str">
        <f t="shared" si="125"/>
        <v/>
      </c>
      <c r="ER48" s="902" t="str">
        <f t="shared" si="126"/>
        <v/>
      </c>
      <c r="ES48" s="902" t="str">
        <f t="shared" si="127"/>
        <v/>
      </c>
      <c r="ET48" s="902" t="str">
        <f t="shared" si="128"/>
        <v/>
      </c>
      <c r="EU48" s="902" t="str">
        <f t="shared" si="129"/>
        <v/>
      </c>
      <c r="EV48" s="902" t="str">
        <f t="shared" si="130"/>
        <v/>
      </c>
      <c r="EW48" s="902" t="str">
        <f t="shared" si="131"/>
        <v/>
      </c>
      <c r="EX48" s="902" t="str">
        <f t="shared" si="132"/>
        <v/>
      </c>
      <c r="EY48" s="902" t="str">
        <f t="shared" si="133"/>
        <v/>
      </c>
      <c r="EZ48" s="902" t="str">
        <f t="shared" si="134"/>
        <v/>
      </c>
      <c r="FA48" s="902" t="str">
        <f t="shared" si="135"/>
        <v/>
      </c>
      <c r="FB48" s="902" t="str">
        <f t="shared" si="136"/>
        <v/>
      </c>
      <c r="FC48" s="902" t="str">
        <f t="shared" si="137"/>
        <v/>
      </c>
      <c r="FD48" s="902" t="str">
        <f t="shared" si="138"/>
        <v/>
      </c>
      <c r="FE48" s="902" t="str">
        <f t="shared" si="139"/>
        <v/>
      </c>
      <c r="FF48" s="902" t="str">
        <f t="shared" si="140"/>
        <v/>
      </c>
      <c r="FG48" s="902" t="str">
        <f t="shared" si="141"/>
        <v/>
      </c>
      <c r="FH48" s="902" t="str">
        <f t="shared" si="142"/>
        <v/>
      </c>
      <c r="FI48" s="902" t="str">
        <f t="shared" si="143"/>
        <v/>
      </c>
      <c r="FJ48" s="902" t="str">
        <f t="shared" si="144"/>
        <v/>
      </c>
      <c r="FK48" s="902" t="str">
        <f t="shared" si="145"/>
        <v/>
      </c>
      <c r="FL48" s="902" t="str">
        <f t="shared" si="146"/>
        <v/>
      </c>
      <c r="FM48" s="902" t="str">
        <f t="shared" si="147"/>
        <v/>
      </c>
      <c r="FN48" s="902" t="str">
        <f t="shared" si="148"/>
        <v/>
      </c>
      <c r="FO48" s="902" t="str">
        <f t="shared" si="149"/>
        <v/>
      </c>
      <c r="FP48" s="902" t="str">
        <f t="shared" si="150"/>
        <v/>
      </c>
      <c r="FQ48" s="902" t="str">
        <f t="shared" si="151"/>
        <v/>
      </c>
      <c r="FR48" s="902" t="str">
        <f t="shared" si="152"/>
        <v/>
      </c>
      <c r="FS48" s="902" t="str">
        <f t="shared" si="153"/>
        <v/>
      </c>
      <c r="FT48" s="902" t="str">
        <f t="shared" si="154"/>
        <v/>
      </c>
      <c r="FU48" s="902" t="str">
        <f t="shared" si="155"/>
        <v/>
      </c>
      <c r="FV48" s="902" t="str">
        <f t="shared" si="156"/>
        <v/>
      </c>
      <c r="FW48" s="902" t="str">
        <f t="shared" si="157"/>
        <v/>
      </c>
      <c r="FX48" s="902" t="str">
        <f t="shared" si="158"/>
        <v/>
      </c>
      <c r="FY48" s="902" t="str">
        <f t="shared" si="159"/>
        <v/>
      </c>
      <c r="FZ48" s="902" t="str">
        <f t="shared" si="160"/>
        <v/>
      </c>
      <c r="GA48" s="902" t="str">
        <f t="shared" si="161"/>
        <v/>
      </c>
      <c r="GB48" s="902" t="str">
        <f t="shared" si="162"/>
        <v/>
      </c>
      <c r="GC48" s="902" t="str">
        <f t="shared" si="163"/>
        <v/>
      </c>
      <c r="GD48" s="902" t="str">
        <f t="shared" si="164"/>
        <v/>
      </c>
      <c r="GE48" s="902" t="str">
        <f t="shared" si="165"/>
        <v/>
      </c>
      <c r="GF48" s="902" t="str">
        <f t="shared" si="166"/>
        <v/>
      </c>
      <c r="GG48" s="902" t="str">
        <f t="shared" si="167"/>
        <v/>
      </c>
      <c r="GH48" s="902" t="str">
        <f t="shared" si="168"/>
        <v/>
      </c>
      <c r="GI48" s="902" t="str">
        <f t="shared" si="169"/>
        <v/>
      </c>
      <c r="GJ48" s="902" t="str">
        <f t="shared" si="170"/>
        <v/>
      </c>
      <c r="GK48" s="902" t="str">
        <f t="shared" si="171"/>
        <v/>
      </c>
      <c r="GL48" s="902" t="str">
        <f t="shared" si="172"/>
        <v/>
      </c>
      <c r="GM48" s="902" t="str">
        <f t="shared" si="173"/>
        <v/>
      </c>
      <c r="GN48" s="902" t="str">
        <f t="shared" si="174"/>
        <v/>
      </c>
      <c r="GO48" s="902" t="str">
        <f t="shared" si="175"/>
        <v/>
      </c>
      <c r="GP48" s="902" t="str">
        <f t="shared" si="176"/>
        <v/>
      </c>
      <c r="GQ48" s="902" t="str">
        <f t="shared" si="177"/>
        <v/>
      </c>
      <c r="GR48" s="902" t="str">
        <f t="shared" si="178"/>
        <v/>
      </c>
      <c r="GS48" s="902" t="str">
        <f t="shared" si="179"/>
        <v/>
      </c>
      <c r="GT48" s="902" t="str">
        <f t="shared" si="180"/>
        <v/>
      </c>
      <c r="GU48" s="902" t="str">
        <f t="shared" si="181"/>
        <v/>
      </c>
      <c r="GV48" s="902" t="str">
        <f t="shared" si="182"/>
        <v/>
      </c>
      <c r="GW48" s="902" t="str">
        <f t="shared" si="183"/>
        <v/>
      </c>
      <c r="GX48" s="902" t="str">
        <f t="shared" si="184"/>
        <v/>
      </c>
      <c r="GY48" s="902" t="str">
        <f t="shared" si="185"/>
        <v/>
      </c>
      <c r="GZ48" s="902" t="str">
        <f t="shared" si="186"/>
        <v/>
      </c>
      <c r="HA48" s="902" t="str">
        <f t="shared" si="187"/>
        <v/>
      </c>
      <c r="HB48" s="902" t="str">
        <f t="shared" si="188"/>
        <v/>
      </c>
      <c r="HC48" s="902" t="str">
        <f t="shared" si="189"/>
        <v/>
      </c>
      <c r="HD48" s="902" t="str">
        <f t="shared" si="190"/>
        <v/>
      </c>
      <c r="HE48" s="902" t="str">
        <f t="shared" si="191"/>
        <v/>
      </c>
      <c r="HF48" s="902" t="str">
        <f t="shared" si="192"/>
        <v/>
      </c>
      <c r="HG48" s="902" t="str">
        <f t="shared" si="193"/>
        <v/>
      </c>
      <c r="HH48" s="902" t="str">
        <f t="shared" si="194"/>
        <v/>
      </c>
      <c r="HI48" s="902" t="str">
        <f t="shared" si="195"/>
        <v/>
      </c>
      <c r="HJ48" s="902" t="str">
        <f t="shared" si="196"/>
        <v/>
      </c>
      <c r="HK48" s="902" t="str">
        <f t="shared" si="197"/>
        <v/>
      </c>
      <c r="HL48" s="902" t="str">
        <f t="shared" si="198"/>
        <v/>
      </c>
      <c r="HM48" s="902" t="str">
        <f t="shared" si="199"/>
        <v/>
      </c>
      <c r="HN48" s="902" t="str">
        <f t="shared" si="200"/>
        <v/>
      </c>
      <c r="HO48" s="902" t="str">
        <f t="shared" si="201"/>
        <v/>
      </c>
      <c r="HP48" s="902" t="str">
        <f t="shared" si="202"/>
        <v/>
      </c>
      <c r="HQ48" s="902" t="str">
        <f t="shared" si="203"/>
        <v/>
      </c>
      <c r="HR48" s="902" t="str">
        <f t="shared" si="204"/>
        <v/>
      </c>
      <c r="HS48" s="902" t="str">
        <f t="shared" si="205"/>
        <v/>
      </c>
      <c r="HT48" s="902" t="str">
        <f t="shared" si="206"/>
        <v/>
      </c>
      <c r="HU48" s="902" t="str">
        <f t="shared" si="207"/>
        <v/>
      </c>
      <c r="HV48" s="902" t="str">
        <f t="shared" si="208"/>
        <v/>
      </c>
      <c r="HW48" s="902" t="str">
        <f t="shared" si="209"/>
        <v/>
      </c>
      <c r="HX48" s="902" t="str">
        <f t="shared" si="210"/>
        <v/>
      </c>
      <c r="HY48" s="902" t="str">
        <f t="shared" si="211"/>
        <v/>
      </c>
      <c r="HZ48" s="934" t="str">
        <f t="shared" si="212"/>
        <v/>
      </c>
      <c r="IA48" s="934" t="str">
        <f t="shared" si="213"/>
        <v/>
      </c>
      <c r="IB48" s="934" t="str">
        <f t="shared" si="214"/>
        <v/>
      </c>
      <c r="IC48" s="934" t="str">
        <f t="shared" si="215"/>
        <v/>
      </c>
      <c r="ID48" s="934" t="str">
        <f t="shared" si="216"/>
        <v/>
      </c>
      <c r="IE48" s="934" t="str">
        <f t="shared" si="217"/>
        <v/>
      </c>
      <c r="IF48" s="934" t="str">
        <f t="shared" si="218"/>
        <v/>
      </c>
      <c r="IG48" s="934" t="str">
        <f t="shared" si="219"/>
        <v/>
      </c>
      <c r="IH48" s="934" t="str">
        <f t="shared" si="220"/>
        <v/>
      </c>
      <c r="II48" s="934" t="str">
        <f t="shared" si="221"/>
        <v/>
      </c>
      <c r="IJ48" s="934" t="str">
        <f t="shared" si="222"/>
        <v/>
      </c>
      <c r="IK48" s="934" t="str">
        <f t="shared" si="223"/>
        <v/>
      </c>
      <c r="IL48" s="934" t="str">
        <f t="shared" si="224"/>
        <v/>
      </c>
      <c r="IM48" s="934" t="str">
        <f t="shared" si="225"/>
        <v/>
      </c>
      <c r="IN48" s="934" t="str">
        <f t="shared" si="226"/>
        <v/>
      </c>
      <c r="IO48" s="934" t="str">
        <f t="shared" si="227"/>
        <v/>
      </c>
      <c r="IP48" s="934" t="str">
        <f t="shared" si="228"/>
        <v/>
      </c>
      <c r="IQ48" s="934" t="str">
        <f t="shared" si="229"/>
        <v/>
      </c>
      <c r="IR48" s="934" t="str">
        <f t="shared" si="230"/>
        <v/>
      </c>
      <c r="IS48" s="934" t="str">
        <f t="shared" si="231"/>
        <v/>
      </c>
      <c r="IT48" s="934" t="str">
        <f t="shared" si="232"/>
        <v/>
      </c>
      <c r="IU48" s="934" t="str">
        <f t="shared" si="233"/>
        <v/>
      </c>
      <c r="IV48" s="934" t="str">
        <f t="shared" si="234"/>
        <v/>
      </c>
      <c r="IW48" s="934" t="str">
        <f t="shared" si="235"/>
        <v/>
      </c>
      <c r="IX48" s="934" t="str">
        <f t="shared" si="236"/>
        <v/>
      </c>
      <c r="IY48" s="934" t="str">
        <f t="shared" si="237"/>
        <v/>
      </c>
      <c r="IZ48" s="934" t="str">
        <f t="shared" si="238"/>
        <v/>
      </c>
      <c r="JA48" s="934" t="str">
        <f t="shared" si="239"/>
        <v/>
      </c>
      <c r="JB48" s="934" t="str">
        <f t="shared" si="240"/>
        <v/>
      </c>
      <c r="JC48" s="934" t="str">
        <f t="shared" si="241"/>
        <v/>
      </c>
      <c r="JD48" s="934" t="str">
        <f t="shared" si="242"/>
        <v/>
      </c>
      <c r="JE48" s="934" t="str">
        <f t="shared" si="243"/>
        <v/>
      </c>
      <c r="JF48" s="934" t="str">
        <f t="shared" si="244"/>
        <v/>
      </c>
      <c r="JG48" s="934" t="str">
        <f t="shared" si="245"/>
        <v/>
      </c>
      <c r="JH48" s="934" t="str">
        <f t="shared" si="246"/>
        <v/>
      </c>
      <c r="JI48" s="934" t="str">
        <f t="shared" si="247"/>
        <v/>
      </c>
      <c r="JJ48" s="934" t="str">
        <f t="shared" si="248"/>
        <v/>
      </c>
      <c r="JK48" s="934" t="str">
        <f t="shared" si="249"/>
        <v/>
      </c>
      <c r="JL48" s="934" t="str">
        <f t="shared" si="250"/>
        <v/>
      </c>
      <c r="JM48" s="934" t="str">
        <f t="shared" si="251"/>
        <v/>
      </c>
      <c r="JN48" s="934" t="str">
        <f t="shared" si="252"/>
        <v/>
      </c>
      <c r="JO48" s="934" t="str">
        <f t="shared" si="253"/>
        <v/>
      </c>
      <c r="JP48" s="934" t="str">
        <f t="shared" si="254"/>
        <v/>
      </c>
      <c r="JQ48" s="934" t="str">
        <f t="shared" si="255"/>
        <v/>
      </c>
      <c r="JR48" s="934" t="str">
        <f t="shared" si="256"/>
        <v/>
      </c>
      <c r="JS48" s="934" t="str">
        <f t="shared" si="257"/>
        <v/>
      </c>
      <c r="JT48" s="934" t="str">
        <f t="shared" si="258"/>
        <v/>
      </c>
      <c r="JU48" s="934" t="str">
        <f t="shared" si="259"/>
        <v/>
      </c>
      <c r="JV48" s="934" t="str">
        <f t="shared" si="260"/>
        <v/>
      </c>
      <c r="JW48" s="934" t="str">
        <f t="shared" si="261"/>
        <v/>
      </c>
      <c r="JX48" s="934" t="str">
        <f t="shared" si="262"/>
        <v/>
      </c>
      <c r="JY48" s="934" t="str">
        <f t="shared" si="263"/>
        <v/>
      </c>
      <c r="JZ48" s="934" t="str">
        <f t="shared" si="264"/>
        <v/>
      </c>
      <c r="KA48" s="934" t="str">
        <f t="shared" si="265"/>
        <v/>
      </c>
      <c r="KB48" s="934" t="str">
        <f t="shared" si="266"/>
        <v/>
      </c>
      <c r="KC48" s="934" t="str">
        <f t="shared" si="267"/>
        <v/>
      </c>
      <c r="KD48" s="934" t="str">
        <f t="shared" si="268"/>
        <v/>
      </c>
      <c r="KE48" s="934" t="str">
        <f t="shared" si="269"/>
        <v/>
      </c>
      <c r="KF48" s="934" t="str">
        <f t="shared" si="270"/>
        <v/>
      </c>
      <c r="KG48" s="934" t="str">
        <f t="shared" si="271"/>
        <v/>
      </c>
      <c r="KH48" s="934" t="str">
        <f t="shared" si="272"/>
        <v/>
      </c>
      <c r="KI48" s="934" t="str">
        <f t="shared" si="273"/>
        <v/>
      </c>
      <c r="KJ48" s="934" t="str">
        <f t="shared" si="274"/>
        <v/>
      </c>
      <c r="KK48" s="934" t="str">
        <f t="shared" si="275"/>
        <v/>
      </c>
      <c r="KL48" s="934" t="str">
        <f t="shared" si="276"/>
        <v/>
      </c>
      <c r="KM48" s="934" t="str">
        <f t="shared" si="277"/>
        <v/>
      </c>
      <c r="KN48" s="934" t="str">
        <f t="shared" si="278"/>
        <v/>
      </c>
      <c r="KO48" s="934" t="str">
        <f t="shared" si="279"/>
        <v/>
      </c>
      <c r="KP48" s="934" t="str">
        <f t="shared" si="280"/>
        <v/>
      </c>
      <c r="KQ48" s="934" t="str">
        <f t="shared" si="281"/>
        <v/>
      </c>
      <c r="KR48" s="934" t="str">
        <f t="shared" si="282"/>
        <v/>
      </c>
      <c r="KS48" s="934" t="str">
        <f t="shared" si="283"/>
        <v/>
      </c>
      <c r="KT48" s="934" t="str">
        <f t="shared" si="284"/>
        <v/>
      </c>
      <c r="KU48" s="934" t="str">
        <f t="shared" si="285"/>
        <v/>
      </c>
      <c r="KV48" s="934" t="str">
        <f t="shared" si="286"/>
        <v/>
      </c>
      <c r="KW48" s="934" t="str">
        <f t="shared" si="287"/>
        <v/>
      </c>
      <c r="KX48" s="934" t="str">
        <f t="shared" si="288"/>
        <v/>
      </c>
      <c r="KY48" s="934" t="str">
        <f t="shared" si="289"/>
        <v/>
      </c>
      <c r="KZ48" s="934" t="str">
        <f t="shared" si="290"/>
        <v/>
      </c>
      <c r="LA48" s="934" t="str">
        <f t="shared" si="291"/>
        <v/>
      </c>
      <c r="LB48" s="934" t="str">
        <f t="shared" si="292"/>
        <v/>
      </c>
      <c r="LC48" s="934" t="str">
        <f t="shared" si="293"/>
        <v/>
      </c>
      <c r="LD48" s="934" t="str">
        <f t="shared" si="294"/>
        <v/>
      </c>
      <c r="LE48" s="934" t="str">
        <f t="shared" si="295"/>
        <v/>
      </c>
      <c r="LF48" s="934" t="str">
        <f t="shared" si="296"/>
        <v/>
      </c>
      <c r="LG48" s="934" t="str">
        <f t="shared" si="297"/>
        <v/>
      </c>
      <c r="LH48" s="934" t="str">
        <f t="shared" si="298"/>
        <v/>
      </c>
      <c r="LI48" s="934" t="str">
        <f t="shared" si="299"/>
        <v/>
      </c>
      <c r="LJ48" s="934" t="str">
        <f t="shared" si="300"/>
        <v/>
      </c>
      <c r="LK48" s="934" t="str">
        <f t="shared" si="301"/>
        <v/>
      </c>
      <c r="LL48" s="934" t="str">
        <f t="shared" si="302"/>
        <v/>
      </c>
      <c r="LM48" s="934" t="str">
        <f t="shared" si="303"/>
        <v/>
      </c>
      <c r="LN48" s="934" t="str">
        <f t="shared" si="304"/>
        <v/>
      </c>
      <c r="LO48" s="934" t="str">
        <f t="shared" si="305"/>
        <v/>
      </c>
      <c r="LP48" s="934" t="str">
        <f t="shared" si="306"/>
        <v/>
      </c>
      <c r="LQ48" s="935" t="str">
        <f t="shared" si="307"/>
        <v/>
      </c>
      <c r="LR48" s="935" t="str">
        <f t="shared" si="308"/>
        <v/>
      </c>
      <c r="LS48" s="935" t="str">
        <f t="shared" si="309"/>
        <v/>
      </c>
      <c r="LT48" s="935" t="str">
        <f t="shared" si="310"/>
        <v/>
      </c>
      <c r="LU48" s="935" t="str">
        <f t="shared" si="311"/>
        <v/>
      </c>
      <c r="LV48" s="902" t="str">
        <f t="shared" si="312"/>
        <v/>
      </c>
      <c r="LW48" s="902" t="str">
        <f t="shared" si="313"/>
        <v/>
      </c>
      <c r="LX48" s="902" t="str">
        <f t="shared" si="314"/>
        <v/>
      </c>
      <c r="LY48" s="902" t="str">
        <f t="shared" si="315"/>
        <v/>
      </c>
      <c r="LZ48" s="902" t="str">
        <f t="shared" si="316"/>
        <v/>
      </c>
      <c r="MA48" s="902" t="str">
        <f t="shared" si="317"/>
        <v/>
      </c>
      <c r="MB48" s="902" t="str">
        <f t="shared" si="318"/>
        <v/>
      </c>
      <c r="MC48" s="902" t="str">
        <f t="shared" si="319"/>
        <v/>
      </c>
      <c r="MD48" s="902" t="str">
        <f t="shared" si="320"/>
        <v/>
      </c>
      <c r="ME48" s="902" t="str">
        <f t="shared" si="321"/>
        <v/>
      </c>
      <c r="MF48" s="902" t="str">
        <f t="shared" si="322"/>
        <v/>
      </c>
      <c r="MG48" s="902" t="str">
        <f t="shared" si="323"/>
        <v/>
      </c>
      <c r="MH48" s="902" t="str">
        <f t="shared" si="324"/>
        <v/>
      </c>
      <c r="MI48" s="902" t="str">
        <f t="shared" si="325"/>
        <v/>
      </c>
      <c r="MJ48" s="902" t="str">
        <f t="shared" si="326"/>
        <v/>
      </c>
      <c r="MK48" s="902" t="str">
        <f t="shared" si="327"/>
        <v/>
      </c>
      <c r="ML48" s="902" t="str">
        <f t="shared" si="328"/>
        <v/>
      </c>
      <c r="MM48" s="902" t="str">
        <f t="shared" si="329"/>
        <v/>
      </c>
      <c r="MN48" s="902" t="str">
        <f t="shared" si="330"/>
        <v/>
      </c>
      <c r="MO48" s="902" t="str">
        <f t="shared" si="331"/>
        <v/>
      </c>
      <c r="MP48" s="923">
        <f t="shared" si="338"/>
        <v>0</v>
      </c>
      <c r="MQ48" s="923">
        <f t="shared" si="339"/>
        <v>0</v>
      </c>
      <c r="MR48" s="923">
        <f t="shared" si="340"/>
        <v>0</v>
      </c>
      <c r="MS48" s="923">
        <f t="shared" si="341"/>
        <v>0</v>
      </c>
      <c r="MT48" s="923">
        <f t="shared" si="342"/>
        <v>0</v>
      </c>
      <c r="MU48" s="923">
        <f t="shared" si="343"/>
        <v>0</v>
      </c>
      <c r="MV48" s="923">
        <f t="shared" si="344"/>
        <v>0</v>
      </c>
      <c r="MW48" s="923">
        <f t="shared" si="345"/>
        <v>0</v>
      </c>
      <c r="MX48" s="923">
        <f t="shared" si="346"/>
        <v>0</v>
      </c>
      <c r="MY48" s="923">
        <f t="shared" si="347"/>
        <v>0</v>
      </c>
      <c r="MZ48" s="923">
        <f t="shared" si="332"/>
        <v>0</v>
      </c>
      <c r="NA48" s="923">
        <f t="shared" si="333"/>
        <v>0</v>
      </c>
      <c r="NB48" s="923">
        <f t="shared" si="334"/>
        <v>0</v>
      </c>
      <c r="NC48" s="923">
        <f t="shared" si="335"/>
        <v>0</v>
      </c>
      <c r="ND48" s="923">
        <f t="shared" si="336"/>
        <v>0</v>
      </c>
    </row>
    <row r="49" spans="1:368" s="902" customFormat="1" ht="13.9" customHeight="1" x14ac:dyDescent="0.2">
      <c r="A49" s="927" t="str">
        <f t="shared" si="337"/>
        <v/>
      </c>
      <c r="B49" s="928">
        <f>'Rent Schedule &amp; Summary'!B27</f>
        <v>0</v>
      </c>
      <c r="C49" s="929">
        <f>'Rent Schedule &amp; Summary'!C27</f>
        <v>0</v>
      </c>
      <c r="D49" s="929">
        <f>'Rent Schedule &amp; Summary'!D27</f>
        <v>0</v>
      </c>
      <c r="E49" s="929">
        <f>'Rent Schedule &amp; Summary'!E27</f>
        <v>0</v>
      </c>
      <c r="F49" s="929">
        <f>'Rent Schedule &amp; Summary'!F27</f>
        <v>0</v>
      </c>
      <c r="G49" s="929">
        <f>'Rent Schedule &amp; Summary'!G27</f>
        <v>0</v>
      </c>
      <c r="H49" s="929">
        <f>'Rent Schedule &amp; Summary'!H27</f>
        <v>0</v>
      </c>
      <c r="I49" s="929">
        <f>'Rent Schedule &amp; Summary'!I27</f>
        <v>0</v>
      </c>
      <c r="J49" s="929">
        <f>'Rent Schedule &amp; Summary'!J27</f>
        <v>0</v>
      </c>
      <c r="K49" s="930">
        <f>'Rent Schedule &amp; Summary'!K27</f>
        <v>0</v>
      </c>
      <c r="L49" s="759">
        <f t="shared" si="0"/>
        <v>0</v>
      </c>
      <c r="M49" s="759">
        <f t="shared" si="1"/>
        <v>0</v>
      </c>
      <c r="N49" s="931">
        <f>'Rent Schedule &amp; Summary'!N27</f>
        <v>0</v>
      </c>
      <c r="O49" s="931">
        <f>'Rent Schedule &amp; Summary'!O27</f>
        <v>0</v>
      </c>
      <c r="P49" s="931">
        <f>'Rent Schedule &amp; Summary'!P27</f>
        <v>0</v>
      </c>
      <c r="Q49" s="908">
        <f>'Rent Schedule &amp; Summary'!Q27</f>
        <v>0</v>
      </c>
      <c r="R49" s="932">
        <f>'Rent Schedule &amp; Summary'!R27</f>
        <v>0</v>
      </c>
      <c r="S49" s="933">
        <f>'Rent Schedule &amp; Summary'!S27</f>
        <v>0</v>
      </c>
      <c r="T49" s="1281">
        <f>'Rent Schedule &amp; Summary'!T27</f>
        <v>0</v>
      </c>
      <c r="U49" s="1281"/>
      <c r="V49" s="1281"/>
      <c r="W49" s="1281"/>
      <c r="X49" s="902" t="str">
        <f t="shared" si="2"/>
        <v/>
      </c>
      <c r="Y49" s="902" t="str">
        <f t="shared" si="3"/>
        <v/>
      </c>
      <c r="Z49" s="902" t="str">
        <f t="shared" si="4"/>
        <v/>
      </c>
      <c r="AA49" s="902" t="str">
        <f t="shared" si="5"/>
        <v/>
      </c>
      <c r="AB49" s="902" t="str">
        <f t="shared" si="6"/>
        <v/>
      </c>
      <c r="AC49" s="902" t="str">
        <f t="shared" si="7"/>
        <v/>
      </c>
      <c r="AD49" s="902" t="str">
        <f t="shared" si="8"/>
        <v/>
      </c>
      <c r="AE49" s="902" t="str">
        <f t="shared" si="9"/>
        <v/>
      </c>
      <c r="AF49" s="902" t="str">
        <f t="shared" si="10"/>
        <v/>
      </c>
      <c r="AG49" s="902" t="str">
        <f t="shared" si="11"/>
        <v/>
      </c>
      <c r="AH49" s="902" t="str">
        <f t="shared" si="12"/>
        <v/>
      </c>
      <c r="AI49" s="902" t="str">
        <f t="shared" si="13"/>
        <v/>
      </c>
      <c r="AJ49" s="902" t="str">
        <f t="shared" si="14"/>
        <v/>
      </c>
      <c r="AK49" s="902" t="str">
        <f t="shared" si="15"/>
        <v/>
      </c>
      <c r="AL49" s="902" t="str">
        <f t="shared" si="16"/>
        <v/>
      </c>
      <c r="AM49" s="902" t="str">
        <f t="shared" si="17"/>
        <v/>
      </c>
      <c r="AN49" s="902" t="str">
        <f t="shared" si="18"/>
        <v/>
      </c>
      <c r="AO49" s="902" t="str">
        <f t="shared" si="19"/>
        <v/>
      </c>
      <c r="AP49" s="902" t="str">
        <f t="shared" si="20"/>
        <v/>
      </c>
      <c r="AQ49" s="902" t="str">
        <f t="shared" si="21"/>
        <v/>
      </c>
      <c r="AR49" s="902" t="str">
        <f t="shared" si="22"/>
        <v/>
      </c>
      <c r="AS49" s="902" t="str">
        <f t="shared" si="23"/>
        <v/>
      </c>
      <c r="AT49" s="902" t="str">
        <f t="shared" si="24"/>
        <v/>
      </c>
      <c r="AU49" s="902" t="str">
        <f t="shared" si="25"/>
        <v/>
      </c>
      <c r="AV49" s="902" t="str">
        <f t="shared" si="26"/>
        <v/>
      </c>
      <c r="AW49" s="902" t="str">
        <f t="shared" si="27"/>
        <v/>
      </c>
      <c r="AX49" s="902" t="str">
        <f t="shared" si="28"/>
        <v/>
      </c>
      <c r="AY49" s="902" t="str">
        <f t="shared" si="29"/>
        <v/>
      </c>
      <c r="AZ49" s="902" t="str">
        <f t="shared" si="30"/>
        <v/>
      </c>
      <c r="BA49" s="902" t="str">
        <f t="shared" si="31"/>
        <v/>
      </c>
      <c r="BB49" s="902" t="str">
        <f t="shared" si="32"/>
        <v/>
      </c>
      <c r="BC49" s="902" t="str">
        <f t="shared" si="33"/>
        <v/>
      </c>
      <c r="BD49" s="902" t="str">
        <f t="shared" si="34"/>
        <v/>
      </c>
      <c r="BE49" s="902" t="str">
        <f t="shared" si="35"/>
        <v/>
      </c>
      <c r="BF49" s="902" t="str">
        <f t="shared" si="36"/>
        <v/>
      </c>
      <c r="BG49" s="902" t="str">
        <f t="shared" si="37"/>
        <v/>
      </c>
      <c r="BH49" s="902" t="str">
        <f t="shared" si="38"/>
        <v/>
      </c>
      <c r="BI49" s="902" t="str">
        <f t="shared" si="39"/>
        <v/>
      </c>
      <c r="BJ49" s="902" t="str">
        <f t="shared" si="40"/>
        <v/>
      </c>
      <c r="BK49" s="902" t="str">
        <f t="shared" si="41"/>
        <v/>
      </c>
      <c r="BL49" s="902" t="str">
        <f t="shared" si="42"/>
        <v/>
      </c>
      <c r="BM49" s="902" t="str">
        <f t="shared" si="43"/>
        <v/>
      </c>
      <c r="BN49" s="902" t="str">
        <f t="shared" si="44"/>
        <v/>
      </c>
      <c r="BO49" s="902" t="str">
        <f t="shared" si="45"/>
        <v/>
      </c>
      <c r="BP49" s="902" t="str">
        <f t="shared" si="46"/>
        <v/>
      </c>
      <c r="BQ49" s="902" t="str">
        <f t="shared" si="47"/>
        <v/>
      </c>
      <c r="BR49" s="902" t="str">
        <f t="shared" si="48"/>
        <v/>
      </c>
      <c r="BS49" s="902" t="str">
        <f t="shared" si="49"/>
        <v/>
      </c>
      <c r="BT49" s="902" t="str">
        <f t="shared" si="50"/>
        <v/>
      </c>
      <c r="BU49" s="902" t="str">
        <f t="shared" si="51"/>
        <v/>
      </c>
      <c r="BV49" s="902" t="str">
        <f t="shared" si="52"/>
        <v/>
      </c>
      <c r="BW49" s="902" t="str">
        <f t="shared" si="53"/>
        <v/>
      </c>
      <c r="BX49" s="902" t="str">
        <f t="shared" si="54"/>
        <v/>
      </c>
      <c r="BY49" s="902" t="str">
        <f t="shared" si="55"/>
        <v/>
      </c>
      <c r="BZ49" s="902" t="str">
        <f t="shared" si="56"/>
        <v/>
      </c>
      <c r="CA49" s="902" t="str">
        <f t="shared" si="57"/>
        <v/>
      </c>
      <c r="CB49" s="902" t="str">
        <f t="shared" si="58"/>
        <v/>
      </c>
      <c r="CC49" s="902" t="str">
        <f t="shared" si="59"/>
        <v/>
      </c>
      <c r="CD49" s="902" t="str">
        <f t="shared" si="60"/>
        <v/>
      </c>
      <c r="CE49" s="902" t="str">
        <f t="shared" si="61"/>
        <v/>
      </c>
      <c r="CF49" s="902" t="str">
        <f t="shared" si="62"/>
        <v/>
      </c>
      <c r="CG49" s="902" t="str">
        <f t="shared" si="63"/>
        <v/>
      </c>
      <c r="CH49" s="902" t="str">
        <f t="shared" si="64"/>
        <v/>
      </c>
      <c r="CI49" s="902" t="str">
        <f t="shared" si="65"/>
        <v/>
      </c>
      <c r="CJ49" s="902" t="str">
        <f t="shared" si="66"/>
        <v/>
      </c>
      <c r="CK49" s="902" t="str">
        <f t="shared" si="67"/>
        <v/>
      </c>
      <c r="CL49" s="902" t="str">
        <f t="shared" si="68"/>
        <v/>
      </c>
      <c r="CM49" s="902" t="str">
        <f t="shared" si="69"/>
        <v/>
      </c>
      <c r="CN49" s="902" t="str">
        <f t="shared" si="70"/>
        <v/>
      </c>
      <c r="CO49" s="902" t="str">
        <f t="shared" si="71"/>
        <v/>
      </c>
      <c r="CP49" s="902" t="str">
        <f t="shared" si="72"/>
        <v/>
      </c>
      <c r="CQ49" s="902" t="str">
        <f t="shared" si="73"/>
        <v/>
      </c>
      <c r="CR49" s="902" t="str">
        <f t="shared" si="74"/>
        <v/>
      </c>
      <c r="CS49" s="902" t="str">
        <f t="shared" si="75"/>
        <v/>
      </c>
      <c r="CT49" s="902" t="str">
        <f t="shared" si="76"/>
        <v/>
      </c>
      <c r="CU49" s="902" t="str">
        <f t="shared" si="77"/>
        <v/>
      </c>
      <c r="CV49" s="902" t="str">
        <f t="shared" si="78"/>
        <v/>
      </c>
      <c r="CW49" s="902" t="str">
        <f t="shared" si="79"/>
        <v/>
      </c>
      <c r="CX49" s="902" t="str">
        <f t="shared" si="80"/>
        <v/>
      </c>
      <c r="CY49" s="902" t="str">
        <f t="shared" si="81"/>
        <v/>
      </c>
      <c r="CZ49" s="902" t="str">
        <f t="shared" si="82"/>
        <v/>
      </c>
      <c r="DA49" s="902" t="str">
        <f t="shared" si="83"/>
        <v/>
      </c>
      <c r="DB49" s="902" t="str">
        <f t="shared" si="84"/>
        <v/>
      </c>
      <c r="DC49" s="902" t="str">
        <f t="shared" si="85"/>
        <v/>
      </c>
      <c r="DD49" s="902" t="str">
        <f t="shared" si="86"/>
        <v/>
      </c>
      <c r="DE49" s="902" t="str">
        <f t="shared" si="87"/>
        <v/>
      </c>
      <c r="DF49" s="902" t="str">
        <f t="shared" si="88"/>
        <v/>
      </c>
      <c r="DG49" s="902" t="str">
        <f t="shared" si="89"/>
        <v/>
      </c>
      <c r="DH49" s="902" t="str">
        <f t="shared" si="90"/>
        <v/>
      </c>
      <c r="DI49" s="902" t="str">
        <f t="shared" si="91"/>
        <v/>
      </c>
      <c r="DJ49" s="902" t="str">
        <f t="shared" si="92"/>
        <v/>
      </c>
      <c r="DK49" s="902" t="str">
        <f t="shared" si="93"/>
        <v/>
      </c>
      <c r="DL49" s="902" t="str">
        <f t="shared" si="94"/>
        <v/>
      </c>
      <c r="DM49" s="902" t="str">
        <f t="shared" si="95"/>
        <v/>
      </c>
      <c r="DN49" s="902" t="str">
        <f t="shared" si="96"/>
        <v/>
      </c>
      <c r="DO49" s="902" t="str">
        <f t="shared" si="97"/>
        <v/>
      </c>
      <c r="DP49" s="902" t="str">
        <f t="shared" si="98"/>
        <v/>
      </c>
      <c r="DQ49" s="902" t="str">
        <f t="shared" si="99"/>
        <v/>
      </c>
      <c r="DR49" s="902" t="str">
        <f t="shared" si="100"/>
        <v/>
      </c>
      <c r="DS49" s="902" t="str">
        <f t="shared" si="101"/>
        <v/>
      </c>
      <c r="DT49" s="902" t="str">
        <f t="shared" si="102"/>
        <v/>
      </c>
      <c r="DU49" s="902" t="str">
        <f t="shared" si="103"/>
        <v/>
      </c>
      <c r="DV49" s="902" t="str">
        <f t="shared" si="104"/>
        <v/>
      </c>
      <c r="DW49" s="902" t="str">
        <f t="shared" si="105"/>
        <v/>
      </c>
      <c r="DX49" s="902" t="str">
        <f t="shared" si="106"/>
        <v/>
      </c>
      <c r="DY49" s="902" t="str">
        <f t="shared" si="107"/>
        <v/>
      </c>
      <c r="DZ49" s="902" t="str">
        <f t="shared" si="108"/>
        <v/>
      </c>
      <c r="EA49" s="902" t="str">
        <f t="shared" si="109"/>
        <v/>
      </c>
      <c r="EB49" s="902" t="str">
        <f t="shared" si="110"/>
        <v/>
      </c>
      <c r="EC49" s="902" t="str">
        <f t="shared" si="111"/>
        <v/>
      </c>
      <c r="ED49" s="902" t="str">
        <f t="shared" si="112"/>
        <v/>
      </c>
      <c r="EE49" s="902" t="str">
        <f t="shared" si="113"/>
        <v/>
      </c>
      <c r="EF49" s="902" t="str">
        <f t="shared" si="114"/>
        <v/>
      </c>
      <c r="EG49" s="902" t="str">
        <f t="shared" si="115"/>
        <v/>
      </c>
      <c r="EH49" s="902" t="str">
        <f t="shared" si="116"/>
        <v/>
      </c>
      <c r="EI49" s="902" t="str">
        <f t="shared" si="117"/>
        <v/>
      </c>
      <c r="EJ49" s="902" t="str">
        <f t="shared" si="118"/>
        <v/>
      </c>
      <c r="EK49" s="902" t="str">
        <f t="shared" si="119"/>
        <v/>
      </c>
      <c r="EL49" s="902" t="str">
        <f t="shared" si="120"/>
        <v/>
      </c>
      <c r="EM49" s="902" t="str">
        <f t="shared" si="121"/>
        <v/>
      </c>
      <c r="EN49" s="902" t="str">
        <f t="shared" si="122"/>
        <v/>
      </c>
      <c r="EO49" s="902" t="str">
        <f t="shared" si="123"/>
        <v/>
      </c>
      <c r="EP49" s="902" t="str">
        <f t="shared" si="124"/>
        <v/>
      </c>
      <c r="EQ49" s="902" t="str">
        <f t="shared" si="125"/>
        <v/>
      </c>
      <c r="ER49" s="902" t="str">
        <f t="shared" si="126"/>
        <v/>
      </c>
      <c r="ES49" s="902" t="str">
        <f t="shared" si="127"/>
        <v/>
      </c>
      <c r="ET49" s="902" t="str">
        <f t="shared" si="128"/>
        <v/>
      </c>
      <c r="EU49" s="902" t="str">
        <f t="shared" si="129"/>
        <v/>
      </c>
      <c r="EV49" s="902" t="str">
        <f t="shared" si="130"/>
        <v/>
      </c>
      <c r="EW49" s="902" t="str">
        <f t="shared" si="131"/>
        <v/>
      </c>
      <c r="EX49" s="902" t="str">
        <f t="shared" si="132"/>
        <v/>
      </c>
      <c r="EY49" s="902" t="str">
        <f t="shared" si="133"/>
        <v/>
      </c>
      <c r="EZ49" s="902" t="str">
        <f t="shared" si="134"/>
        <v/>
      </c>
      <c r="FA49" s="902" t="str">
        <f t="shared" si="135"/>
        <v/>
      </c>
      <c r="FB49" s="902" t="str">
        <f t="shared" si="136"/>
        <v/>
      </c>
      <c r="FC49" s="902" t="str">
        <f t="shared" si="137"/>
        <v/>
      </c>
      <c r="FD49" s="902" t="str">
        <f t="shared" si="138"/>
        <v/>
      </c>
      <c r="FE49" s="902" t="str">
        <f t="shared" si="139"/>
        <v/>
      </c>
      <c r="FF49" s="902" t="str">
        <f t="shared" si="140"/>
        <v/>
      </c>
      <c r="FG49" s="902" t="str">
        <f t="shared" si="141"/>
        <v/>
      </c>
      <c r="FH49" s="902" t="str">
        <f t="shared" si="142"/>
        <v/>
      </c>
      <c r="FI49" s="902" t="str">
        <f t="shared" si="143"/>
        <v/>
      </c>
      <c r="FJ49" s="902" t="str">
        <f t="shared" si="144"/>
        <v/>
      </c>
      <c r="FK49" s="902" t="str">
        <f t="shared" si="145"/>
        <v/>
      </c>
      <c r="FL49" s="902" t="str">
        <f t="shared" si="146"/>
        <v/>
      </c>
      <c r="FM49" s="902" t="str">
        <f t="shared" si="147"/>
        <v/>
      </c>
      <c r="FN49" s="902" t="str">
        <f t="shared" si="148"/>
        <v/>
      </c>
      <c r="FO49" s="902" t="str">
        <f t="shared" si="149"/>
        <v/>
      </c>
      <c r="FP49" s="902" t="str">
        <f t="shared" si="150"/>
        <v/>
      </c>
      <c r="FQ49" s="902" t="str">
        <f t="shared" si="151"/>
        <v/>
      </c>
      <c r="FR49" s="902" t="str">
        <f t="shared" si="152"/>
        <v/>
      </c>
      <c r="FS49" s="902" t="str">
        <f t="shared" si="153"/>
        <v/>
      </c>
      <c r="FT49" s="902" t="str">
        <f t="shared" si="154"/>
        <v/>
      </c>
      <c r="FU49" s="902" t="str">
        <f t="shared" si="155"/>
        <v/>
      </c>
      <c r="FV49" s="902" t="str">
        <f t="shared" si="156"/>
        <v/>
      </c>
      <c r="FW49" s="902" t="str">
        <f t="shared" si="157"/>
        <v/>
      </c>
      <c r="FX49" s="902" t="str">
        <f t="shared" si="158"/>
        <v/>
      </c>
      <c r="FY49" s="902" t="str">
        <f t="shared" si="159"/>
        <v/>
      </c>
      <c r="FZ49" s="902" t="str">
        <f t="shared" si="160"/>
        <v/>
      </c>
      <c r="GA49" s="902" t="str">
        <f t="shared" si="161"/>
        <v/>
      </c>
      <c r="GB49" s="902" t="str">
        <f t="shared" si="162"/>
        <v/>
      </c>
      <c r="GC49" s="902" t="str">
        <f t="shared" si="163"/>
        <v/>
      </c>
      <c r="GD49" s="902" t="str">
        <f t="shared" si="164"/>
        <v/>
      </c>
      <c r="GE49" s="902" t="str">
        <f t="shared" si="165"/>
        <v/>
      </c>
      <c r="GF49" s="902" t="str">
        <f t="shared" si="166"/>
        <v/>
      </c>
      <c r="GG49" s="902" t="str">
        <f t="shared" si="167"/>
        <v/>
      </c>
      <c r="GH49" s="902" t="str">
        <f t="shared" si="168"/>
        <v/>
      </c>
      <c r="GI49" s="902" t="str">
        <f t="shared" si="169"/>
        <v/>
      </c>
      <c r="GJ49" s="902" t="str">
        <f t="shared" si="170"/>
        <v/>
      </c>
      <c r="GK49" s="902" t="str">
        <f t="shared" si="171"/>
        <v/>
      </c>
      <c r="GL49" s="902" t="str">
        <f t="shared" si="172"/>
        <v/>
      </c>
      <c r="GM49" s="902" t="str">
        <f t="shared" si="173"/>
        <v/>
      </c>
      <c r="GN49" s="902" t="str">
        <f t="shared" si="174"/>
        <v/>
      </c>
      <c r="GO49" s="902" t="str">
        <f t="shared" si="175"/>
        <v/>
      </c>
      <c r="GP49" s="902" t="str">
        <f t="shared" si="176"/>
        <v/>
      </c>
      <c r="GQ49" s="902" t="str">
        <f t="shared" si="177"/>
        <v/>
      </c>
      <c r="GR49" s="902" t="str">
        <f t="shared" si="178"/>
        <v/>
      </c>
      <c r="GS49" s="902" t="str">
        <f t="shared" si="179"/>
        <v/>
      </c>
      <c r="GT49" s="902" t="str">
        <f t="shared" si="180"/>
        <v/>
      </c>
      <c r="GU49" s="902" t="str">
        <f t="shared" si="181"/>
        <v/>
      </c>
      <c r="GV49" s="902" t="str">
        <f t="shared" si="182"/>
        <v/>
      </c>
      <c r="GW49" s="902" t="str">
        <f t="shared" si="183"/>
        <v/>
      </c>
      <c r="GX49" s="902" t="str">
        <f t="shared" si="184"/>
        <v/>
      </c>
      <c r="GY49" s="902" t="str">
        <f t="shared" si="185"/>
        <v/>
      </c>
      <c r="GZ49" s="902" t="str">
        <f t="shared" si="186"/>
        <v/>
      </c>
      <c r="HA49" s="902" t="str">
        <f t="shared" si="187"/>
        <v/>
      </c>
      <c r="HB49" s="902" t="str">
        <f t="shared" si="188"/>
        <v/>
      </c>
      <c r="HC49" s="902" t="str">
        <f t="shared" si="189"/>
        <v/>
      </c>
      <c r="HD49" s="902" t="str">
        <f t="shared" si="190"/>
        <v/>
      </c>
      <c r="HE49" s="902" t="str">
        <f t="shared" si="191"/>
        <v/>
      </c>
      <c r="HF49" s="902" t="str">
        <f t="shared" si="192"/>
        <v/>
      </c>
      <c r="HG49" s="902" t="str">
        <f t="shared" si="193"/>
        <v/>
      </c>
      <c r="HH49" s="902" t="str">
        <f t="shared" si="194"/>
        <v/>
      </c>
      <c r="HI49" s="902" t="str">
        <f t="shared" si="195"/>
        <v/>
      </c>
      <c r="HJ49" s="902" t="str">
        <f t="shared" si="196"/>
        <v/>
      </c>
      <c r="HK49" s="902" t="str">
        <f t="shared" si="197"/>
        <v/>
      </c>
      <c r="HL49" s="902" t="str">
        <f t="shared" si="198"/>
        <v/>
      </c>
      <c r="HM49" s="902" t="str">
        <f t="shared" si="199"/>
        <v/>
      </c>
      <c r="HN49" s="902" t="str">
        <f t="shared" si="200"/>
        <v/>
      </c>
      <c r="HO49" s="902" t="str">
        <f t="shared" si="201"/>
        <v/>
      </c>
      <c r="HP49" s="902" t="str">
        <f t="shared" si="202"/>
        <v/>
      </c>
      <c r="HQ49" s="902" t="str">
        <f t="shared" si="203"/>
        <v/>
      </c>
      <c r="HR49" s="902" t="str">
        <f t="shared" si="204"/>
        <v/>
      </c>
      <c r="HS49" s="902" t="str">
        <f t="shared" si="205"/>
        <v/>
      </c>
      <c r="HT49" s="902" t="str">
        <f t="shared" si="206"/>
        <v/>
      </c>
      <c r="HU49" s="902" t="str">
        <f t="shared" si="207"/>
        <v/>
      </c>
      <c r="HV49" s="902" t="str">
        <f t="shared" si="208"/>
        <v/>
      </c>
      <c r="HW49" s="902" t="str">
        <f t="shared" si="209"/>
        <v/>
      </c>
      <c r="HX49" s="902" t="str">
        <f t="shared" si="210"/>
        <v/>
      </c>
      <c r="HY49" s="902" t="str">
        <f t="shared" si="211"/>
        <v/>
      </c>
      <c r="HZ49" s="934" t="str">
        <f t="shared" si="212"/>
        <v/>
      </c>
      <c r="IA49" s="934" t="str">
        <f t="shared" si="213"/>
        <v/>
      </c>
      <c r="IB49" s="934" t="str">
        <f t="shared" si="214"/>
        <v/>
      </c>
      <c r="IC49" s="934" t="str">
        <f t="shared" si="215"/>
        <v/>
      </c>
      <c r="ID49" s="934" t="str">
        <f t="shared" si="216"/>
        <v/>
      </c>
      <c r="IE49" s="934" t="str">
        <f t="shared" si="217"/>
        <v/>
      </c>
      <c r="IF49" s="934" t="str">
        <f t="shared" si="218"/>
        <v/>
      </c>
      <c r="IG49" s="934" t="str">
        <f t="shared" si="219"/>
        <v/>
      </c>
      <c r="IH49" s="934" t="str">
        <f t="shared" si="220"/>
        <v/>
      </c>
      <c r="II49" s="934" t="str">
        <f t="shared" si="221"/>
        <v/>
      </c>
      <c r="IJ49" s="934" t="str">
        <f t="shared" si="222"/>
        <v/>
      </c>
      <c r="IK49" s="934" t="str">
        <f t="shared" si="223"/>
        <v/>
      </c>
      <c r="IL49" s="934" t="str">
        <f t="shared" si="224"/>
        <v/>
      </c>
      <c r="IM49" s="934" t="str">
        <f t="shared" si="225"/>
        <v/>
      </c>
      <c r="IN49" s="934" t="str">
        <f t="shared" si="226"/>
        <v/>
      </c>
      <c r="IO49" s="934" t="str">
        <f t="shared" si="227"/>
        <v/>
      </c>
      <c r="IP49" s="934" t="str">
        <f t="shared" si="228"/>
        <v/>
      </c>
      <c r="IQ49" s="934" t="str">
        <f t="shared" si="229"/>
        <v/>
      </c>
      <c r="IR49" s="934" t="str">
        <f t="shared" si="230"/>
        <v/>
      </c>
      <c r="IS49" s="934" t="str">
        <f t="shared" si="231"/>
        <v/>
      </c>
      <c r="IT49" s="934" t="str">
        <f t="shared" si="232"/>
        <v/>
      </c>
      <c r="IU49" s="934" t="str">
        <f t="shared" si="233"/>
        <v/>
      </c>
      <c r="IV49" s="934" t="str">
        <f t="shared" si="234"/>
        <v/>
      </c>
      <c r="IW49" s="934" t="str">
        <f t="shared" si="235"/>
        <v/>
      </c>
      <c r="IX49" s="934" t="str">
        <f t="shared" si="236"/>
        <v/>
      </c>
      <c r="IY49" s="934" t="str">
        <f t="shared" si="237"/>
        <v/>
      </c>
      <c r="IZ49" s="934" t="str">
        <f t="shared" si="238"/>
        <v/>
      </c>
      <c r="JA49" s="934" t="str">
        <f t="shared" si="239"/>
        <v/>
      </c>
      <c r="JB49" s="934" t="str">
        <f t="shared" si="240"/>
        <v/>
      </c>
      <c r="JC49" s="934" t="str">
        <f t="shared" si="241"/>
        <v/>
      </c>
      <c r="JD49" s="934" t="str">
        <f t="shared" si="242"/>
        <v/>
      </c>
      <c r="JE49" s="934" t="str">
        <f t="shared" si="243"/>
        <v/>
      </c>
      <c r="JF49" s="934" t="str">
        <f t="shared" si="244"/>
        <v/>
      </c>
      <c r="JG49" s="934" t="str">
        <f t="shared" si="245"/>
        <v/>
      </c>
      <c r="JH49" s="934" t="str">
        <f t="shared" si="246"/>
        <v/>
      </c>
      <c r="JI49" s="934" t="str">
        <f t="shared" si="247"/>
        <v/>
      </c>
      <c r="JJ49" s="934" t="str">
        <f t="shared" si="248"/>
        <v/>
      </c>
      <c r="JK49" s="934" t="str">
        <f t="shared" si="249"/>
        <v/>
      </c>
      <c r="JL49" s="934" t="str">
        <f t="shared" si="250"/>
        <v/>
      </c>
      <c r="JM49" s="934" t="str">
        <f t="shared" si="251"/>
        <v/>
      </c>
      <c r="JN49" s="934" t="str">
        <f t="shared" si="252"/>
        <v/>
      </c>
      <c r="JO49" s="934" t="str">
        <f t="shared" si="253"/>
        <v/>
      </c>
      <c r="JP49" s="934" t="str">
        <f t="shared" si="254"/>
        <v/>
      </c>
      <c r="JQ49" s="934" t="str">
        <f t="shared" si="255"/>
        <v/>
      </c>
      <c r="JR49" s="934" t="str">
        <f t="shared" si="256"/>
        <v/>
      </c>
      <c r="JS49" s="934" t="str">
        <f t="shared" si="257"/>
        <v/>
      </c>
      <c r="JT49" s="934" t="str">
        <f t="shared" si="258"/>
        <v/>
      </c>
      <c r="JU49" s="934" t="str">
        <f t="shared" si="259"/>
        <v/>
      </c>
      <c r="JV49" s="934" t="str">
        <f t="shared" si="260"/>
        <v/>
      </c>
      <c r="JW49" s="934" t="str">
        <f t="shared" si="261"/>
        <v/>
      </c>
      <c r="JX49" s="934" t="str">
        <f t="shared" si="262"/>
        <v/>
      </c>
      <c r="JY49" s="934" t="str">
        <f t="shared" si="263"/>
        <v/>
      </c>
      <c r="JZ49" s="934" t="str">
        <f t="shared" si="264"/>
        <v/>
      </c>
      <c r="KA49" s="934" t="str">
        <f t="shared" si="265"/>
        <v/>
      </c>
      <c r="KB49" s="934" t="str">
        <f t="shared" si="266"/>
        <v/>
      </c>
      <c r="KC49" s="934" t="str">
        <f t="shared" si="267"/>
        <v/>
      </c>
      <c r="KD49" s="934" t="str">
        <f t="shared" si="268"/>
        <v/>
      </c>
      <c r="KE49" s="934" t="str">
        <f t="shared" si="269"/>
        <v/>
      </c>
      <c r="KF49" s="934" t="str">
        <f t="shared" si="270"/>
        <v/>
      </c>
      <c r="KG49" s="934" t="str">
        <f t="shared" si="271"/>
        <v/>
      </c>
      <c r="KH49" s="934" t="str">
        <f t="shared" si="272"/>
        <v/>
      </c>
      <c r="KI49" s="934" t="str">
        <f t="shared" si="273"/>
        <v/>
      </c>
      <c r="KJ49" s="934" t="str">
        <f t="shared" si="274"/>
        <v/>
      </c>
      <c r="KK49" s="934" t="str">
        <f t="shared" si="275"/>
        <v/>
      </c>
      <c r="KL49" s="934" t="str">
        <f t="shared" si="276"/>
        <v/>
      </c>
      <c r="KM49" s="934" t="str">
        <f t="shared" si="277"/>
        <v/>
      </c>
      <c r="KN49" s="934" t="str">
        <f t="shared" si="278"/>
        <v/>
      </c>
      <c r="KO49" s="934" t="str">
        <f t="shared" si="279"/>
        <v/>
      </c>
      <c r="KP49" s="934" t="str">
        <f t="shared" si="280"/>
        <v/>
      </c>
      <c r="KQ49" s="934" t="str">
        <f t="shared" si="281"/>
        <v/>
      </c>
      <c r="KR49" s="934" t="str">
        <f t="shared" si="282"/>
        <v/>
      </c>
      <c r="KS49" s="934" t="str">
        <f t="shared" si="283"/>
        <v/>
      </c>
      <c r="KT49" s="934" t="str">
        <f t="shared" si="284"/>
        <v/>
      </c>
      <c r="KU49" s="934" t="str">
        <f t="shared" si="285"/>
        <v/>
      </c>
      <c r="KV49" s="934" t="str">
        <f t="shared" si="286"/>
        <v/>
      </c>
      <c r="KW49" s="934" t="str">
        <f t="shared" si="287"/>
        <v/>
      </c>
      <c r="KX49" s="934" t="str">
        <f t="shared" si="288"/>
        <v/>
      </c>
      <c r="KY49" s="934" t="str">
        <f t="shared" si="289"/>
        <v/>
      </c>
      <c r="KZ49" s="934" t="str">
        <f t="shared" si="290"/>
        <v/>
      </c>
      <c r="LA49" s="934" t="str">
        <f t="shared" si="291"/>
        <v/>
      </c>
      <c r="LB49" s="934" t="str">
        <f t="shared" si="292"/>
        <v/>
      </c>
      <c r="LC49" s="934" t="str">
        <f t="shared" si="293"/>
        <v/>
      </c>
      <c r="LD49" s="934" t="str">
        <f t="shared" si="294"/>
        <v/>
      </c>
      <c r="LE49" s="934" t="str">
        <f t="shared" si="295"/>
        <v/>
      </c>
      <c r="LF49" s="934" t="str">
        <f t="shared" si="296"/>
        <v/>
      </c>
      <c r="LG49" s="934" t="str">
        <f t="shared" si="297"/>
        <v/>
      </c>
      <c r="LH49" s="934" t="str">
        <f t="shared" si="298"/>
        <v/>
      </c>
      <c r="LI49" s="934" t="str">
        <f t="shared" si="299"/>
        <v/>
      </c>
      <c r="LJ49" s="934" t="str">
        <f t="shared" si="300"/>
        <v/>
      </c>
      <c r="LK49" s="934" t="str">
        <f t="shared" si="301"/>
        <v/>
      </c>
      <c r="LL49" s="934" t="str">
        <f t="shared" si="302"/>
        <v/>
      </c>
      <c r="LM49" s="934" t="str">
        <f t="shared" si="303"/>
        <v/>
      </c>
      <c r="LN49" s="934" t="str">
        <f t="shared" si="304"/>
        <v/>
      </c>
      <c r="LO49" s="934" t="str">
        <f t="shared" si="305"/>
        <v/>
      </c>
      <c r="LP49" s="934" t="str">
        <f t="shared" si="306"/>
        <v/>
      </c>
      <c r="LQ49" s="935" t="str">
        <f t="shared" si="307"/>
        <v/>
      </c>
      <c r="LR49" s="935" t="str">
        <f t="shared" si="308"/>
        <v/>
      </c>
      <c r="LS49" s="935" t="str">
        <f t="shared" si="309"/>
        <v/>
      </c>
      <c r="LT49" s="935" t="str">
        <f t="shared" si="310"/>
        <v/>
      </c>
      <c r="LU49" s="935" t="str">
        <f t="shared" si="311"/>
        <v/>
      </c>
      <c r="LV49" s="902" t="str">
        <f t="shared" si="312"/>
        <v/>
      </c>
      <c r="LW49" s="902" t="str">
        <f t="shared" si="313"/>
        <v/>
      </c>
      <c r="LX49" s="902" t="str">
        <f t="shared" si="314"/>
        <v/>
      </c>
      <c r="LY49" s="902" t="str">
        <f t="shared" si="315"/>
        <v/>
      </c>
      <c r="LZ49" s="902" t="str">
        <f t="shared" si="316"/>
        <v/>
      </c>
      <c r="MA49" s="902" t="str">
        <f t="shared" si="317"/>
        <v/>
      </c>
      <c r="MB49" s="902" t="str">
        <f t="shared" si="318"/>
        <v/>
      </c>
      <c r="MC49" s="902" t="str">
        <f t="shared" si="319"/>
        <v/>
      </c>
      <c r="MD49" s="902" t="str">
        <f t="shared" si="320"/>
        <v/>
      </c>
      <c r="ME49" s="902" t="str">
        <f t="shared" si="321"/>
        <v/>
      </c>
      <c r="MF49" s="902" t="str">
        <f t="shared" si="322"/>
        <v/>
      </c>
      <c r="MG49" s="902" t="str">
        <f t="shared" si="323"/>
        <v/>
      </c>
      <c r="MH49" s="902" t="str">
        <f t="shared" si="324"/>
        <v/>
      </c>
      <c r="MI49" s="902" t="str">
        <f t="shared" si="325"/>
        <v/>
      </c>
      <c r="MJ49" s="902" t="str">
        <f t="shared" si="326"/>
        <v/>
      </c>
      <c r="MK49" s="902" t="str">
        <f t="shared" si="327"/>
        <v/>
      </c>
      <c r="ML49" s="902" t="str">
        <f t="shared" si="328"/>
        <v/>
      </c>
      <c r="MM49" s="902" t="str">
        <f t="shared" si="329"/>
        <v/>
      </c>
      <c r="MN49" s="902" t="str">
        <f t="shared" si="330"/>
        <v/>
      </c>
      <c r="MO49" s="902" t="str">
        <f t="shared" si="331"/>
        <v/>
      </c>
      <c r="MP49" s="923">
        <f t="shared" si="338"/>
        <v>0</v>
      </c>
      <c r="MQ49" s="923">
        <f t="shared" si="339"/>
        <v>0</v>
      </c>
      <c r="MR49" s="923">
        <f t="shared" si="340"/>
        <v>0</v>
      </c>
      <c r="MS49" s="923">
        <f t="shared" si="341"/>
        <v>0</v>
      </c>
      <c r="MT49" s="923">
        <f t="shared" si="342"/>
        <v>0</v>
      </c>
      <c r="MU49" s="923">
        <f t="shared" si="343"/>
        <v>0</v>
      </c>
      <c r="MV49" s="923">
        <f t="shared" si="344"/>
        <v>0</v>
      </c>
      <c r="MW49" s="923">
        <f t="shared" si="345"/>
        <v>0</v>
      </c>
      <c r="MX49" s="923">
        <f t="shared" si="346"/>
        <v>0</v>
      </c>
      <c r="MY49" s="923">
        <f t="shared" si="347"/>
        <v>0</v>
      </c>
      <c r="MZ49" s="923">
        <f t="shared" si="332"/>
        <v>0</v>
      </c>
      <c r="NA49" s="923">
        <f t="shared" si="333"/>
        <v>0</v>
      </c>
      <c r="NB49" s="923">
        <f t="shared" si="334"/>
        <v>0</v>
      </c>
      <c r="NC49" s="923">
        <f t="shared" si="335"/>
        <v>0</v>
      </c>
      <c r="ND49" s="923">
        <f t="shared" si="336"/>
        <v>0</v>
      </c>
    </row>
    <row r="50" spans="1:368" s="902" customFormat="1" ht="13.9" customHeight="1" x14ac:dyDescent="0.2">
      <c r="A50" s="927" t="str">
        <f t="shared" si="337"/>
        <v/>
      </c>
      <c r="B50" s="928">
        <f>'Rent Schedule &amp; Summary'!B28</f>
        <v>0</v>
      </c>
      <c r="C50" s="929">
        <f>'Rent Schedule &amp; Summary'!C28</f>
        <v>0</v>
      </c>
      <c r="D50" s="929">
        <f>'Rent Schedule &amp; Summary'!D28</f>
        <v>0</v>
      </c>
      <c r="E50" s="929">
        <f>'Rent Schedule &amp; Summary'!E28</f>
        <v>0</v>
      </c>
      <c r="F50" s="929">
        <f>'Rent Schedule &amp; Summary'!F28</f>
        <v>0</v>
      </c>
      <c r="G50" s="929">
        <f>'Rent Schedule &amp; Summary'!G28</f>
        <v>0</v>
      </c>
      <c r="H50" s="929">
        <f>'Rent Schedule &amp; Summary'!H28</f>
        <v>0</v>
      </c>
      <c r="I50" s="929">
        <f>'Rent Schedule &amp; Summary'!I28</f>
        <v>0</v>
      </c>
      <c r="J50" s="929">
        <f>'Rent Schedule &amp; Summary'!J28</f>
        <v>0</v>
      </c>
      <c r="K50" s="930">
        <f>'Rent Schedule &amp; Summary'!K28</f>
        <v>0</v>
      </c>
      <c r="L50" s="759">
        <f t="shared" si="0"/>
        <v>0</v>
      </c>
      <c r="M50" s="759">
        <f t="shared" si="1"/>
        <v>0</v>
      </c>
      <c r="N50" s="931">
        <f>'Rent Schedule &amp; Summary'!N28</f>
        <v>0</v>
      </c>
      <c r="O50" s="931">
        <f>'Rent Schedule &amp; Summary'!O28</f>
        <v>0</v>
      </c>
      <c r="P50" s="931">
        <f>'Rent Schedule &amp; Summary'!P28</f>
        <v>0</v>
      </c>
      <c r="Q50" s="908">
        <f>'Rent Schedule &amp; Summary'!Q28</f>
        <v>0</v>
      </c>
      <c r="R50" s="932">
        <f>'Rent Schedule &amp; Summary'!R28</f>
        <v>0</v>
      </c>
      <c r="S50" s="933">
        <f>'Rent Schedule &amp; Summary'!S28</f>
        <v>0</v>
      </c>
      <c r="T50" s="1281">
        <f>'Rent Schedule &amp; Summary'!T28</f>
        <v>0</v>
      </c>
      <c r="U50" s="1281"/>
      <c r="V50" s="1281"/>
      <c r="W50" s="1281"/>
      <c r="X50" s="902" t="str">
        <f t="shared" si="2"/>
        <v/>
      </c>
      <c r="Y50" s="902" t="str">
        <f t="shared" si="3"/>
        <v/>
      </c>
      <c r="Z50" s="902" t="str">
        <f t="shared" si="4"/>
        <v/>
      </c>
      <c r="AA50" s="902" t="str">
        <f t="shared" si="5"/>
        <v/>
      </c>
      <c r="AB50" s="902" t="str">
        <f t="shared" si="6"/>
        <v/>
      </c>
      <c r="AC50" s="902" t="str">
        <f t="shared" si="7"/>
        <v/>
      </c>
      <c r="AD50" s="902" t="str">
        <f t="shared" si="8"/>
        <v/>
      </c>
      <c r="AE50" s="902" t="str">
        <f t="shared" si="9"/>
        <v/>
      </c>
      <c r="AF50" s="902" t="str">
        <f t="shared" si="10"/>
        <v/>
      </c>
      <c r="AG50" s="902" t="str">
        <f t="shared" si="11"/>
        <v/>
      </c>
      <c r="AH50" s="902" t="str">
        <f t="shared" si="12"/>
        <v/>
      </c>
      <c r="AI50" s="902" t="str">
        <f t="shared" si="13"/>
        <v/>
      </c>
      <c r="AJ50" s="902" t="str">
        <f t="shared" si="14"/>
        <v/>
      </c>
      <c r="AK50" s="902" t="str">
        <f t="shared" si="15"/>
        <v/>
      </c>
      <c r="AL50" s="902" t="str">
        <f t="shared" si="16"/>
        <v/>
      </c>
      <c r="AM50" s="902" t="str">
        <f t="shared" si="17"/>
        <v/>
      </c>
      <c r="AN50" s="902" t="str">
        <f t="shared" si="18"/>
        <v/>
      </c>
      <c r="AO50" s="902" t="str">
        <f t="shared" si="19"/>
        <v/>
      </c>
      <c r="AP50" s="902" t="str">
        <f t="shared" si="20"/>
        <v/>
      </c>
      <c r="AQ50" s="902" t="str">
        <f t="shared" si="21"/>
        <v/>
      </c>
      <c r="AR50" s="902" t="str">
        <f t="shared" si="22"/>
        <v/>
      </c>
      <c r="AS50" s="902" t="str">
        <f t="shared" si="23"/>
        <v/>
      </c>
      <c r="AT50" s="902" t="str">
        <f t="shared" si="24"/>
        <v/>
      </c>
      <c r="AU50" s="902" t="str">
        <f t="shared" si="25"/>
        <v/>
      </c>
      <c r="AV50" s="902" t="str">
        <f t="shared" si="26"/>
        <v/>
      </c>
      <c r="AW50" s="902" t="str">
        <f t="shared" si="27"/>
        <v/>
      </c>
      <c r="AX50" s="902" t="str">
        <f t="shared" si="28"/>
        <v/>
      </c>
      <c r="AY50" s="902" t="str">
        <f t="shared" si="29"/>
        <v/>
      </c>
      <c r="AZ50" s="902" t="str">
        <f t="shared" si="30"/>
        <v/>
      </c>
      <c r="BA50" s="902" t="str">
        <f t="shared" si="31"/>
        <v/>
      </c>
      <c r="BB50" s="902" t="str">
        <f t="shared" si="32"/>
        <v/>
      </c>
      <c r="BC50" s="902" t="str">
        <f t="shared" si="33"/>
        <v/>
      </c>
      <c r="BD50" s="902" t="str">
        <f t="shared" si="34"/>
        <v/>
      </c>
      <c r="BE50" s="902" t="str">
        <f t="shared" si="35"/>
        <v/>
      </c>
      <c r="BF50" s="902" t="str">
        <f t="shared" si="36"/>
        <v/>
      </c>
      <c r="BG50" s="902" t="str">
        <f t="shared" si="37"/>
        <v/>
      </c>
      <c r="BH50" s="902" t="str">
        <f t="shared" si="38"/>
        <v/>
      </c>
      <c r="BI50" s="902" t="str">
        <f t="shared" si="39"/>
        <v/>
      </c>
      <c r="BJ50" s="902" t="str">
        <f t="shared" si="40"/>
        <v/>
      </c>
      <c r="BK50" s="902" t="str">
        <f t="shared" si="41"/>
        <v/>
      </c>
      <c r="BL50" s="902" t="str">
        <f t="shared" si="42"/>
        <v/>
      </c>
      <c r="BM50" s="902" t="str">
        <f t="shared" si="43"/>
        <v/>
      </c>
      <c r="BN50" s="902" t="str">
        <f t="shared" si="44"/>
        <v/>
      </c>
      <c r="BO50" s="902" t="str">
        <f t="shared" si="45"/>
        <v/>
      </c>
      <c r="BP50" s="902" t="str">
        <f t="shared" si="46"/>
        <v/>
      </c>
      <c r="BQ50" s="902" t="str">
        <f t="shared" si="47"/>
        <v/>
      </c>
      <c r="BR50" s="902" t="str">
        <f t="shared" si="48"/>
        <v/>
      </c>
      <c r="BS50" s="902" t="str">
        <f t="shared" si="49"/>
        <v/>
      </c>
      <c r="BT50" s="902" t="str">
        <f t="shared" si="50"/>
        <v/>
      </c>
      <c r="BU50" s="902" t="str">
        <f t="shared" si="51"/>
        <v/>
      </c>
      <c r="BV50" s="902" t="str">
        <f t="shared" si="52"/>
        <v/>
      </c>
      <c r="BW50" s="902" t="str">
        <f t="shared" si="53"/>
        <v/>
      </c>
      <c r="BX50" s="902" t="str">
        <f t="shared" si="54"/>
        <v/>
      </c>
      <c r="BY50" s="902" t="str">
        <f t="shared" si="55"/>
        <v/>
      </c>
      <c r="BZ50" s="902" t="str">
        <f t="shared" si="56"/>
        <v/>
      </c>
      <c r="CA50" s="902" t="str">
        <f t="shared" si="57"/>
        <v/>
      </c>
      <c r="CB50" s="902" t="str">
        <f t="shared" si="58"/>
        <v/>
      </c>
      <c r="CC50" s="902" t="str">
        <f t="shared" si="59"/>
        <v/>
      </c>
      <c r="CD50" s="902" t="str">
        <f t="shared" si="60"/>
        <v/>
      </c>
      <c r="CE50" s="902" t="str">
        <f t="shared" si="61"/>
        <v/>
      </c>
      <c r="CF50" s="902" t="str">
        <f t="shared" si="62"/>
        <v/>
      </c>
      <c r="CG50" s="902" t="str">
        <f t="shared" si="63"/>
        <v/>
      </c>
      <c r="CH50" s="902" t="str">
        <f t="shared" si="64"/>
        <v/>
      </c>
      <c r="CI50" s="902" t="str">
        <f t="shared" si="65"/>
        <v/>
      </c>
      <c r="CJ50" s="902" t="str">
        <f t="shared" si="66"/>
        <v/>
      </c>
      <c r="CK50" s="902" t="str">
        <f t="shared" si="67"/>
        <v/>
      </c>
      <c r="CL50" s="902" t="str">
        <f t="shared" si="68"/>
        <v/>
      </c>
      <c r="CM50" s="902" t="str">
        <f t="shared" si="69"/>
        <v/>
      </c>
      <c r="CN50" s="902" t="str">
        <f t="shared" si="70"/>
        <v/>
      </c>
      <c r="CO50" s="902" t="str">
        <f t="shared" si="71"/>
        <v/>
      </c>
      <c r="CP50" s="902" t="str">
        <f t="shared" si="72"/>
        <v/>
      </c>
      <c r="CQ50" s="902" t="str">
        <f t="shared" si="73"/>
        <v/>
      </c>
      <c r="CR50" s="902" t="str">
        <f t="shared" si="74"/>
        <v/>
      </c>
      <c r="CS50" s="902" t="str">
        <f t="shared" si="75"/>
        <v/>
      </c>
      <c r="CT50" s="902" t="str">
        <f t="shared" si="76"/>
        <v/>
      </c>
      <c r="CU50" s="902" t="str">
        <f t="shared" si="77"/>
        <v/>
      </c>
      <c r="CV50" s="902" t="str">
        <f t="shared" si="78"/>
        <v/>
      </c>
      <c r="CW50" s="902" t="str">
        <f t="shared" si="79"/>
        <v/>
      </c>
      <c r="CX50" s="902" t="str">
        <f t="shared" si="80"/>
        <v/>
      </c>
      <c r="CY50" s="902" t="str">
        <f t="shared" si="81"/>
        <v/>
      </c>
      <c r="CZ50" s="902" t="str">
        <f t="shared" si="82"/>
        <v/>
      </c>
      <c r="DA50" s="902" t="str">
        <f t="shared" si="83"/>
        <v/>
      </c>
      <c r="DB50" s="902" t="str">
        <f t="shared" si="84"/>
        <v/>
      </c>
      <c r="DC50" s="902" t="str">
        <f t="shared" si="85"/>
        <v/>
      </c>
      <c r="DD50" s="902" t="str">
        <f t="shared" si="86"/>
        <v/>
      </c>
      <c r="DE50" s="902" t="str">
        <f t="shared" si="87"/>
        <v/>
      </c>
      <c r="DF50" s="902" t="str">
        <f t="shared" si="88"/>
        <v/>
      </c>
      <c r="DG50" s="902" t="str">
        <f t="shared" si="89"/>
        <v/>
      </c>
      <c r="DH50" s="902" t="str">
        <f t="shared" si="90"/>
        <v/>
      </c>
      <c r="DI50" s="902" t="str">
        <f t="shared" si="91"/>
        <v/>
      </c>
      <c r="DJ50" s="902" t="str">
        <f t="shared" si="92"/>
        <v/>
      </c>
      <c r="DK50" s="902" t="str">
        <f t="shared" si="93"/>
        <v/>
      </c>
      <c r="DL50" s="902" t="str">
        <f t="shared" si="94"/>
        <v/>
      </c>
      <c r="DM50" s="902" t="str">
        <f t="shared" si="95"/>
        <v/>
      </c>
      <c r="DN50" s="902" t="str">
        <f t="shared" si="96"/>
        <v/>
      </c>
      <c r="DO50" s="902" t="str">
        <f t="shared" si="97"/>
        <v/>
      </c>
      <c r="DP50" s="902" t="str">
        <f t="shared" si="98"/>
        <v/>
      </c>
      <c r="DQ50" s="902" t="str">
        <f t="shared" si="99"/>
        <v/>
      </c>
      <c r="DR50" s="902" t="str">
        <f t="shared" si="100"/>
        <v/>
      </c>
      <c r="DS50" s="902" t="str">
        <f t="shared" si="101"/>
        <v/>
      </c>
      <c r="DT50" s="902" t="str">
        <f t="shared" si="102"/>
        <v/>
      </c>
      <c r="DU50" s="902" t="str">
        <f t="shared" si="103"/>
        <v/>
      </c>
      <c r="DV50" s="902" t="str">
        <f t="shared" si="104"/>
        <v/>
      </c>
      <c r="DW50" s="902" t="str">
        <f t="shared" si="105"/>
        <v/>
      </c>
      <c r="DX50" s="902" t="str">
        <f t="shared" si="106"/>
        <v/>
      </c>
      <c r="DY50" s="902" t="str">
        <f t="shared" si="107"/>
        <v/>
      </c>
      <c r="DZ50" s="902" t="str">
        <f t="shared" si="108"/>
        <v/>
      </c>
      <c r="EA50" s="902" t="str">
        <f t="shared" si="109"/>
        <v/>
      </c>
      <c r="EB50" s="902" t="str">
        <f t="shared" si="110"/>
        <v/>
      </c>
      <c r="EC50" s="902" t="str">
        <f t="shared" si="111"/>
        <v/>
      </c>
      <c r="ED50" s="902" t="str">
        <f t="shared" si="112"/>
        <v/>
      </c>
      <c r="EE50" s="902" t="str">
        <f t="shared" si="113"/>
        <v/>
      </c>
      <c r="EF50" s="902" t="str">
        <f t="shared" si="114"/>
        <v/>
      </c>
      <c r="EG50" s="902" t="str">
        <f t="shared" si="115"/>
        <v/>
      </c>
      <c r="EH50" s="902" t="str">
        <f t="shared" si="116"/>
        <v/>
      </c>
      <c r="EI50" s="902" t="str">
        <f t="shared" si="117"/>
        <v/>
      </c>
      <c r="EJ50" s="902" t="str">
        <f t="shared" si="118"/>
        <v/>
      </c>
      <c r="EK50" s="902" t="str">
        <f t="shared" si="119"/>
        <v/>
      </c>
      <c r="EL50" s="902" t="str">
        <f t="shared" si="120"/>
        <v/>
      </c>
      <c r="EM50" s="902" t="str">
        <f t="shared" si="121"/>
        <v/>
      </c>
      <c r="EN50" s="902" t="str">
        <f t="shared" si="122"/>
        <v/>
      </c>
      <c r="EO50" s="902" t="str">
        <f t="shared" si="123"/>
        <v/>
      </c>
      <c r="EP50" s="902" t="str">
        <f t="shared" si="124"/>
        <v/>
      </c>
      <c r="EQ50" s="902" t="str">
        <f t="shared" si="125"/>
        <v/>
      </c>
      <c r="ER50" s="902" t="str">
        <f t="shared" si="126"/>
        <v/>
      </c>
      <c r="ES50" s="902" t="str">
        <f t="shared" si="127"/>
        <v/>
      </c>
      <c r="ET50" s="902" t="str">
        <f t="shared" si="128"/>
        <v/>
      </c>
      <c r="EU50" s="902" t="str">
        <f t="shared" si="129"/>
        <v/>
      </c>
      <c r="EV50" s="902" t="str">
        <f t="shared" si="130"/>
        <v/>
      </c>
      <c r="EW50" s="902" t="str">
        <f t="shared" si="131"/>
        <v/>
      </c>
      <c r="EX50" s="902" t="str">
        <f t="shared" si="132"/>
        <v/>
      </c>
      <c r="EY50" s="902" t="str">
        <f t="shared" si="133"/>
        <v/>
      </c>
      <c r="EZ50" s="902" t="str">
        <f t="shared" si="134"/>
        <v/>
      </c>
      <c r="FA50" s="902" t="str">
        <f t="shared" si="135"/>
        <v/>
      </c>
      <c r="FB50" s="902" t="str">
        <f t="shared" si="136"/>
        <v/>
      </c>
      <c r="FC50" s="902" t="str">
        <f t="shared" si="137"/>
        <v/>
      </c>
      <c r="FD50" s="902" t="str">
        <f t="shared" si="138"/>
        <v/>
      </c>
      <c r="FE50" s="902" t="str">
        <f t="shared" si="139"/>
        <v/>
      </c>
      <c r="FF50" s="902" t="str">
        <f t="shared" si="140"/>
        <v/>
      </c>
      <c r="FG50" s="902" t="str">
        <f t="shared" si="141"/>
        <v/>
      </c>
      <c r="FH50" s="902" t="str">
        <f t="shared" si="142"/>
        <v/>
      </c>
      <c r="FI50" s="902" t="str">
        <f t="shared" si="143"/>
        <v/>
      </c>
      <c r="FJ50" s="902" t="str">
        <f t="shared" si="144"/>
        <v/>
      </c>
      <c r="FK50" s="902" t="str">
        <f t="shared" si="145"/>
        <v/>
      </c>
      <c r="FL50" s="902" t="str">
        <f t="shared" si="146"/>
        <v/>
      </c>
      <c r="FM50" s="902" t="str">
        <f t="shared" si="147"/>
        <v/>
      </c>
      <c r="FN50" s="902" t="str">
        <f t="shared" si="148"/>
        <v/>
      </c>
      <c r="FO50" s="902" t="str">
        <f t="shared" si="149"/>
        <v/>
      </c>
      <c r="FP50" s="902" t="str">
        <f t="shared" si="150"/>
        <v/>
      </c>
      <c r="FQ50" s="902" t="str">
        <f t="shared" si="151"/>
        <v/>
      </c>
      <c r="FR50" s="902" t="str">
        <f t="shared" si="152"/>
        <v/>
      </c>
      <c r="FS50" s="902" t="str">
        <f t="shared" si="153"/>
        <v/>
      </c>
      <c r="FT50" s="902" t="str">
        <f t="shared" si="154"/>
        <v/>
      </c>
      <c r="FU50" s="902" t="str">
        <f t="shared" si="155"/>
        <v/>
      </c>
      <c r="FV50" s="902" t="str">
        <f t="shared" si="156"/>
        <v/>
      </c>
      <c r="FW50" s="902" t="str">
        <f t="shared" si="157"/>
        <v/>
      </c>
      <c r="FX50" s="902" t="str">
        <f t="shared" si="158"/>
        <v/>
      </c>
      <c r="FY50" s="902" t="str">
        <f t="shared" si="159"/>
        <v/>
      </c>
      <c r="FZ50" s="902" t="str">
        <f t="shared" si="160"/>
        <v/>
      </c>
      <c r="GA50" s="902" t="str">
        <f t="shared" si="161"/>
        <v/>
      </c>
      <c r="GB50" s="902" t="str">
        <f t="shared" si="162"/>
        <v/>
      </c>
      <c r="GC50" s="902" t="str">
        <f t="shared" si="163"/>
        <v/>
      </c>
      <c r="GD50" s="902" t="str">
        <f t="shared" si="164"/>
        <v/>
      </c>
      <c r="GE50" s="902" t="str">
        <f t="shared" si="165"/>
        <v/>
      </c>
      <c r="GF50" s="902" t="str">
        <f t="shared" si="166"/>
        <v/>
      </c>
      <c r="GG50" s="902" t="str">
        <f t="shared" si="167"/>
        <v/>
      </c>
      <c r="GH50" s="902" t="str">
        <f t="shared" si="168"/>
        <v/>
      </c>
      <c r="GI50" s="902" t="str">
        <f t="shared" si="169"/>
        <v/>
      </c>
      <c r="GJ50" s="902" t="str">
        <f t="shared" si="170"/>
        <v/>
      </c>
      <c r="GK50" s="902" t="str">
        <f t="shared" si="171"/>
        <v/>
      </c>
      <c r="GL50" s="902" t="str">
        <f t="shared" si="172"/>
        <v/>
      </c>
      <c r="GM50" s="902" t="str">
        <f t="shared" si="173"/>
        <v/>
      </c>
      <c r="GN50" s="902" t="str">
        <f t="shared" si="174"/>
        <v/>
      </c>
      <c r="GO50" s="902" t="str">
        <f t="shared" si="175"/>
        <v/>
      </c>
      <c r="GP50" s="902" t="str">
        <f t="shared" si="176"/>
        <v/>
      </c>
      <c r="GQ50" s="902" t="str">
        <f t="shared" si="177"/>
        <v/>
      </c>
      <c r="GR50" s="902" t="str">
        <f t="shared" si="178"/>
        <v/>
      </c>
      <c r="GS50" s="902" t="str">
        <f t="shared" si="179"/>
        <v/>
      </c>
      <c r="GT50" s="902" t="str">
        <f t="shared" si="180"/>
        <v/>
      </c>
      <c r="GU50" s="902" t="str">
        <f t="shared" si="181"/>
        <v/>
      </c>
      <c r="GV50" s="902" t="str">
        <f t="shared" si="182"/>
        <v/>
      </c>
      <c r="GW50" s="902" t="str">
        <f t="shared" si="183"/>
        <v/>
      </c>
      <c r="GX50" s="902" t="str">
        <f t="shared" si="184"/>
        <v/>
      </c>
      <c r="GY50" s="902" t="str">
        <f t="shared" si="185"/>
        <v/>
      </c>
      <c r="GZ50" s="902" t="str">
        <f t="shared" si="186"/>
        <v/>
      </c>
      <c r="HA50" s="902" t="str">
        <f t="shared" si="187"/>
        <v/>
      </c>
      <c r="HB50" s="902" t="str">
        <f t="shared" si="188"/>
        <v/>
      </c>
      <c r="HC50" s="902" t="str">
        <f t="shared" si="189"/>
        <v/>
      </c>
      <c r="HD50" s="902" t="str">
        <f t="shared" si="190"/>
        <v/>
      </c>
      <c r="HE50" s="902" t="str">
        <f t="shared" si="191"/>
        <v/>
      </c>
      <c r="HF50" s="902" t="str">
        <f t="shared" si="192"/>
        <v/>
      </c>
      <c r="HG50" s="902" t="str">
        <f t="shared" si="193"/>
        <v/>
      </c>
      <c r="HH50" s="902" t="str">
        <f t="shared" si="194"/>
        <v/>
      </c>
      <c r="HI50" s="902" t="str">
        <f t="shared" si="195"/>
        <v/>
      </c>
      <c r="HJ50" s="902" t="str">
        <f t="shared" si="196"/>
        <v/>
      </c>
      <c r="HK50" s="902" t="str">
        <f t="shared" si="197"/>
        <v/>
      </c>
      <c r="HL50" s="902" t="str">
        <f t="shared" si="198"/>
        <v/>
      </c>
      <c r="HM50" s="902" t="str">
        <f t="shared" si="199"/>
        <v/>
      </c>
      <c r="HN50" s="902" t="str">
        <f t="shared" si="200"/>
        <v/>
      </c>
      <c r="HO50" s="902" t="str">
        <f t="shared" si="201"/>
        <v/>
      </c>
      <c r="HP50" s="902" t="str">
        <f t="shared" si="202"/>
        <v/>
      </c>
      <c r="HQ50" s="902" t="str">
        <f t="shared" si="203"/>
        <v/>
      </c>
      <c r="HR50" s="902" t="str">
        <f t="shared" si="204"/>
        <v/>
      </c>
      <c r="HS50" s="902" t="str">
        <f t="shared" si="205"/>
        <v/>
      </c>
      <c r="HT50" s="902" t="str">
        <f t="shared" si="206"/>
        <v/>
      </c>
      <c r="HU50" s="902" t="str">
        <f t="shared" si="207"/>
        <v/>
      </c>
      <c r="HV50" s="902" t="str">
        <f t="shared" si="208"/>
        <v/>
      </c>
      <c r="HW50" s="902" t="str">
        <f t="shared" si="209"/>
        <v/>
      </c>
      <c r="HX50" s="902" t="str">
        <f t="shared" si="210"/>
        <v/>
      </c>
      <c r="HY50" s="902" t="str">
        <f t="shared" si="211"/>
        <v/>
      </c>
      <c r="HZ50" s="934" t="str">
        <f t="shared" si="212"/>
        <v/>
      </c>
      <c r="IA50" s="934" t="str">
        <f t="shared" si="213"/>
        <v/>
      </c>
      <c r="IB50" s="934" t="str">
        <f t="shared" si="214"/>
        <v/>
      </c>
      <c r="IC50" s="934" t="str">
        <f t="shared" si="215"/>
        <v/>
      </c>
      <c r="ID50" s="934" t="str">
        <f t="shared" si="216"/>
        <v/>
      </c>
      <c r="IE50" s="934" t="str">
        <f t="shared" si="217"/>
        <v/>
      </c>
      <c r="IF50" s="934" t="str">
        <f t="shared" si="218"/>
        <v/>
      </c>
      <c r="IG50" s="934" t="str">
        <f t="shared" si="219"/>
        <v/>
      </c>
      <c r="IH50" s="934" t="str">
        <f t="shared" si="220"/>
        <v/>
      </c>
      <c r="II50" s="934" t="str">
        <f t="shared" si="221"/>
        <v/>
      </c>
      <c r="IJ50" s="934" t="str">
        <f t="shared" si="222"/>
        <v/>
      </c>
      <c r="IK50" s="934" t="str">
        <f t="shared" si="223"/>
        <v/>
      </c>
      <c r="IL50" s="934" t="str">
        <f t="shared" si="224"/>
        <v/>
      </c>
      <c r="IM50" s="934" t="str">
        <f t="shared" si="225"/>
        <v/>
      </c>
      <c r="IN50" s="934" t="str">
        <f t="shared" si="226"/>
        <v/>
      </c>
      <c r="IO50" s="934" t="str">
        <f t="shared" si="227"/>
        <v/>
      </c>
      <c r="IP50" s="934" t="str">
        <f t="shared" si="228"/>
        <v/>
      </c>
      <c r="IQ50" s="934" t="str">
        <f t="shared" si="229"/>
        <v/>
      </c>
      <c r="IR50" s="934" t="str">
        <f t="shared" si="230"/>
        <v/>
      </c>
      <c r="IS50" s="934" t="str">
        <f t="shared" si="231"/>
        <v/>
      </c>
      <c r="IT50" s="934" t="str">
        <f t="shared" si="232"/>
        <v/>
      </c>
      <c r="IU50" s="934" t="str">
        <f t="shared" si="233"/>
        <v/>
      </c>
      <c r="IV50" s="934" t="str">
        <f t="shared" si="234"/>
        <v/>
      </c>
      <c r="IW50" s="934" t="str">
        <f t="shared" si="235"/>
        <v/>
      </c>
      <c r="IX50" s="934" t="str">
        <f t="shared" si="236"/>
        <v/>
      </c>
      <c r="IY50" s="934" t="str">
        <f t="shared" si="237"/>
        <v/>
      </c>
      <c r="IZ50" s="934" t="str">
        <f t="shared" si="238"/>
        <v/>
      </c>
      <c r="JA50" s="934" t="str">
        <f t="shared" si="239"/>
        <v/>
      </c>
      <c r="JB50" s="934" t="str">
        <f t="shared" si="240"/>
        <v/>
      </c>
      <c r="JC50" s="934" t="str">
        <f t="shared" si="241"/>
        <v/>
      </c>
      <c r="JD50" s="934" t="str">
        <f t="shared" si="242"/>
        <v/>
      </c>
      <c r="JE50" s="934" t="str">
        <f t="shared" si="243"/>
        <v/>
      </c>
      <c r="JF50" s="934" t="str">
        <f t="shared" si="244"/>
        <v/>
      </c>
      <c r="JG50" s="934" t="str">
        <f t="shared" si="245"/>
        <v/>
      </c>
      <c r="JH50" s="934" t="str">
        <f t="shared" si="246"/>
        <v/>
      </c>
      <c r="JI50" s="934" t="str">
        <f t="shared" si="247"/>
        <v/>
      </c>
      <c r="JJ50" s="934" t="str">
        <f t="shared" si="248"/>
        <v/>
      </c>
      <c r="JK50" s="934" t="str">
        <f t="shared" si="249"/>
        <v/>
      </c>
      <c r="JL50" s="934" t="str">
        <f t="shared" si="250"/>
        <v/>
      </c>
      <c r="JM50" s="934" t="str">
        <f t="shared" si="251"/>
        <v/>
      </c>
      <c r="JN50" s="934" t="str">
        <f t="shared" si="252"/>
        <v/>
      </c>
      <c r="JO50" s="934" t="str">
        <f t="shared" si="253"/>
        <v/>
      </c>
      <c r="JP50" s="934" t="str">
        <f t="shared" si="254"/>
        <v/>
      </c>
      <c r="JQ50" s="934" t="str">
        <f t="shared" si="255"/>
        <v/>
      </c>
      <c r="JR50" s="934" t="str">
        <f t="shared" si="256"/>
        <v/>
      </c>
      <c r="JS50" s="934" t="str">
        <f t="shared" si="257"/>
        <v/>
      </c>
      <c r="JT50" s="934" t="str">
        <f t="shared" si="258"/>
        <v/>
      </c>
      <c r="JU50" s="934" t="str">
        <f t="shared" si="259"/>
        <v/>
      </c>
      <c r="JV50" s="934" t="str">
        <f t="shared" si="260"/>
        <v/>
      </c>
      <c r="JW50" s="934" t="str">
        <f t="shared" si="261"/>
        <v/>
      </c>
      <c r="JX50" s="934" t="str">
        <f t="shared" si="262"/>
        <v/>
      </c>
      <c r="JY50" s="934" t="str">
        <f t="shared" si="263"/>
        <v/>
      </c>
      <c r="JZ50" s="934" t="str">
        <f t="shared" si="264"/>
        <v/>
      </c>
      <c r="KA50" s="934" t="str">
        <f t="shared" si="265"/>
        <v/>
      </c>
      <c r="KB50" s="934" t="str">
        <f t="shared" si="266"/>
        <v/>
      </c>
      <c r="KC50" s="934" t="str">
        <f t="shared" si="267"/>
        <v/>
      </c>
      <c r="KD50" s="934" t="str">
        <f t="shared" si="268"/>
        <v/>
      </c>
      <c r="KE50" s="934" t="str">
        <f t="shared" si="269"/>
        <v/>
      </c>
      <c r="KF50" s="934" t="str">
        <f t="shared" si="270"/>
        <v/>
      </c>
      <c r="KG50" s="934" t="str">
        <f t="shared" si="271"/>
        <v/>
      </c>
      <c r="KH50" s="934" t="str">
        <f t="shared" si="272"/>
        <v/>
      </c>
      <c r="KI50" s="934" t="str">
        <f t="shared" si="273"/>
        <v/>
      </c>
      <c r="KJ50" s="934" t="str">
        <f t="shared" si="274"/>
        <v/>
      </c>
      <c r="KK50" s="934" t="str">
        <f t="shared" si="275"/>
        <v/>
      </c>
      <c r="KL50" s="934" t="str">
        <f t="shared" si="276"/>
        <v/>
      </c>
      <c r="KM50" s="934" t="str">
        <f t="shared" si="277"/>
        <v/>
      </c>
      <c r="KN50" s="934" t="str">
        <f t="shared" si="278"/>
        <v/>
      </c>
      <c r="KO50" s="934" t="str">
        <f t="shared" si="279"/>
        <v/>
      </c>
      <c r="KP50" s="934" t="str">
        <f t="shared" si="280"/>
        <v/>
      </c>
      <c r="KQ50" s="934" t="str">
        <f t="shared" si="281"/>
        <v/>
      </c>
      <c r="KR50" s="934" t="str">
        <f t="shared" si="282"/>
        <v/>
      </c>
      <c r="KS50" s="934" t="str">
        <f t="shared" si="283"/>
        <v/>
      </c>
      <c r="KT50" s="934" t="str">
        <f t="shared" si="284"/>
        <v/>
      </c>
      <c r="KU50" s="934" t="str">
        <f t="shared" si="285"/>
        <v/>
      </c>
      <c r="KV50" s="934" t="str">
        <f t="shared" si="286"/>
        <v/>
      </c>
      <c r="KW50" s="934" t="str">
        <f t="shared" si="287"/>
        <v/>
      </c>
      <c r="KX50" s="934" t="str">
        <f t="shared" si="288"/>
        <v/>
      </c>
      <c r="KY50" s="934" t="str">
        <f t="shared" si="289"/>
        <v/>
      </c>
      <c r="KZ50" s="934" t="str">
        <f t="shared" si="290"/>
        <v/>
      </c>
      <c r="LA50" s="934" t="str">
        <f t="shared" si="291"/>
        <v/>
      </c>
      <c r="LB50" s="934" t="str">
        <f t="shared" si="292"/>
        <v/>
      </c>
      <c r="LC50" s="934" t="str">
        <f t="shared" si="293"/>
        <v/>
      </c>
      <c r="LD50" s="934" t="str">
        <f t="shared" si="294"/>
        <v/>
      </c>
      <c r="LE50" s="934" t="str">
        <f t="shared" si="295"/>
        <v/>
      </c>
      <c r="LF50" s="934" t="str">
        <f t="shared" si="296"/>
        <v/>
      </c>
      <c r="LG50" s="934" t="str">
        <f t="shared" si="297"/>
        <v/>
      </c>
      <c r="LH50" s="934" t="str">
        <f t="shared" si="298"/>
        <v/>
      </c>
      <c r="LI50" s="934" t="str">
        <f t="shared" si="299"/>
        <v/>
      </c>
      <c r="LJ50" s="934" t="str">
        <f t="shared" si="300"/>
        <v/>
      </c>
      <c r="LK50" s="934" t="str">
        <f t="shared" si="301"/>
        <v/>
      </c>
      <c r="LL50" s="934" t="str">
        <f t="shared" si="302"/>
        <v/>
      </c>
      <c r="LM50" s="934" t="str">
        <f t="shared" si="303"/>
        <v/>
      </c>
      <c r="LN50" s="934" t="str">
        <f t="shared" si="304"/>
        <v/>
      </c>
      <c r="LO50" s="934" t="str">
        <f t="shared" si="305"/>
        <v/>
      </c>
      <c r="LP50" s="934" t="str">
        <f t="shared" si="306"/>
        <v/>
      </c>
      <c r="LQ50" s="935" t="str">
        <f t="shared" si="307"/>
        <v/>
      </c>
      <c r="LR50" s="935" t="str">
        <f t="shared" si="308"/>
        <v/>
      </c>
      <c r="LS50" s="935" t="str">
        <f t="shared" si="309"/>
        <v/>
      </c>
      <c r="LT50" s="935" t="str">
        <f t="shared" si="310"/>
        <v/>
      </c>
      <c r="LU50" s="935" t="str">
        <f t="shared" si="311"/>
        <v/>
      </c>
      <c r="LV50" s="902" t="str">
        <f t="shared" si="312"/>
        <v/>
      </c>
      <c r="LW50" s="902" t="str">
        <f t="shared" si="313"/>
        <v/>
      </c>
      <c r="LX50" s="902" t="str">
        <f t="shared" si="314"/>
        <v/>
      </c>
      <c r="LY50" s="902" t="str">
        <f t="shared" si="315"/>
        <v/>
      </c>
      <c r="LZ50" s="902" t="str">
        <f t="shared" si="316"/>
        <v/>
      </c>
      <c r="MA50" s="902" t="str">
        <f t="shared" si="317"/>
        <v/>
      </c>
      <c r="MB50" s="902" t="str">
        <f t="shared" si="318"/>
        <v/>
      </c>
      <c r="MC50" s="902" t="str">
        <f t="shared" si="319"/>
        <v/>
      </c>
      <c r="MD50" s="902" t="str">
        <f t="shared" si="320"/>
        <v/>
      </c>
      <c r="ME50" s="902" t="str">
        <f t="shared" si="321"/>
        <v/>
      </c>
      <c r="MF50" s="902" t="str">
        <f t="shared" si="322"/>
        <v/>
      </c>
      <c r="MG50" s="902" t="str">
        <f t="shared" si="323"/>
        <v/>
      </c>
      <c r="MH50" s="902" t="str">
        <f t="shared" si="324"/>
        <v/>
      </c>
      <c r="MI50" s="902" t="str">
        <f t="shared" si="325"/>
        <v/>
      </c>
      <c r="MJ50" s="902" t="str">
        <f t="shared" si="326"/>
        <v/>
      </c>
      <c r="MK50" s="902" t="str">
        <f t="shared" si="327"/>
        <v/>
      </c>
      <c r="ML50" s="902" t="str">
        <f t="shared" si="328"/>
        <v/>
      </c>
      <c r="MM50" s="902" t="str">
        <f t="shared" si="329"/>
        <v/>
      </c>
      <c r="MN50" s="902" t="str">
        <f t="shared" si="330"/>
        <v/>
      </c>
      <c r="MO50" s="902" t="str">
        <f t="shared" si="331"/>
        <v/>
      </c>
      <c r="MP50" s="923">
        <f t="shared" si="338"/>
        <v>0</v>
      </c>
      <c r="MQ50" s="923">
        <f t="shared" si="339"/>
        <v>0</v>
      </c>
      <c r="MR50" s="923">
        <f t="shared" si="340"/>
        <v>0</v>
      </c>
      <c r="MS50" s="923">
        <f t="shared" si="341"/>
        <v>0</v>
      </c>
      <c r="MT50" s="923">
        <f t="shared" si="342"/>
        <v>0</v>
      </c>
      <c r="MU50" s="923">
        <f t="shared" si="343"/>
        <v>0</v>
      </c>
      <c r="MV50" s="923">
        <f t="shared" si="344"/>
        <v>0</v>
      </c>
      <c r="MW50" s="923">
        <f t="shared" si="345"/>
        <v>0</v>
      </c>
      <c r="MX50" s="923">
        <f t="shared" si="346"/>
        <v>0</v>
      </c>
      <c r="MY50" s="923">
        <f t="shared" si="347"/>
        <v>0</v>
      </c>
      <c r="MZ50" s="923">
        <f t="shared" si="332"/>
        <v>0</v>
      </c>
      <c r="NA50" s="923">
        <f t="shared" si="333"/>
        <v>0</v>
      </c>
      <c r="NB50" s="923">
        <f t="shared" si="334"/>
        <v>0</v>
      </c>
      <c r="NC50" s="923">
        <f t="shared" si="335"/>
        <v>0</v>
      </c>
      <c r="ND50" s="923">
        <f t="shared" si="336"/>
        <v>0</v>
      </c>
    </row>
    <row r="51" spans="1:368" s="902" customFormat="1" ht="13.9" customHeight="1" x14ac:dyDescent="0.2">
      <c r="A51" s="927" t="str">
        <f t="shared" si="337"/>
        <v/>
      </c>
      <c r="B51" s="928">
        <f>'Rent Schedule &amp; Summary'!B29</f>
        <v>0</v>
      </c>
      <c r="C51" s="929">
        <f>'Rent Schedule &amp; Summary'!C29</f>
        <v>0</v>
      </c>
      <c r="D51" s="929">
        <f>'Rent Schedule &amp; Summary'!D29</f>
        <v>0</v>
      </c>
      <c r="E51" s="929">
        <f>'Rent Schedule &amp; Summary'!E29</f>
        <v>0</v>
      </c>
      <c r="F51" s="929">
        <f>'Rent Schedule &amp; Summary'!F29</f>
        <v>0</v>
      </c>
      <c r="G51" s="929">
        <f>'Rent Schedule &amp; Summary'!G29</f>
        <v>0</v>
      </c>
      <c r="H51" s="929">
        <f>'Rent Schedule &amp; Summary'!H29</f>
        <v>0</v>
      </c>
      <c r="I51" s="929">
        <f>'Rent Schedule &amp; Summary'!I29</f>
        <v>0</v>
      </c>
      <c r="J51" s="929">
        <f>'Rent Schedule &amp; Summary'!J29</f>
        <v>0</v>
      </c>
      <c r="K51" s="930">
        <f>'Rent Schedule &amp; Summary'!K29</f>
        <v>0</v>
      </c>
      <c r="L51" s="759">
        <f t="shared" si="0"/>
        <v>0</v>
      </c>
      <c r="M51" s="759">
        <f t="shared" si="1"/>
        <v>0</v>
      </c>
      <c r="N51" s="931">
        <f>'Rent Schedule &amp; Summary'!N29</f>
        <v>0</v>
      </c>
      <c r="O51" s="931">
        <f>'Rent Schedule &amp; Summary'!O29</f>
        <v>0</v>
      </c>
      <c r="P51" s="931">
        <f>'Rent Schedule &amp; Summary'!P29</f>
        <v>0</v>
      </c>
      <c r="Q51" s="908">
        <f>'Rent Schedule &amp; Summary'!Q29</f>
        <v>0</v>
      </c>
      <c r="R51" s="932">
        <f>'Rent Schedule &amp; Summary'!R29</f>
        <v>0</v>
      </c>
      <c r="S51" s="933">
        <f>'Rent Schedule &amp; Summary'!S29</f>
        <v>0</v>
      </c>
      <c r="T51" s="1281">
        <f>'Rent Schedule &amp; Summary'!T29</f>
        <v>0</v>
      </c>
      <c r="U51" s="1281"/>
      <c r="V51" s="1281"/>
      <c r="W51" s="1281"/>
      <c r="X51" s="902" t="str">
        <f t="shared" si="2"/>
        <v/>
      </c>
      <c r="Y51" s="902" t="str">
        <f t="shared" si="3"/>
        <v/>
      </c>
      <c r="Z51" s="902" t="str">
        <f t="shared" si="4"/>
        <v/>
      </c>
      <c r="AA51" s="902" t="str">
        <f t="shared" si="5"/>
        <v/>
      </c>
      <c r="AB51" s="902" t="str">
        <f t="shared" si="6"/>
        <v/>
      </c>
      <c r="AC51" s="902" t="str">
        <f t="shared" si="7"/>
        <v/>
      </c>
      <c r="AD51" s="902" t="str">
        <f t="shared" si="8"/>
        <v/>
      </c>
      <c r="AE51" s="902" t="str">
        <f t="shared" si="9"/>
        <v/>
      </c>
      <c r="AF51" s="902" t="str">
        <f t="shared" si="10"/>
        <v/>
      </c>
      <c r="AG51" s="902" t="str">
        <f t="shared" si="11"/>
        <v/>
      </c>
      <c r="AH51" s="902" t="str">
        <f t="shared" si="12"/>
        <v/>
      </c>
      <c r="AI51" s="902" t="str">
        <f t="shared" si="13"/>
        <v/>
      </c>
      <c r="AJ51" s="902" t="str">
        <f t="shared" si="14"/>
        <v/>
      </c>
      <c r="AK51" s="902" t="str">
        <f t="shared" si="15"/>
        <v/>
      </c>
      <c r="AL51" s="902" t="str">
        <f t="shared" si="16"/>
        <v/>
      </c>
      <c r="AM51" s="902" t="str">
        <f t="shared" si="17"/>
        <v/>
      </c>
      <c r="AN51" s="902" t="str">
        <f t="shared" si="18"/>
        <v/>
      </c>
      <c r="AO51" s="902" t="str">
        <f t="shared" si="19"/>
        <v/>
      </c>
      <c r="AP51" s="902" t="str">
        <f t="shared" si="20"/>
        <v/>
      </c>
      <c r="AQ51" s="902" t="str">
        <f t="shared" si="21"/>
        <v/>
      </c>
      <c r="AR51" s="902" t="str">
        <f t="shared" si="22"/>
        <v/>
      </c>
      <c r="AS51" s="902" t="str">
        <f t="shared" si="23"/>
        <v/>
      </c>
      <c r="AT51" s="902" t="str">
        <f t="shared" si="24"/>
        <v/>
      </c>
      <c r="AU51" s="902" t="str">
        <f t="shared" si="25"/>
        <v/>
      </c>
      <c r="AV51" s="902" t="str">
        <f t="shared" si="26"/>
        <v/>
      </c>
      <c r="AW51" s="902" t="str">
        <f t="shared" si="27"/>
        <v/>
      </c>
      <c r="AX51" s="902" t="str">
        <f t="shared" si="28"/>
        <v/>
      </c>
      <c r="AY51" s="902" t="str">
        <f t="shared" si="29"/>
        <v/>
      </c>
      <c r="AZ51" s="902" t="str">
        <f t="shared" si="30"/>
        <v/>
      </c>
      <c r="BA51" s="902" t="str">
        <f t="shared" si="31"/>
        <v/>
      </c>
      <c r="BB51" s="902" t="str">
        <f t="shared" si="32"/>
        <v/>
      </c>
      <c r="BC51" s="902" t="str">
        <f t="shared" si="33"/>
        <v/>
      </c>
      <c r="BD51" s="902" t="str">
        <f t="shared" si="34"/>
        <v/>
      </c>
      <c r="BE51" s="902" t="str">
        <f t="shared" si="35"/>
        <v/>
      </c>
      <c r="BF51" s="902" t="str">
        <f t="shared" si="36"/>
        <v/>
      </c>
      <c r="BG51" s="902" t="str">
        <f t="shared" si="37"/>
        <v/>
      </c>
      <c r="BH51" s="902" t="str">
        <f t="shared" si="38"/>
        <v/>
      </c>
      <c r="BI51" s="902" t="str">
        <f t="shared" si="39"/>
        <v/>
      </c>
      <c r="BJ51" s="902" t="str">
        <f t="shared" si="40"/>
        <v/>
      </c>
      <c r="BK51" s="902" t="str">
        <f t="shared" si="41"/>
        <v/>
      </c>
      <c r="BL51" s="902" t="str">
        <f t="shared" si="42"/>
        <v/>
      </c>
      <c r="BM51" s="902" t="str">
        <f t="shared" si="43"/>
        <v/>
      </c>
      <c r="BN51" s="902" t="str">
        <f t="shared" si="44"/>
        <v/>
      </c>
      <c r="BO51" s="902" t="str">
        <f t="shared" si="45"/>
        <v/>
      </c>
      <c r="BP51" s="902" t="str">
        <f t="shared" si="46"/>
        <v/>
      </c>
      <c r="BQ51" s="902" t="str">
        <f t="shared" si="47"/>
        <v/>
      </c>
      <c r="BR51" s="902" t="str">
        <f t="shared" si="48"/>
        <v/>
      </c>
      <c r="BS51" s="902" t="str">
        <f t="shared" si="49"/>
        <v/>
      </c>
      <c r="BT51" s="902" t="str">
        <f t="shared" si="50"/>
        <v/>
      </c>
      <c r="BU51" s="902" t="str">
        <f t="shared" si="51"/>
        <v/>
      </c>
      <c r="BV51" s="902" t="str">
        <f t="shared" si="52"/>
        <v/>
      </c>
      <c r="BW51" s="902" t="str">
        <f t="shared" si="53"/>
        <v/>
      </c>
      <c r="BX51" s="902" t="str">
        <f t="shared" si="54"/>
        <v/>
      </c>
      <c r="BY51" s="902" t="str">
        <f t="shared" si="55"/>
        <v/>
      </c>
      <c r="BZ51" s="902" t="str">
        <f t="shared" si="56"/>
        <v/>
      </c>
      <c r="CA51" s="902" t="str">
        <f t="shared" si="57"/>
        <v/>
      </c>
      <c r="CB51" s="902" t="str">
        <f t="shared" si="58"/>
        <v/>
      </c>
      <c r="CC51" s="902" t="str">
        <f t="shared" si="59"/>
        <v/>
      </c>
      <c r="CD51" s="902" t="str">
        <f t="shared" si="60"/>
        <v/>
      </c>
      <c r="CE51" s="902" t="str">
        <f t="shared" si="61"/>
        <v/>
      </c>
      <c r="CF51" s="902" t="str">
        <f t="shared" si="62"/>
        <v/>
      </c>
      <c r="CG51" s="902" t="str">
        <f t="shared" si="63"/>
        <v/>
      </c>
      <c r="CH51" s="902" t="str">
        <f t="shared" si="64"/>
        <v/>
      </c>
      <c r="CI51" s="902" t="str">
        <f t="shared" si="65"/>
        <v/>
      </c>
      <c r="CJ51" s="902" t="str">
        <f t="shared" si="66"/>
        <v/>
      </c>
      <c r="CK51" s="902" t="str">
        <f t="shared" si="67"/>
        <v/>
      </c>
      <c r="CL51" s="902" t="str">
        <f t="shared" si="68"/>
        <v/>
      </c>
      <c r="CM51" s="902" t="str">
        <f t="shared" si="69"/>
        <v/>
      </c>
      <c r="CN51" s="902" t="str">
        <f t="shared" si="70"/>
        <v/>
      </c>
      <c r="CO51" s="902" t="str">
        <f t="shared" si="71"/>
        <v/>
      </c>
      <c r="CP51" s="902" t="str">
        <f t="shared" si="72"/>
        <v/>
      </c>
      <c r="CQ51" s="902" t="str">
        <f t="shared" si="73"/>
        <v/>
      </c>
      <c r="CR51" s="902" t="str">
        <f t="shared" si="74"/>
        <v/>
      </c>
      <c r="CS51" s="902" t="str">
        <f t="shared" si="75"/>
        <v/>
      </c>
      <c r="CT51" s="902" t="str">
        <f t="shared" si="76"/>
        <v/>
      </c>
      <c r="CU51" s="902" t="str">
        <f t="shared" si="77"/>
        <v/>
      </c>
      <c r="CV51" s="902" t="str">
        <f t="shared" si="78"/>
        <v/>
      </c>
      <c r="CW51" s="902" t="str">
        <f t="shared" si="79"/>
        <v/>
      </c>
      <c r="CX51" s="902" t="str">
        <f t="shared" si="80"/>
        <v/>
      </c>
      <c r="CY51" s="902" t="str">
        <f t="shared" si="81"/>
        <v/>
      </c>
      <c r="CZ51" s="902" t="str">
        <f t="shared" si="82"/>
        <v/>
      </c>
      <c r="DA51" s="902" t="str">
        <f t="shared" si="83"/>
        <v/>
      </c>
      <c r="DB51" s="902" t="str">
        <f t="shared" si="84"/>
        <v/>
      </c>
      <c r="DC51" s="902" t="str">
        <f t="shared" si="85"/>
        <v/>
      </c>
      <c r="DD51" s="902" t="str">
        <f t="shared" si="86"/>
        <v/>
      </c>
      <c r="DE51" s="902" t="str">
        <f t="shared" si="87"/>
        <v/>
      </c>
      <c r="DF51" s="902" t="str">
        <f t="shared" si="88"/>
        <v/>
      </c>
      <c r="DG51" s="902" t="str">
        <f t="shared" si="89"/>
        <v/>
      </c>
      <c r="DH51" s="902" t="str">
        <f t="shared" si="90"/>
        <v/>
      </c>
      <c r="DI51" s="902" t="str">
        <f t="shared" si="91"/>
        <v/>
      </c>
      <c r="DJ51" s="902" t="str">
        <f t="shared" si="92"/>
        <v/>
      </c>
      <c r="DK51" s="902" t="str">
        <f t="shared" si="93"/>
        <v/>
      </c>
      <c r="DL51" s="902" t="str">
        <f t="shared" si="94"/>
        <v/>
      </c>
      <c r="DM51" s="902" t="str">
        <f t="shared" si="95"/>
        <v/>
      </c>
      <c r="DN51" s="902" t="str">
        <f t="shared" si="96"/>
        <v/>
      </c>
      <c r="DO51" s="902" t="str">
        <f t="shared" si="97"/>
        <v/>
      </c>
      <c r="DP51" s="902" t="str">
        <f t="shared" si="98"/>
        <v/>
      </c>
      <c r="DQ51" s="902" t="str">
        <f t="shared" si="99"/>
        <v/>
      </c>
      <c r="DR51" s="902" t="str">
        <f t="shared" si="100"/>
        <v/>
      </c>
      <c r="DS51" s="902" t="str">
        <f t="shared" si="101"/>
        <v/>
      </c>
      <c r="DT51" s="902" t="str">
        <f t="shared" si="102"/>
        <v/>
      </c>
      <c r="DU51" s="902" t="str">
        <f t="shared" si="103"/>
        <v/>
      </c>
      <c r="DV51" s="902" t="str">
        <f t="shared" si="104"/>
        <v/>
      </c>
      <c r="DW51" s="902" t="str">
        <f t="shared" si="105"/>
        <v/>
      </c>
      <c r="DX51" s="902" t="str">
        <f t="shared" si="106"/>
        <v/>
      </c>
      <c r="DY51" s="902" t="str">
        <f t="shared" si="107"/>
        <v/>
      </c>
      <c r="DZ51" s="902" t="str">
        <f t="shared" si="108"/>
        <v/>
      </c>
      <c r="EA51" s="902" t="str">
        <f t="shared" si="109"/>
        <v/>
      </c>
      <c r="EB51" s="902" t="str">
        <f t="shared" si="110"/>
        <v/>
      </c>
      <c r="EC51" s="902" t="str">
        <f t="shared" si="111"/>
        <v/>
      </c>
      <c r="ED51" s="902" t="str">
        <f t="shared" si="112"/>
        <v/>
      </c>
      <c r="EE51" s="902" t="str">
        <f t="shared" si="113"/>
        <v/>
      </c>
      <c r="EF51" s="902" t="str">
        <f t="shared" si="114"/>
        <v/>
      </c>
      <c r="EG51" s="902" t="str">
        <f t="shared" si="115"/>
        <v/>
      </c>
      <c r="EH51" s="902" t="str">
        <f t="shared" si="116"/>
        <v/>
      </c>
      <c r="EI51" s="902" t="str">
        <f t="shared" si="117"/>
        <v/>
      </c>
      <c r="EJ51" s="902" t="str">
        <f t="shared" si="118"/>
        <v/>
      </c>
      <c r="EK51" s="902" t="str">
        <f t="shared" si="119"/>
        <v/>
      </c>
      <c r="EL51" s="902" t="str">
        <f t="shared" si="120"/>
        <v/>
      </c>
      <c r="EM51" s="902" t="str">
        <f t="shared" si="121"/>
        <v/>
      </c>
      <c r="EN51" s="902" t="str">
        <f t="shared" si="122"/>
        <v/>
      </c>
      <c r="EO51" s="902" t="str">
        <f t="shared" si="123"/>
        <v/>
      </c>
      <c r="EP51" s="902" t="str">
        <f t="shared" si="124"/>
        <v/>
      </c>
      <c r="EQ51" s="902" t="str">
        <f t="shared" si="125"/>
        <v/>
      </c>
      <c r="ER51" s="902" t="str">
        <f t="shared" si="126"/>
        <v/>
      </c>
      <c r="ES51" s="902" t="str">
        <f t="shared" si="127"/>
        <v/>
      </c>
      <c r="ET51" s="902" t="str">
        <f t="shared" si="128"/>
        <v/>
      </c>
      <c r="EU51" s="902" t="str">
        <f t="shared" si="129"/>
        <v/>
      </c>
      <c r="EV51" s="902" t="str">
        <f t="shared" si="130"/>
        <v/>
      </c>
      <c r="EW51" s="902" t="str">
        <f t="shared" si="131"/>
        <v/>
      </c>
      <c r="EX51" s="902" t="str">
        <f t="shared" si="132"/>
        <v/>
      </c>
      <c r="EY51" s="902" t="str">
        <f t="shared" si="133"/>
        <v/>
      </c>
      <c r="EZ51" s="902" t="str">
        <f t="shared" si="134"/>
        <v/>
      </c>
      <c r="FA51" s="902" t="str">
        <f t="shared" si="135"/>
        <v/>
      </c>
      <c r="FB51" s="902" t="str">
        <f t="shared" si="136"/>
        <v/>
      </c>
      <c r="FC51" s="902" t="str">
        <f t="shared" si="137"/>
        <v/>
      </c>
      <c r="FD51" s="902" t="str">
        <f t="shared" si="138"/>
        <v/>
      </c>
      <c r="FE51" s="902" t="str">
        <f t="shared" si="139"/>
        <v/>
      </c>
      <c r="FF51" s="902" t="str">
        <f t="shared" si="140"/>
        <v/>
      </c>
      <c r="FG51" s="902" t="str">
        <f t="shared" si="141"/>
        <v/>
      </c>
      <c r="FH51" s="902" t="str">
        <f t="shared" si="142"/>
        <v/>
      </c>
      <c r="FI51" s="902" t="str">
        <f t="shared" si="143"/>
        <v/>
      </c>
      <c r="FJ51" s="902" t="str">
        <f t="shared" si="144"/>
        <v/>
      </c>
      <c r="FK51" s="902" t="str">
        <f t="shared" si="145"/>
        <v/>
      </c>
      <c r="FL51" s="902" t="str">
        <f t="shared" si="146"/>
        <v/>
      </c>
      <c r="FM51" s="902" t="str">
        <f t="shared" si="147"/>
        <v/>
      </c>
      <c r="FN51" s="902" t="str">
        <f t="shared" si="148"/>
        <v/>
      </c>
      <c r="FO51" s="902" t="str">
        <f t="shared" si="149"/>
        <v/>
      </c>
      <c r="FP51" s="902" t="str">
        <f t="shared" si="150"/>
        <v/>
      </c>
      <c r="FQ51" s="902" t="str">
        <f t="shared" si="151"/>
        <v/>
      </c>
      <c r="FR51" s="902" t="str">
        <f t="shared" si="152"/>
        <v/>
      </c>
      <c r="FS51" s="902" t="str">
        <f t="shared" si="153"/>
        <v/>
      </c>
      <c r="FT51" s="902" t="str">
        <f t="shared" si="154"/>
        <v/>
      </c>
      <c r="FU51" s="902" t="str">
        <f t="shared" si="155"/>
        <v/>
      </c>
      <c r="FV51" s="902" t="str">
        <f t="shared" si="156"/>
        <v/>
      </c>
      <c r="FW51" s="902" t="str">
        <f t="shared" si="157"/>
        <v/>
      </c>
      <c r="FX51" s="902" t="str">
        <f t="shared" si="158"/>
        <v/>
      </c>
      <c r="FY51" s="902" t="str">
        <f t="shared" si="159"/>
        <v/>
      </c>
      <c r="FZ51" s="902" t="str">
        <f t="shared" si="160"/>
        <v/>
      </c>
      <c r="GA51" s="902" t="str">
        <f t="shared" si="161"/>
        <v/>
      </c>
      <c r="GB51" s="902" t="str">
        <f t="shared" si="162"/>
        <v/>
      </c>
      <c r="GC51" s="902" t="str">
        <f t="shared" si="163"/>
        <v/>
      </c>
      <c r="GD51" s="902" t="str">
        <f t="shared" si="164"/>
        <v/>
      </c>
      <c r="GE51" s="902" t="str">
        <f t="shared" si="165"/>
        <v/>
      </c>
      <c r="GF51" s="902" t="str">
        <f t="shared" si="166"/>
        <v/>
      </c>
      <c r="GG51" s="902" t="str">
        <f t="shared" si="167"/>
        <v/>
      </c>
      <c r="GH51" s="902" t="str">
        <f t="shared" si="168"/>
        <v/>
      </c>
      <c r="GI51" s="902" t="str">
        <f t="shared" si="169"/>
        <v/>
      </c>
      <c r="GJ51" s="902" t="str">
        <f t="shared" si="170"/>
        <v/>
      </c>
      <c r="GK51" s="902" t="str">
        <f t="shared" si="171"/>
        <v/>
      </c>
      <c r="GL51" s="902" t="str">
        <f t="shared" si="172"/>
        <v/>
      </c>
      <c r="GM51" s="902" t="str">
        <f t="shared" si="173"/>
        <v/>
      </c>
      <c r="GN51" s="902" t="str">
        <f t="shared" si="174"/>
        <v/>
      </c>
      <c r="GO51" s="902" t="str">
        <f t="shared" si="175"/>
        <v/>
      </c>
      <c r="GP51" s="902" t="str">
        <f t="shared" si="176"/>
        <v/>
      </c>
      <c r="GQ51" s="902" t="str">
        <f t="shared" si="177"/>
        <v/>
      </c>
      <c r="GR51" s="902" t="str">
        <f t="shared" si="178"/>
        <v/>
      </c>
      <c r="GS51" s="902" t="str">
        <f t="shared" si="179"/>
        <v/>
      </c>
      <c r="GT51" s="902" t="str">
        <f t="shared" si="180"/>
        <v/>
      </c>
      <c r="GU51" s="902" t="str">
        <f t="shared" si="181"/>
        <v/>
      </c>
      <c r="GV51" s="902" t="str">
        <f t="shared" si="182"/>
        <v/>
      </c>
      <c r="GW51" s="902" t="str">
        <f t="shared" si="183"/>
        <v/>
      </c>
      <c r="GX51" s="902" t="str">
        <f t="shared" si="184"/>
        <v/>
      </c>
      <c r="GY51" s="902" t="str">
        <f t="shared" si="185"/>
        <v/>
      </c>
      <c r="GZ51" s="902" t="str">
        <f t="shared" si="186"/>
        <v/>
      </c>
      <c r="HA51" s="902" t="str">
        <f t="shared" si="187"/>
        <v/>
      </c>
      <c r="HB51" s="902" t="str">
        <f t="shared" si="188"/>
        <v/>
      </c>
      <c r="HC51" s="902" t="str">
        <f t="shared" si="189"/>
        <v/>
      </c>
      <c r="HD51" s="902" t="str">
        <f t="shared" si="190"/>
        <v/>
      </c>
      <c r="HE51" s="902" t="str">
        <f t="shared" si="191"/>
        <v/>
      </c>
      <c r="HF51" s="902" t="str">
        <f t="shared" si="192"/>
        <v/>
      </c>
      <c r="HG51" s="902" t="str">
        <f t="shared" si="193"/>
        <v/>
      </c>
      <c r="HH51" s="902" t="str">
        <f t="shared" si="194"/>
        <v/>
      </c>
      <c r="HI51" s="902" t="str">
        <f t="shared" si="195"/>
        <v/>
      </c>
      <c r="HJ51" s="902" t="str">
        <f t="shared" si="196"/>
        <v/>
      </c>
      <c r="HK51" s="902" t="str">
        <f t="shared" si="197"/>
        <v/>
      </c>
      <c r="HL51" s="902" t="str">
        <f t="shared" si="198"/>
        <v/>
      </c>
      <c r="HM51" s="902" t="str">
        <f t="shared" si="199"/>
        <v/>
      </c>
      <c r="HN51" s="902" t="str">
        <f t="shared" si="200"/>
        <v/>
      </c>
      <c r="HO51" s="902" t="str">
        <f t="shared" si="201"/>
        <v/>
      </c>
      <c r="HP51" s="902" t="str">
        <f t="shared" si="202"/>
        <v/>
      </c>
      <c r="HQ51" s="902" t="str">
        <f t="shared" si="203"/>
        <v/>
      </c>
      <c r="HR51" s="902" t="str">
        <f t="shared" si="204"/>
        <v/>
      </c>
      <c r="HS51" s="902" t="str">
        <f t="shared" si="205"/>
        <v/>
      </c>
      <c r="HT51" s="902" t="str">
        <f t="shared" si="206"/>
        <v/>
      </c>
      <c r="HU51" s="902" t="str">
        <f t="shared" si="207"/>
        <v/>
      </c>
      <c r="HV51" s="902" t="str">
        <f t="shared" si="208"/>
        <v/>
      </c>
      <c r="HW51" s="902" t="str">
        <f t="shared" si="209"/>
        <v/>
      </c>
      <c r="HX51" s="902" t="str">
        <f t="shared" si="210"/>
        <v/>
      </c>
      <c r="HY51" s="902" t="str">
        <f t="shared" si="211"/>
        <v/>
      </c>
      <c r="HZ51" s="934" t="str">
        <f t="shared" si="212"/>
        <v/>
      </c>
      <c r="IA51" s="934" t="str">
        <f t="shared" si="213"/>
        <v/>
      </c>
      <c r="IB51" s="934" t="str">
        <f t="shared" si="214"/>
        <v/>
      </c>
      <c r="IC51" s="934" t="str">
        <f t="shared" si="215"/>
        <v/>
      </c>
      <c r="ID51" s="934" t="str">
        <f t="shared" si="216"/>
        <v/>
      </c>
      <c r="IE51" s="934" t="str">
        <f t="shared" si="217"/>
        <v/>
      </c>
      <c r="IF51" s="934" t="str">
        <f t="shared" si="218"/>
        <v/>
      </c>
      <c r="IG51" s="934" t="str">
        <f t="shared" si="219"/>
        <v/>
      </c>
      <c r="IH51" s="934" t="str">
        <f t="shared" si="220"/>
        <v/>
      </c>
      <c r="II51" s="934" t="str">
        <f t="shared" si="221"/>
        <v/>
      </c>
      <c r="IJ51" s="934" t="str">
        <f t="shared" si="222"/>
        <v/>
      </c>
      <c r="IK51" s="934" t="str">
        <f t="shared" si="223"/>
        <v/>
      </c>
      <c r="IL51" s="934" t="str">
        <f t="shared" si="224"/>
        <v/>
      </c>
      <c r="IM51" s="934" t="str">
        <f t="shared" si="225"/>
        <v/>
      </c>
      <c r="IN51" s="934" t="str">
        <f t="shared" si="226"/>
        <v/>
      </c>
      <c r="IO51" s="934" t="str">
        <f t="shared" si="227"/>
        <v/>
      </c>
      <c r="IP51" s="934" t="str">
        <f t="shared" si="228"/>
        <v/>
      </c>
      <c r="IQ51" s="934" t="str">
        <f t="shared" si="229"/>
        <v/>
      </c>
      <c r="IR51" s="934" t="str">
        <f t="shared" si="230"/>
        <v/>
      </c>
      <c r="IS51" s="934" t="str">
        <f t="shared" si="231"/>
        <v/>
      </c>
      <c r="IT51" s="934" t="str">
        <f t="shared" si="232"/>
        <v/>
      </c>
      <c r="IU51" s="934" t="str">
        <f t="shared" si="233"/>
        <v/>
      </c>
      <c r="IV51" s="934" t="str">
        <f t="shared" si="234"/>
        <v/>
      </c>
      <c r="IW51" s="934" t="str">
        <f t="shared" si="235"/>
        <v/>
      </c>
      <c r="IX51" s="934" t="str">
        <f t="shared" si="236"/>
        <v/>
      </c>
      <c r="IY51" s="934" t="str">
        <f t="shared" si="237"/>
        <v/>
      </c>
      <c r="IZ51" s="934" t="str">
        <f t="shared" si="238"/>
        <v/>
      </c>
      <c r="JA51" s="934" t="str">
        <f t="shared" si="239"/>
        <v/>
      </c>
      <c r="JB51" s="934" t="str">
        <f t="shared" si="240"/>
        <v/>
      </c>
      <c r="JC51" s="934" t="str">
        <f t="shared" si="241"/>
        <v/>
      </c>
      <c r="JD51" s="934" t="str">
        <f t="shared" si="242"/>
        <v/>
      </c>
      <c r="JE51" s="934" t="str">
        <f t="shared" si="243"/>
        <v/>
      </c>
      <c r="JF51" s="934" t="str">
        <f t="shared" si="244"/>
        <v/>
      </c>
      <c r="JG51" s="934" t="str">
        <f t="shared" si="245"/>
        <v/>
      </c>
      <c r="JH51" s="934" t="str">
        <f t="shared" si="246"/>
        <v/>
      </c>
      <c r="JI51" s="934" t="str">
        <f t="shared" si="247"/>
        <v/>
      </c>
      <c r="JJ51" s="934" t="str">
        <f t="shared" si="248"/>
        <v/>
      </c>
      <c r="JK51" s="934" t="str">
        <f t="shared" si="249"/>
        <v/>
      </c>
      <c r="JL51" s="934" t="str">
        <f t="shared" si="250"/>
        <v/>
      </c>
      <c r="JM51" s="934" t="str">
        <f t="shared" si="251"/>
        <v/>
      </c>
      <c r="JN51" s="934" t="str">
        <f t="shared" si="252"/>
        <v/>
      </c>
      <c r="JO51" s="934" t="str">
        <f t="shared" si="253"/>
        <v/>
      </c>
      <c r="JP51" s="934" t="str">
        <f t="shared" si="254"/>
        <v/>
      </c>
      <c r="JQ51" s="934" t="str">
        <f t="shared" si="255"/>
        <v/>
      </c>
      <c r="JR51" s="934" t="str">
        <f t="shared" si="256"/>
        <v/>
      </c>
      <c r="JS51" s="934" t="str">
        <f t="shared" si="257"/>
        <v/>
      </c>
      <c r="JT51" s="934" t="str">
        <f t="shared" si="258"/>
        <v/>
      </c>
      <c r="JU51" s="934" t="str">
        <f t="shared" si="259"/>
        <v/>
      </c>
      <c r="JV51" s="934" t="str">
        <f t="shared" si="260"/>
        <v/>
      </c>
      <c r="JW51" s="934" t="str">
        <f t="shared" si="261"/>
        <v/>
      </c>
      <c r="JX51" s="934" t="str">
        <f t="shared" si="262"/>
        <v/>
      </c>
      <c r="JY51" s="934" t="str">
        <f t="shared" si="263"/>
        <v/>
      </c>
      <c r="JZ51" s="934" t="str">
        <f t="shared" si="264"/>
        <v/>
      </c>
      <c r="KA51" s="934" t="str">
        <f t="shared" si="265"/>
        <v/>
      </c>
      <c r="KB51" s="934" t="str">
        <f t="shared" si="266"/>
        <v/>
      </c>
      <c r="KC51" s="934" t="str">
        <f t="shared" si="267"/>
        <v/>
      </c>
      <c r="KD51" s="934" t="str">
        <f t="shared" si="268"/>
        <v/>
      </c>
      <c r="KE51" s="934" t="str">
        <f t="shared" si="269"/>
        <v/>
      </c>
      <c r="KF51" s="934" t="str">
        <f t="shared" si="270"/>
        <v/>
      </c>
      <c r="KG51" s="934" t="str">
        <f t="shared" si="271"/>
        <v/>
      </c>
      <c r="KH51" s="934" t="str">
        <f t="shared" si="272"/>
        <v/>
      </c>
      <c r="KI51" s="934" t="str">
        <f t="shared" si="273"/>
        <v/>
      </c>
      <c r="KJ51" s="934" t="str">
        <f t="shared" si="274"/>
        <v/>
      </c>
      <c r="KK51" s="934" t="str">
        <f t="shared" si="275"/>
        <v/>
      </c>
      <c r="KL51" s="934" t="str">
        <f t="shared" si="276"/>
        <v/>
      </c>
      <c r="KM51" s="934" t="str">
        <f t="shared" si="277"/>
        <v/>
      </c>
      <c r="KN51" s="934" t="str">
        <f t="shared" si="278"/>
        <v/>
      </c>
      <c r="KO51" s="934" t="str">
        <f t="shared" si="279"/>
        <v/>
      </c>
      <c r="KP51" s="934" t="str">
        <f t="shared" si="280"/>
        <v/>
      </c>
      <c r="KQ51" s="934" t="str">
        <f t="shared" si="281"/>
        <v/>
      </c>
      <c r="KR51" s="934" t="str">
        <f t="shared" si="282"/>
        <v/>
      </c>
      <c r="KS51" s="934" t="str">
        <f t="shared" si="283"/>
        <v/>
      </c>
      <c r="KT51" s="934" t="str">
        <f t="shared" si="284"/>
        <v/>
      </c>
      <c r="KU51" s="934" t="str">
        <f t="shared" si="285"/>
        <v/>
      </c>
      <c r="KV51" s="934" t="str">
        <f t="shared" si="286"/>
        <v/>
      </c>
      <c r="KW51" s="934" t="str">
        <f t="shared" si="287"/>
        <v/>
      </c>
      <c r="KX51" s="934" t="str">
        <f t="shared" si="288"/>
        <v/>
      </c>
      <c r="KY51" s="934" t="str">
        <f t="shared" si="289"/>
        <v/>
      </c>
      <c r="KZ51" s="934" t="str">
        <f t="shared" si="290"/>
        <v/>
      </c>
      <c r="LA51" s="934" t="str">
        <f t="shared" si="291"/>
        <v/>
      </c>
      <c r="LB51" s="934" t="str">
        <f t="shared" si="292"/>
        <v/>
      </c>
      <c r="LC51" s="934" t="str">
        <f t="shared" si="293"/>
        <v/>
      </c>
      <c r="LD51" s="934" t="str">
        <f t="shared" si="294"/>
        <v/>
      </c>
      <c r="LE51" s="934" t="str">
        <f t="shared" si="295"/>
        <v/>
      </c>
      <c r="LF51" s="934" t="str">
        <f t="shared" si="296"/>
        <v/>
      </c>
      <c r="LG51" s="934" t="str">
        <f t="shared" si="297"/>
        <v/>
      </c>
      <c r="LH51" s="934" t="str">
        <f t="shared" si="298"/>
        <v/>
      </c>
      <c r="LI51" s="934" t="str">
        <f t="shared" si="299"/>
        <v/>
      </c>
      <c r="LJ51" s="934" t="str">
        <f t="shared" si="300"/>
        <v/>
      </c>
      <c r="LK51" s="934" t="str">
        <f t="shared" si="301"/>
        <v/>
      </c>
      <c r="LL51" s="934" t="str">
        <f t="shared" si="302"/>
        <v/>
      </c>
      <c r="LM51" s="934" t="str">
        <f t="shared" si="303"/>
        <v/>
      </c>
      <c r="LN51" s="934" t="str">
        <f t="shared" si="304"/>
        <v/>
      </c>
      <c r="LO51" s="934" t="str">
        <f t="shared" si="305"/>
        <v/>
      </c>
      <c r="LP51" s="934" t="str">
        <f t="shared" si="306"/>
        <v/>
      </c>
      <c r="LQ51" s="935" t="str">
        <f t="shared" si="307"/>
        <v/>
      </c>
      <c r="LR51" s="935" t="str">
        <f t="shared" si="308"/>
        <v/>
      </c>
      <c r="LS51" s="935" t="str">
        <f t="shared" si="309"/>
        <v/>
      </c>
      <c r="LT51" s="935" t="str">
        <f t="shared" si="310"/>
        <v/>
      </c>
      <c r="LU51" s="935" t="str">
        <f t="shared" si="311"/>
        <v/>
      </c>
      <c r="LV51" s="902" t="str">
        <f t="shared" si="312"/>
        <v/>
      </c>
      <c r="LW51" s="902" t="str">
        <f t="shared" si="313"/>
        <v/>
      </c>
      <c r="LX51" s="902" t="str">
        <f t="shared" si="314"/>
        <v/>
      </c>
      <c r="LY51" s="902" t="str">
        <f t="shared" si="315"/>
        <v/>
      </c>
      <c r="LZ51" s="902" t="str">
        <f t="shared" si="316"/>
        <v/>
      </c>
      <c r="MA51" s="902" t="str">
        <f t="shared" si="317"/>
        <v/>
      </c>
      <c r="MB51" s="902" t="str">
        <f t="shared" si="318"/>
        <v/>
      </c>
      <c r="MC51" s="902" t="str">
        <f t="shared" si="319"/>
        <v/>
      </c>
      <c r="MD51" s="902" t="str">
        <f t="shared" si="320"/>
        <v/>
      </c>
      <c r="ME51" s="902" t="str">
        <f t="shared" si="321"/>
        <v/>
      </c>
      <c r="MF51" s="902" t="str">
        <f t="shared" si="322"/>
        <v/>
      </c>
      <c r="MG51" s="902" t="str">
        <f t="shared" si="323"/>
        <v/>
      </c>
      <c r="MH51" s="902" t="str">
        <f t="shared" si="324"/>
        <v/>
      </c>
      <c r="MI51" s="902" t="str">
        <f t="shared" si="325"/>
        <v/>
      </c>
      <c r="MJ51" s="902" t="str">
        <f t="shared" si="326"/>
        <v/>
      </c>
      <c r="MK51" s="902" t="str">
        <f t="shared" si="327"/>
        <v/>
      </c>
      <c r="ML51" s="902" t="str">
        <f t="shared" si="328"/>
        <v/>
      </c>
      <c r="MM51" s="902" t="str">
        <f t="shared" si="329"/>
        <v/>
      </c>
      <c r="MN51" s="902" t="str">
        <f t="shared" si="330"/>
        <v/>
      </c>
      <c r="MO51" s="902" t="str">
        <f t="shared" si="331"/>
        <v/>
      </c>
      <c r="MP51" s="923">
        <f t="shared" si="338"/>
        <v>0</v>
      </c>
      <c r="MQ51" s="923">
        <f t="shared" si="339"/>
        <v>0</v>
      </c>
      <c r="MR51" s="923">
        <f t="shared" si="340"/>
        <v>0</v>
      </c>
      <c r="MS51" s="923">
        <f t="shared" si="341"/>
        <v>0</v>
      </c>
      <c r="MT51" s="923">
        <f t="shared" si="342"/>
        <v>0</v>
      </c>
      <c r="MU51" s="923">
        <f t="shared" si="343"/>
        <v>0</v>
      </c>
      <c r="MV51" s="923">
        <f t="shared" si="344"/>
        <v>0</v>
      </c>
      <c r="MW51" s="923">
        <f t="shared" si="345"/>
        <v>0</v>
      </c>
      <c r="MX51" s="923">
        <f t="shared" si="346"/>
        <v>0</v>
      </c>
      <c r="MY51" s="923">
        <f t="shared" si="347"/>
        <v>0</v>
      </c>
      <c r="MZ51" s="923">
        <f t="shared" si="332"/>
        <v>0</v>
      </c>
      <c r="NA51" s="923">
        <f t="shared" si="333"/>
        <v>0</v>
      </c>
      <c r="NB51" s="923">
        <f t="shared" si="334"/>
        <v>0</v>
      </c>
      <c r="NC51" s="923">
        <f t="shared" si="335"/>
        <v>0</v>
      </c>
      <c r="ND51" s="923">
        <f t="shared" si="336"/>
        <v>0</v>
      </c>
    </row>
    <row r="52" spans="1:368" s="902" customFormat="1" ht="13.9" customHeight="1" x14ac:dyDescent="0.2">
      <c r="A52" s="927" t="str">
        <f t="shared" si="337"/>
        <v/>
      </c>
      <c r="B52" s="928">
        <f>'Rent Schedule &amp; Summary'!B30</f>
        <v>0</v>
      </c>
      <c r="C52" s="929">
        <f>'Rent Schedule &amp; Summary'!C30</f>
        <v>0</v>
      </c>
      <c r="D52" s="929">
        <f>'Rent Schedule &amp; Summary'!D30</f>
        <v>0</v>
      </c>
      <c r="E52" s="929">
        <f>'Rent Schedule &amp; Summary'!E30</f>
        <v>0</v>
      </c>
      <c r="F52" s="929">
        <f>'Rent Schedule &amp; Summary'!F30</f>
        <v>0</v>
      </c>
      <c r="G52" s="929">
        <f>'Rent Schedule &amp; Summary'!G30</f>
        <v>0</v>
      </c>
      <c r="H52" s="929">
        <f>'Rent Schedule &amp; Summary'!H30</f>
        <v>0</v>
      </c>
      <c r="I52" s="929">
        <f>'Rent Schedule &amp; Summary'!I30</f>
        <v>0</v>
      </c>
      <c r="J52" s="929">
        <f>'Rent Schedule &amp; Summary'!J30</f>
        <v>0</v>
      </c>
      <c r="K52" s="930">
        <f>'Rent Schedule &amp; Summary'!K30</f>
        <v>0</v>
      </c>
      <c r="L52" s="759">
        <f t="shared" si="0"/>
        <v>0</v>
      </c>
      <c r="M52" s="759">
        <f t="shared" si="1"/>
        <v>0</v>
      </c>
      <c r="N52" s="931">
        <f>'Rent Schedule &amp; Summary'!N30</f>
        <v>0</v>
      </c>
      <c r="O52" s="931">
        <f>'Rent Schedule &amp; Summary'!O30</f>
        <v>0</v>
      </c>
      <c r="P52" s="931">
        <f>'Rent Schedule &amp; Summary'!P30</f>
        <v>0</v>
      </c>
      <c r="Q52" s="908">
        <f>'Rent Schedule &amp; Summary'!Q30</f>
        <v>0</v>
      </c>
      <c r="R52" s="932">
        <f>'Rent Schedule &amp; Summary'!R30</f>
        <v>0</v>
      </c>
      <c r="S52" s="933">
        <f>'Rent Schedule &amp; Summary'!S30</f>
        <v>0</v>
      </c>
      <c r="T52" s="1281">
        <f>'Rent Schedule &amp; Summary'!T30</f>
        <v>0</v>
      </c>
      <c r="U52" s="1281"/>
      <c r="V52" s="1281"/>
      <c r="W52" s="1281"/>
      <c r="X52" s="902" t="str">
        <f t="shared" si="2"/>
        <v/>
      </c>
      <c r="Y52" s="902" t="str">
        <f t="shared" si="3"/>
        <v/>
      </c>
      <c r="Z52" s="902" t="str">
        <f t="shared" si="4"/>
        <v/>
      </c>
      <c r="AA52" s="902" t="str">
        <f t="shared" si="5"/>
        <v/>
      </c>
      <c r="AB52" s="902" t="str">
        <f t="shared" si="6"/>
        <v/>
      </c>
      <c r="AC52" s="902" t="str">
        <f t="shared" si="7"/>
        <v/>
      </c>
      <c r="AD52" s="902" t="str">
        <f t="shared" si="8"/>
        <v/>
      </c>
      <c r="AE52" s="902" t="str">
        <f t="shared" si="9"/>
        <v/>
      </c>
      <c r="AF52" s="902" t="str">
        <f t="shared" si="10"/>
        <v/>
      </c>
      <c r="AG52" s="902" t="str">
        <f t="shared" si="11"/>
        <v/>
      </c>
      <c r="AH52" s="902" t="str">
        <f t="shared" si="12"/>
        <v/>
      </c>
      <c r="AI52" s="902" t="str">
        <f t="shared" si="13"/>
        <v/>
      </c>
      <c r="AJ52" s="902" t="str">
        <f t="shared" si="14"/>
        <v/>
      </c>
      <c r="AK52" s="902" t="str">
        <f t="shared" si="15"/>
        <v/>
      </c>
      <c r="AL52" s="902" t="str">
        <f t="shared" si="16"/>
        <v/>
      </c>
      <c r="AM52" s="902" t="str">
        <f t="shared" si="17"/>
        <v/>
      </c>
      <c r="AN52" s="902" t="str">
        <f t="shared" si="18"/>
        <v/>
      </c>
      <c r="AO52" s="902" t="str">
        <f t="shared" si="19"/>
        <v/>
      </c>
      <c r="AP52" s="902" t="str">
        <f t="shared" si="20"/>
        <v/>
      </c>
      <c r="AQ52" s="902" t="str">
        <f t="shared" si="21"/>
        <v/>
      </c>
      <c r="AR52" s="902" t="str">
        <f t="shared" si="22"/>
        <v/>
      </c>
      <c r="AS52" s="902" t="str">
        <f t="shared" si="23"/>
        <v/>
      </c>
      <c r="AT52" s="902" t="str">
        <f t="shared" si="24"/>
        <v/>
      </c>
      <c r="AU52" s="902" t="str">
        <f t="shared" si="25"/>
        <v/>
      </c>
      <c r="AV52" s="902" t="str">
        <f t="shared" si="26"/>
        <v/>
      </c>
      <c r="AW52" s="902" t="str">
        <f t="shared" si="27"/>
        <v/>
      </c>
      <c r="AX52" s="902" t="str">
        <f t="shared" si="28"/>
        <v/>
      </c>
      <c r="AY52" s="902" t="str">
        <f t="shared" si="29"/>
        <v/>
      </c>
      <c r="AZ52" s="902" t="str">
        <f t="shared" si="30"/>
        <v/>
      </c>
      <c r="BA52" s="902" t="str">
        <f t="shared" si="31"/>
        <v/>
      </c>
      <c r="BB52" s="902" t="str">
        <f t="shared" si="32"/>
        <v/>
      </c>
      <c r="BC52" s="902" t="str">
        <f t="shared" si="33"/>
        <v/>
      </c>
      <c r="BD52" s="902" t="str">
        <f t="shared" si="34"/>
        <v/>
      </c>
      <c r="BE52" s="902" t="str">
        <f t="shared" si="35"/>
        <v/>
      </c>
      <c r="BF52" s="902" t="str">
        <f t="shared" si="36"/>
        <v/>
      </c>
      <c r="BG52" s="902" t="str">
        <f t="shared" si="37"/>
        <v/>
      </c>
      <c r="BH52" s="902" t="str">
        <f t="shared" si="38"/>
        <v/>
      </c>
      <c r="BI52" s="902" t="str">
        <f t="shared" si="39"/>
        <v/>
      </c>
      <c r="BJ52" s="902" t="str">
        <f t="shared" si="40"/>
        <v/>
      </c>
      <c r="BK52" s="902" t="str">
        <f t="shared" si="41"/>
        <v/>
      </c>
      <c r="BL52" s="902" t="str">
        <f t="shared" si="42"/>
        <v/>
      </c>
      <c r="BM52" s="902" t="str">
        <f t="shared" si="43"/>
        <v/>
      </c>
      <c r="BN52" s="902" t="str">
        <f t="shared" si="44"/>
        <v/>
      </c>
      <c r="BO52" s="902" t="str">
        <f t="shared" si="45"/>
        <v/>
      </c>
      <c r="BP52" s="902" t="str">
        <f t="shared" si="46"/>
        <v/>
      </c>
      <c r="BQ52" s="902" t="str">
        <f t="shared" si="47"/>
        <v/>
      </c>
      <c r="BR52" s="902" t="str">
        <f t="shared" si="48"/>
        <v/>
      </c>
      <c r="BS52" s="902" t="str">
        <f t="shared" si="49"/>
        <v/>
      </c>
      <c r="BT52" s="902" t="str">
        <f t="shared" si="50"/>
        <v/>
      </c>
      <c r="BU52" s="902" t="str">
        <f t="shared" si="51"/>
        <v/>
      </c>
      <c r="BV52" s="902" t="str">
        <f t="shared" si="52"/>
        <v/>
      </c>
      <c r="BW52" s="902" t="str">
        <f t="shared" si="53"/>
        <v/>
      </c>
      <c r="BX52" s="902" t="str">
        <f t="shared" si="54"/>
        <v/>
      </c>
      <c r="BY52" s="902" t="str">
        <f t="shared" si="55"/>
        <v/>
      </c>
      <c r="BZ52" s="902" t="str">
        <f t="shared" si="56"/>
        <v/>
      </c>
      <c r="CA52" s="902" t="str">
        <f t="shared" si="57"/>
        <v/>
      </c>
      <c r="CB52" s="902" t="str">
        <f t="shared" si="58"/>
        <v/>
      </c>
      <c r="CC52" s="902" t="str">
        <f t="shared" si="59"/>
        <v/>
      </c>
      <c r="CD52" s="902" t="str">
        <f t="shared" si="60"/>
        <v/>
      </c>
      <c r="CE52" s="902" t="str">
        <f t="shared" si="61"/>
        <v/>
      </c>
      <c r="CF52" s="902" t="str">
        <f t="shared" si="62"/>
        <v/>
      </c>
      <c r="CG52" s="902" t="str">
        <f t="shared" si="63"/>
        <v/>
      </c>
      <c r="CH52" s="902" t="str">
        <f t="shared" si="64"/>
        <v/>
      </c>
      <c r="CI52" s="902" t="str">
        <f t="shared" si="65"/>
        <v/>
      </c>
      <c r="CJ52" s="902" t="str">
        <f t="shared" si="66"/>
        <v/>
      </c>
      <c r="CK52" s="902" t="str">
        <f t="shared" si="67"/>
        <v/>
      </c>
      <c r="CL52" s="902" t="str">
        <f t="shared" si="68"/>
        <v/>
      </c>
      <c r="CM52" s="902" t="str">
        <f t="shared" si="69"/>
        <v/>
      </c>
      <c r="CN52" s="902" t="str">
        <f t="shared" si="70"/>
        <v/>
      </c>
      <c r="CO52" s="902" t="str">
        <f t="shared" si="71"/>
        <v/>
      </c>
      <c r="CP52" s="902" t="str">
        <f t="shared" si="72"/>
        <v/>
      </c>
      <c r="CQ52" s="902" t="str">
        <f t="shared" si="73"/>
        <v/>
      </c>
      <c r="CR52" s="902" t="str">
        <f t="shared" si="74"/>
        <v/>
      </c>
      <c r="CS52" s="902" t="str">
        <f t="shared" si="75"/>
        <v/>
      </c>
      <c r="CT52" s="902" t="str">
        <f t="shared" si="76"/>
        <v/>
      </c>
      <c r="CU52" s="902" t="str">
        <f t="shared" si="77"/>
        <v/>
      </c>
      <c r="CV52" s="902" t="str">
        <f t="shared" si="78"/>
        <v/>
      </c>
      <c r="CW52" s="902" t="str">
        <f t="shared" si="79"/>
        <v/>
      </c>
      <c r="CX52" s="902" t="str">
        <f t="shared" si="80"/>
        <v/>
      </c>
      <c r="CY52" s="902" t="str">
        <f t="shared" si="81"/>
        <v/>
      </c>
      <c r="CZ52" s="902" t="str">
        <f t="shared" si="82"/>
        <v/>
      </c>
      <c r="DA52" s="902" t="str">
        <f t="shared" si="83"/>
        <v/>
      </c>
      <c r="DB52" s="902" t="str">
        <f t="shared" si="84"/>
        <v/>
      </c>
      <c r="DC52" s="902" t="str">
        <f t="shared" si="85"/>
        <v/>
      </c>
      <c r="DD52" s="902" t="str">
        <f t="shared" si="86"/>
        <v/>
      </c>
      <c r="DE52" s="902" t="str">
        <f t="shared" si="87"/>
        <v/>
      </c>
      <c r="DF52" s="902" t="str">
        <f t="shared" si="88"/>
        <v/>
      </c>
      <c r="DG52" s="902" t="str">
        <f t="shared" si="89"/>
        <v/>
      </c>
      <c r="DH52" s="902" t="str">
        <f t="shared" si="90"/>
        <v/>
      </c>
      <c r="DI52" s="902" t="str">
        <f t="shared" si="91"/>
        <v/>
      </c>
      <c r="DJ52" s="902" t="str">
        <f t="shared" si="92"/>
        <v/>
      </c>
      <c r="DK52" s="902" t="str">
        <f t="shared" si="93"/>
        <v/>
      </c>
      <c r="DL52" s="902" t="str">
        <f t="shared" si="94"/>
        <v/>
      </c>
      <c r="DM52" s="902" t="str">
        <f t="shared" si="95"/>
        <v/>
      </c>
      <c r="DN52" s="902" t="str">
        <f t="shared" si="96"/>
        <v/>
      </c>
      <c r="DO52" s="902" t="str">
        <f t="shared" si="97"/>
        <v/>
      </c>
      <c r="DP52" s="902" t="str">
        <f t="shared" si="98"/>
        <v/>
      </c>
      <c r="DQ52" s="902" t="str">
        <f t="shared" si="99"/>
        <v/>
      </c>
      <c r="DR52" s="902" t="str">
        <f t="shared" si="100"/>
        <v/>
      </c>
      <c r="DS52" s="902" t="str">
        <f t="shared" si="101"/>
        <v/>
      </c>
      <c r="DT52" s="902" t="str">
        <f t="shared" si="102"/>
        <v/>
      </c>
      <c r="DU52" s="902" t="str">
        <f t="shared" si="103"/>
        <v/>
      </c>
      <c r="DV52" s="902" t="str">
        <f t="shared" si="104"/>
        <v/>
      </c>
      <c r="DW52" s="902" t="str">
        <f t="shared" si="105"/>
        <v/>
      </c>
      <c r="DX52" s="902" t="str">
        <f t="shared" si="106"/>
        <v/>
      </c>
      <c r="DY52" s="902" t="str">
        <f t="shared" si="107"/>
        <v/>
      </c>
      <c r="DZ52" s="902" t="str">
        <f t="shared" si="108"/>
        <v/>
      </c>
      <c r="EA52" s="902" t="str">
        <f t="shared" si="109"/>
        <v/>
      </c>
      <c r="EB52" s="902" t="str">
        <f t="shared" si="110"/>
        <v/>
      </c>
      <c r="EC52" s="902" t="str">
        <f t="shared" si="111"/>
        <v/>
      </c>
      <c r="ED52" s="902" t="str">
        <f t="shared" si="112"/>
        <v/>
      </c>
      <c r="EE52" s="902" t="str">
        <f t="shared" si="113"/>
        <v/>
      </c>
      <c r="EF52" s="902" t="str">
        <f t="shared" si="114"/>
        <v/>
      </c>
      <c r="EG52" s="902" t="str">
        <f t="shared" si="115"/>
        <v/>
      </c>
      <c r="EH52" s="902" t="str">
        <f t="shared" si="116"/>
        <v/>
      </c>
      <c r="EI52" s="902" t="str">
        <f t="shared" si="117"/>
        <v/>
      </c>
      <c r="EJ52" s="902" t="str">
        <f t="shared" si="118"/>
        <v/>
      </c>
      <c r="EK52" s="902" t="str">
        <f t="shared" si="119"/>
        <v/>
      </c>
      <c r="EL52" s="902" t="str">
        <f t="shared" si="120"/>
        <v/>
      </c>
      <c r="EM52" s="902" t="str">
        <f t="shared" si="121"/>
        <v/>
      </c>
      <c r="EN52" s="902" t="str">
        <f t="shared" si="122"/>
        <v/>
      </c>
      <c r="EO52" s="902" t="str">
        <f t="shared" si="123"/>
        <v/>
      </c>
      <c r="EP52" s="902" t="str">
        <f t="shared" si="124"/>
        <v/>
      </c>
      <c r="EQ52" s="902" t="str">
        <f t="shared" si="125"/>
        <v/>
      </c>
      <c r="ER52" s="902" t="str">
        <f t="shared" si="126"/>
        <v/>
      </c>
      <c r="ES52" s="902" t="str">
        <f t="shared" si="127"/>
        <v/>
      </c>
      <c r="ET52" s="902" t="str">
        <f t="shared" si="128"/>
        <v/>
      </c>
      <c r="EU52" s="902" t="str">
        <f t="shared" si="129"/>
        <v/>
      </c>
      <c r="EV52" s="902" t="str">
        <f t="shared" si="130"/>
        <v/>
      </c>
      <c r="EW52" s="902" t="str">
        <f t="shared" si="131"/>
        <v/>
      </c>
      <c r="EX52" s="902" t="str">
        <f t="shared" si="132"/>
        <v/>
      </c>
      <c r="EY52" s="902" t="str">
        <f t="shared" si="133"/>
        <v/>
      </c>
      <c r="EZ52" s="902" t="str">
        <f t="shared" si="134"/>
        <v/>
      </c>
      <c r="FA52" s="902" t="str">
        <f t="shared" si="135"/>
        <v/>
      </c>
      <c r="FB52" s="902" t="str">
        <f t="shared" si="136"/>
        <v/>
      </c>
      <c r="FC52" s="902" t="str">
        <f t="shared" si="137"/>
        <v/>
      </c>
      <c r="FD52" s="902" t="str">
        <f t="shared" si="138"/>
        <v/>
      </c>
      <c r="FE52" s="902" t="str">
        <f t="shared" si="139"/>
        <v/>
      </c>
      <c r="FF52" s="902" t="str">
        <f t="shared" si="140"/>
        <v/>
      </c>
      <c r="FG52" s="902" t="str">
        <f t="shared" si="141"/>
        <v/>
      </c>
      <c r="FH52" s="902" t="str">
        <f t="shared" si="142"/>
        <v/>
      </c>
      <c r="FI52" s="902" t="str">
        <f t="shared" si="143"/>
        <v/>
      </c>
      <c r="FJ52" s="902" t="str">
        <f t="shared" si="144"/>
        <v/>
      </c>
      <c r="FK52" s="902" t="str">
        <f t="shared" si="145"/>
        <v/>
      </c>
      <c r="FL52" s="902" t="str">
        <f t="shared" si="146"/>
        <v/>
      </c>
      <c r="FM52" s="902" t="str">
        <f t="shared" si="147"/>
        <v/>
      </c>
      <c r="FN52" s="902" t="str">
        <f t="shared" si="148"/>
        <v/>
      </c>
      <c r="FO52" s="902" t="str">
        <f t="shared" si="149"/>
        <v/>
      </c>
      <c r="FP52" s="902" t="str">
        <f t="shared" si="150"/>
        <v/>
      </c>
      <c r="FQ52" s="902" t="str">
        <f t="shared" si="151"/>
        <v/>
      </c>
      <c r="FR52" s="902" t="str">
        <f t="shared" si="152"/>
        <v/>
      </c>
      <c r="FS52" s="902" t="str">
        <f t="shared" si="153"/>
        <v/>
      </c>
      <c r="FT52" s="902" t="str">
        <f t="shared" si="154"/>
        <v/>
      </c>
      <c r="FU52" s="902" t="str">
        <f t="shared" si="155"/>
        <v/>
      </c>
      <c r="FV52" s="902" t="str">
        <f t="shared" si="156"/>
        <v/>
      </c>
      <c r="FW52" s="902" t="str">
        <f t="shared" si="157"/>
        <v/>
      </c>
      <c r="FX52" s="902" t="str">
        <f t="shared" si="158"/>
        <v/>
      </c>
      <c r="FY52" s="902" t="str">
        <f t="shared" si="159"/>
        <v/>
      </c>
      <c r="FZ52" s="902" t="str">
        <f t="shared" si="160"/>
        <v/>
      </c>
      <c r="GA52" s="902" t="str">
        <f t="shared" si="161"/>
        <v/>
      </c>
      <c r="GB52" s="902" t="str">
        <f t="shared" si="162"/>
        <v/>
      </c>
      <c r="GC52" s="902" t="str">
        <f t="shared" si="163"/>
        <v/>
      </c>
      <c r="GD52" s="902" t="str">
        <f t="shared" si="164"/>
        <v/>
      </c>
      <c r="GE52" s="902" t="str">
        <f t="shared" si="165"/>
        <v/>
      </c>
      <c r="GF52" s="902" t="str">
        <f t="shared" si="166"/>
        <v/>
      </c>
      <c r="GG52" s="902" t="str">
        <f t="shared" si="167"/>
        <v/>
      </c>
      <c r="GH52" s="902" t="str">
        <f t="shared" si="168"/>
        <v/>
      </c>
      <c r="GI52" s="902" t="str">
        <f t="shared" si="169"/>
        <v/>
      </c>
      <c r="GJ52" s="902" t="str">
        <f t="shared" si="170"/>
        <v/>
      </c>
      <c r="GK52" s="902" t="str">
        <f t="shared" si="171"/>
        <v/>
      </c>
      <c r="GL52" s="902" t="str">
        <f t="shared" si="172"/>
        <v/>
      </c>
      <c r="GM52" s="902" t="str">
        <f t="shared" si="173"/>
        <v/>
      </c>
      <c r="GN52" s="902" t="str">
        <f t="shared" si="174"/>
        <v/>
      </c>
      <c r="GO52" s="902" t="str">
        <f t="shared" si="175"/>
        <v/>
      </c>
      <c r="GP52" s="902" t="str">
        <f t="shared" si="176"/>
        <v/>
      </c>
      <c r="GQ52" s="902" t="str">
        <f t="shared" si="177"/>
        <v/>
      </c>
      <c r="GR52" s="902" t="str">
        <f t="shared" si="178"/>
        <v/>
      </c>
      <c r="GS52" s="902" t="str">
        <f t="shared" si="179"/>
        <v/>
      </c>
      <c r="GT52" s="902" t="str">
        <f t="shared" si="180"/>
        <v/>
      </c>
      <c r="GU52" s="902" t="str">
        <f t="shared" si="181"/>
        <v/>
      </c>
      <c r="GV52" s="902" t="str">
        <f t="shared" si="182"/>
        <v/>
      </c>
      <c r="GW52" s="902" t="str">
        <f t="shared" si="183"/>
        <v/>
      </c>
      <c r="GX52" s="902" t="str">
        <f t="shared" si="184"/>
        <v/>
      </c>
      <c r="GY52" s="902" t="str">
        <f t="shared" si="185"/>
        <v/>
      </c>
      <c r="GZ52" s="902" t="str">
        <f t="shared" si="186"/>
        <v/>
      </c>
      <c r="HA52" s="902" t="str">
        <f t="shared" si="187"/>
        <v/>
      </c>
      <c r="HB52" s="902" t="str">
        <f t="shared" si="188"/>
        <v/>
      </c>
      <c r="HC52" s="902" t="str">
        <f t="shared" si="189"/>
        <v/>
      </c>
      <c r="HD52" s="902" t="str">
        <f t="shared" si="190"/>
        <v/>
      </c>
      <c r="HE52" s="902" t="str">
        <f t="shared" si="191"/>
        <v/>
      </c>
      <c r="HF52" s="902" t="str">
        <f t="shared" si="192"/>
        <v/>
      </c>
      <c r="HG52" s="902" t="str">
        <f t="shared" si="193"/>
        <v/>
      </c>
      <c r="HH52" s="902" t="str">
        <f t="shared" si="194"/>
        <v/>
      </c>
      <c r="HI52" s="902" t="str">
        <f t="shared" si="195"/>
        <v/>
      </c>
      <c r="HJ52" s="902" t="str">
        <f t="shared" si="196"/>
        <v/>
      </c>
      <c r="HK52" s="902" t="str">
        <f t="shared" si="197"/>
        <v/>
      </c>
      <c r="HL52" s="902" t="str">
        <f t="shared" si="198"/>
        <v/>
      </c>
      <c r="HM52" s="902" t="str">
        <f t="shared" si="199"/>
        <v/>
      </c>
      <c r="HN52" s="902" t="str">
        <f t="shared" si="200"/>
        <v/>
      </c>
      <c r="HO52" s="902" t="str">
        <f t="shared" si="201"/>
        <v/>
      </c>
      <c r="HP52" s="902" t="str">
        <f t="shared" si="202"/>
        <v/>
      </c>
      <c r="HQ52" s="902" t="str">
        <f t="shared" si="203"/>
        <v/>
      </c>
      <c r="HR52" s="902" t="str">
        <f t="shared" si="204"/>
        <v/>
      </c>
      <c r="HS52" s="902" t="str">
        <f t="shared" si="205"/>
        <v/>
      </c>
      <c r="HT52" s="902" t="str">
        <f t="shared" si="206"/>
        <v/>
      </c>
      <c r="HU52" s="902" t="str">
        <f t="shared" si="207"/>
        <v/>
      </c>
      <c r="HV52" s="902" t="str">
        <f t="shared" si="208"/>
        <v/>
      </c>
      <c r="HW52" s="902" t="str">
        <f t="shared" si="209"/>
        <v/>
      </c>
      <c r="HX52" s="902" t="str">
        <f t="shared" si="210"/>
        <v/>
      </c>
      <c r="HY52" s="902" t="str">
        <f t="shared" si="211"/>
        <v/>
      </c>
      <c r="HZ52" s="934" t="str">
        <f t="shared" si="212"/>
        <v/>
      </c>
      <c r="IA52" s="934" t="str">
        <f t="shared" si="213"/>
        <v/>
      </c>
      <c r="IB52" s="934" t="str">
        <f t="shared" si="214"/>
        <v/>
      </c>
      <c r="IC52" s="934" t="str">
        <f t="shared" si="215"/>
        <v/>
      </c>
      <c r="ID52" s="934" t="str">
        <f t="shared" si="216"/>
        <v/>
      </c>
      <c r="IE52" s="934" t="str">
        <f t="shared" si="217"/>
        <v/>
      </c>
      <c r="IF52" s="934" t="str">
        <f t="shared" si="218"/>
        <v/>
      </c>
      <c r="IG52" s="934" t="str">
        <f t="shared" si="219"/>
        <v/>
      </c>
      <c r="IH52" s="934" t="str">
        <f t="shared" si="220"/>
        <v/>
      </c>
      <c r="II52" s="934" t="str">
        <f t="shared" si="221"/>
        <v/>
      </c>
      <c r="IJ52" s="934" t="str">
        <f t="shared" si="222"/>
        <v/>
      </c>
      <c r="IK52" s="934" t="str">
        <f t="shared" si="223"/>
        <v/>
      </c>
      <c r="IL52" s="934" t="str">
        <f t="shared" si="224"/>
        <v/>
      </c>
      <c r="IM52" s="934" t="str">
        <f t="shared" si="225"/>
        <v/>
      </c>
      <c r="IN52" s="934" t="str">
        <f t="shared" si="226"/>
        <v/>
      </c>
      <c r="IO52" s="934" t="str">
        <f t="shared" si="227"/>
        <v/>
      </c>
      <c r="IP52" s="934" t="str">
        <f t="shared" si="228"/>
        <v/>
      </c>
      <c r="IQ52" s="934" t="str">
        <f t="shared" si="229"/>
        <v/>
      </c>
      <c r="IR52" s="934" t="str">
        <f t="shared" si="230"/>
        <v/>
      </c>
      <c r="IS52" s="934" t="str">
        <f t="shared" si="231"/>
        <v/>
      </c>
      <c r="IT52" s="934" t="str">
        <f t="shared" si="232"/>
        <v/>
      </c>
      <c r="IU52" s="934" t="str">
        <f t="shared" si="233"/>
        <v/>
      </c>
      <c r="IV52" s="934" t="str">
        <f t="shared" si="234"/>
        <v/>
      </c>
      <c r="IW52" s="934" t="str">
        <f t="shared" si="235"/>
        <v/>
      </c>
      <c r="IX52" s="934" t="str">
        <f t="shared" si="236"/>
        <v/>
      </c>
      <c r="IY52" s="934" t="str">
        <f t="shared" si="237"/>
        <v/>
      </c>
      <c r="IZ52" s="934" t="str">
        <f t="shared" si="238"/>
        <v/>
      </c>
      <c r="JA52" s="934" t="str">
        <f t="shared" si="239"/>
        <v/>
      </c>
      <c r="JB52" s="934" t="str">
        <f t="shared" si="240"/>
        <v/>
      </c>
      <c r="JC52" s="934" t="str">
        <f t="shared" si="241"/>
        <v/>
      </c>
      <c r="JD52" s="934" t="str">
        <f t="shared" si="242"/>
        <v/>
      </c>
      <c r="JE52" s="934" t="str">
        <f t="shared" si="243"/>
        <v/>
      </c>
      <c r="JF52" s="934" t="str">
        <f t="shared" si="244"/>
        <v/>
      </c>
      <c r="JG52" s="934" t="str">
        <f t="shared" si="245"/>
        <v/>
      </c>
      <c r="JH52" s="934" t="str">
        <f t="shared" si="246"/>
        <v/>
      </c>
      <c r="JI52" s="934" t="str">
        <f t="shared" si="247"/>
        <v/>
      </c>
      <c r="JJ52" s="934" t="str">
        <f t="shared" si="248"/>
        <v/>
      </c>
      <c r="JK52" s="934" t="str">
        <f t="shared" si="249"/>
        <v/>
      </c>
      <c r="JL52" s="934" t="str">
        <f t="shared" si="250"/>
        <v/>
      </c>
      <c r="JM52" s="934" t="str">
        <f t="shared" si="251"/>
        <v/>
      </c>
      <c r="JN52" s="934" t="str">
        <f t="shared" si="252"/>
        <v/>
      </c>
      <c r="JO52" s="934" t="str">
        <f t="shared" si="253"/>
        <v/>
      </c>
      <c r="JP52" s="934" t="str">
        <f t="shared" si="254"/>
        <v/>
      </c>
      <c r="JQ52" s="934" t="str">
        <f t="shared" si="255"/>
        <v/>
      </c>
      <c r="JR52" s="934" t="str">
        <f t="shared" si="256"/>
        <v/>
      </c>
      <c r="JS52" s="934" t="str">
        <f t="shared" si="257"/>
        <v/>
      </c>
      <c r="JT52" s="934" t="str">
        <f t="shared" si="258"/>
        <v/>
      </c>
      <c r="JU52" s="934" t="str">
        <f t="shared" si="259"/>
        <v/>
      </c>
      <c r="JV52" s="934" t="str">
        <f t="shared" si="260"/>
        <v/>
      </c>
      <c r="JW52" s="934" t="str">
        <f t="shared" si="261"/>
        <v/>
      </c>
      <c r="JX52" s="934" t="str">
        <f t="shared" si="262"/>
        <v/>
      </c>
      <c r="JY52" s="934" t="str">
        <f t="shared" si="263"/>
        <v/>
      </c>
      <c r="JZ52" s="934" t="str">
        <f t="shared" si="264"/>
        <v/>
      </c>
      <c r="KA52" s="934" t="str">
        <f t="shared" si="265"/>
        <v/>
      </c>
      <c r="KB52" s="934" t="str">
        <f t="shared" si="266"/>
        <v/>
      </c>
      <c r="KC52" s="934" t="str">
        <f t="shared" si="267"/>
        <v/>
      </c>
      <c r="KD52" s="934" t="str">
        <f t="shared" si="268"/>
        <v/>
      </c>
      <c r="KE52" s="934" t="str">
        <f t="shared" si="269"/>
        <v/>
      </c>
      <c r="KF52" s="934" t="str">
        <f t="shared" si="270"/>
        <v/>
      </c>
      <c r="KG52" s="934" t="str">
        <f t="shared" si="271"/>
        <v/>
      </c>
      <c r="KH52" s="934" t="str">
        <f t="shared" si="272"/>
        <v/>
      </c>
      <c r="KI52" s="934" t="str">
        <f t="shared" si="273"/>
        <v/>
      </c>
      <c r="KJ52" s="934" t="str">
        <f t="shared" si="274"/>
        <v/>
      </c>
      <c r="KK52" s="934" t="str">
        <f t="shared" si="275"/>
        <v/>
      </c>
      <c r="KL52" s="934" t="str">
        <f t="shared" si="276"/>
        <v/>
      </c>
      <c r="KM52" s="934" t="str">
        <f t="shared" si="277"/>
        <v/>
      </c>
      <c r="KN52" s="934" t="str">
        <f t="shared" si="278"/>
        <v/>
      </c>
      <c r="KO52" s="934" t="str">
        <f t="shared" si="279"/>
        <v/>
      </c>
      <c r="KP52" s="934" t="str">
        <f t="shared" si="280"/>
        <v/>
      </c>
      <c r="KQ52" s="934" t="str">
        <f t="shared" si="281"/>
        <v/>
      </c>
      <c r="KR52" s="934" t="str">
        <f t="shared" si="282"/>
        <v/>
      </c>
      <c r="KS52" s="934" t="str">
        <f t="shared" si="283"/>
        <v/>
      </c>
      <c r="KT52" s="934" t="str">
        <f t="shared" si="284"/>
        <v/>
      </c>
      <c r="KU52" s="934" t="str">
        <f t="shared" si="285"/>
        <v/>
      </c>
      <c r="KV52" s="934" t="str">
        <f t="shared" si="286"/>
        <v/>
      </c>
      <c r="KW52" s="934" t="str">
        <f t="shared" si="287"/>
        <v/>
      </c>
      <c r="KX52" s="934" t="str">
        <f t="shared" si="288"/>
        <v/>
      </c>
      <c r="KY52" s="934" t="str">
        <f t="shared" si="289"/>
        <v/>
      </c>
      <c r="KZ52" s="934" t="str">
        <f t="shared" si="290"/>
        <v/>
      </c>
      <c r="LA52" s="934" t="str">
        <f t="shared" si="291"/>
        <v/>
      </c>
      <c r="LB52" s="934" t="str">
        <f t="shared" si="292"/>
        <v/>
      </c>
      <c r="LC52" s="934" t="str">
        <f t="shared" si="293"/>
        <v/>
      </c>
      <c r="LD52" s="934" t="str">
        <f t="shared" si="294"/>
        <v/>
      </c>
      <c r="LE52" s="934" t="str">
        <f t="shared" si="295"/>
        <v/>
      </c>
      <c r="LF52" s="934" t="str">
        <f t="shared" si="296"/>
        <v/>
      </c>
      <c r="LG52" s="934" t="str">
        <f t="shared" si="297"/>
        <v/>
      </c>
      <c r="LH52" s="934" t="str">
        <f t="shared" si="298"/>
        <v/>
      </c>
      <c r="LI52" s="934" t="str">
        <f t="shared" si="299"/>
        <v/>
      </c>
      <c r="LJ52" s="934" t="str">
        <f t="shared" si="300"/>
        <v/>
      </c>
      <c r="LK52" s="934" t="str">
        <f t="shared" si="301"/>
        <v/>
      </c>
      <c r="LL52" s="934" t="str">
        <f t="shared" si="302"/>
        <v/>
      </c>
      <c r="LM52" s="934" t="str">
        <f t="shared" si="303"/>
        <v/>
      </c>
      <c r="LN52" s="934" t="str">
        <f t="shared" si="304"/>
        <v/>
      </c>
      <c r="LO52" s="934" t="str">
        <f t="shared" si="305"/>
        <v/>
      </c>
      <c r="LP52" s="934" t="str">
        <f t="shared" si="306"/>
        <v/>
      </c>
      <c r="LQ52" s="935" t="str">
        <f t="shared" si="307"/>
        <v/>
      </c>
      <c r="LR52" s="935" t="str">
        <f t="shared" si="308"/>
        <v/>
      </c>
      <c r="LS52" s="935" t="str">
        <f t="shared" si="309"/>
        <v/>
      </c>
      <c r="LT52" s="935" t="str">
        <f t="shared" si="310"/>
        <v/>
      </c>
      <c r="LU52" s="935" t="str">
        <f t="shared" si="311"/>
        <v/>
      </c>
      <c r="LV52" s="902" t="str">
        <f t="shared" si="312"/>
        <v/>
      </c>
      <c r="LW52" s="902" t="str">
        <f t="shared" si="313"/>
        <v/>
      </c>
      <c r="LX52" s="902" t="str">
        <f t="shared" si="314"/>
        <v/>
      </c>
      <c r="LY52" s="902" t="str">
        <f t="shared" si="315"/>
        <v/>
      </c>
      <c r="LZ52" s="902" t="str">
        <f t="shared" si="316"/>
        <v/>
      </c>
      <c r="MA52" s="902" t="str">
        <f t="shared" si="317"/>
        <v/>
      </c>
      <c r="MB52" s="902" t="str">
        <f t="shared" si="318"/>
        <v/>
      </c>
      <c r="MC52" s="902" t="str">
        <f t="shared" si="319"/>
        <v/>
      </c>
      <c r="MD52" s="902" t="str">
        <f t="shared" si="320"/>
        <v/>
      </c>
      <c r="ME52" s="902" t="str">
        <f t="shared" si="321"/>
        <v/>
      </c>
      <c r="MF52" s="902" t="str">
        <f t="shared" si="322"/>
        <v/>
      </c>
      <c r="MG52" s="902" t="str">
        <f t="shared" si="323"/>
        <v/>
      </c>
      <c r="MH52" s="902" t="str">
        <f t="shared" si="324"/>
        <v/>
      </c>
      <c r="MI52" s="902" t="str">
        <f t="shared" si="325"/>
        <v/>
      </c>
      <c r="MJ52" s="902" t="str">
        <f t="shared" si="326"/>
        <v/>
      </c>
      <c r="MK52" s="902" t="str">
        <f t="shared" si="327"/>
        <v/>
      </c>
      <c r="ML52" s="902" t="str">
        <f t="shared" si="328"/>
        <v/>
      </c>
      <c r="MM52" s="902" t="str">
        <f t="shared" si="329"/>
        <v/>
      </c>
      <c r="MN52" s="902" t="str">
        <f t="shared" si="330"/>
        <v/>
      </c>
      <c r="MO52" s="902" t="str">
        <f t="shared" si="331"/>
        <v/>
      </c>
      <c r="MP52" s="923">
        <f t="shared" si="338"/>
        <v>0</v>
      </c>
      <c r="MQ52" s="923">
        <f t="shared" si="339"/>
        <v>0</v>
      </c>
      <c r="MR52" s="923">
        <f t="shared" si="340"/>
        <v>0</v>
      </c>
      <c r="MS52" s="923">
        <f t="shared" si="341"/>
        <v>0</v>
      </c>
      <c r="MT52" s="923">
        <f t="shared" si="342"/>
        <v>0</v>
      </c>
      <c r="MU52" s="923">
        <f t="shared" si="343"/>
        <v>0</v>
      </c>
      <c r="MV52" s="923">
        <f t="shared" si="344"/>
        <v>0</v>
      </c>
      <c r="MW52" s="923">
        <f t="shared" si="345"/>
        <v>0</v>
      </c>
      <c r="MX52" s="923">
        <f t="shared" si="346"/>
        <v>0</v>
      </c>
      <c r="MY52" s="923">
        <f t="shared" si="347"/>
        <v>0</v>
      </c>
      <c r="MZ52" s="923">
        <f t="shared" si="332"/>
        <v>0</v>
      </c>
      <c r="NA52" s="923">
        <f t="shared" si="333"/>
        <v>0</v>
      </c>
      <c r="NB52" s="923">
        <f t="shared" si="334"/>
        <v>0</v>
      </c>
      <c r="NC52" s="923">
        <f t="shared" si="335"/>
        <v>0</v>
      </c>
      <c r="ND52" s="923">
        <f t="shared" si="336"/>
        <v>0</v>
      </c>
    </row>
    <row r="53" spans="1:368" s="902" customFormat="1" ht="13.9" customHeight="1" x14ac:dyDescent="0.2">
      <c r="A53" s="927" t="str">
        <f t="shared" si="337"/>
        <v/>
      </c>
      <c r="B53" s="928">
        <f>'Rent Schedule &amp; Summary'!B31</f>
        <v>0</v>
      </c>
      <c r="C53" s="929">
        <f>'Rent Schedule &amp; Summary'!C31</f>
        <v>0</v>
      </c>
      <c r="D53" s="929">
        <f>'Rent Schedule &amp; Summary'!D31</f>
        <v>0</v>
      </c>
      <c r="E53" s="929">
        <f>'Rent Schedule &amp; Summary'!E31</f>
        <v>0</v>
      </c>
      <c r="F53" s="929">
        <f>'Rent Schedule &amp; Summary'!F31</f>
        <v>0</v>
      </c>
      <c r="G53" s="929">
        <f>'Rent Schedule &amp; Summary'!G31</f>
        <v>0</v>
      </c>
      <c r="H53" s="929">
        <f>'Rent Schedule &amp; Summary'!H31</f>
        <v>0</v>
      </c>
      <c r="I53" s="929">
        <f>'Rent Schedule &amp; Summary'!I31</f>
        <v>0</v>
      </c>
      <c r="J53" s="929">
        <f>'Rent Schedule &amp; Summary'!J31</f>
        <v>0</v>
      </c>
      <c r="K53" s="930">
        <f>'Rent Schedule &amp; Summary'!K31</f>
        <v>0</v>
      </c>
      <c r="L53" s="759">
        <f t="shared" si="0"/>
        <v>0</v>
      </c>
      <c r="M53" s="759">
        <f t="shared" si="1"/>
        <v>0</v>
      </c>
      <c r="N53" s="931">
        <f>'Rent Schedule &amp; Summary'!N31</f>
        <v>0</v>
      </c>
      <c r="O53" s="931">
        <f>'Rent Schedule &amp; Summary'!O31</f>
        <v>0</v>
      </c>
      <c r="P53" s="931">
        <f>'Rent Schedule &amp; Summary'!P31</f>
        <v>0</v>
      </c>
      <c r="Q53" s="908">
        <f>'Rent Schedule &amp; Summary'!Q31</f>
        <v>0</v>
      </c>
      <c r="R53" s="932">
        <f>'Rent Schedule &amp; Summary'!R31</f>
        <v>0</v>
      </c>
      <c r="S53" s="933">
        <f>'Rent Schedule &amp; Summary'!S31</f>
        <v>0</v>
      </c>
      <c r="T53" s="1281">
        <f>'Rent Schedule &amp; Summary'!T31</f>
        <v>0</v>
      </c>
      <c r="U53" s="1281"/>
      <c r="V53" s="1281"/>
      <c r="W53" s="1281"/>
      <c r="X53" s="902" t="str">
        <f t="shared" si="2"/>
        <v/>
      </c>
      <c r="Y53" s="902" t="str">
        <f t="shared" si="3"/>
        <v/>
      </c>
      <c r="Z53" s="902" t="str">
        <f t="shared" si="4"/>
        <v/>
      </c>
      <c r="AA53" s="902" t="str">
        <f t="shared" si="5"/>
        <v/>
      </c>
      <c r="AB53" s="902" t="str">
        <f t="shared" si="6"/>
        <v/>
      </c>
      <c r="AC53" s="902" t="str">
        <f t="shared" si="7"/>
        <v/>
      </c>
      <c r="AD53" s="902" t="str">
        <f t="shared" si="8"/>
        <v/>
      </c>
      <c r="AE53" s="902" t="str">
        <f t="shared" si="9"/>
        <v/>
      </c>
      <c r="AF53" s="902" t="str">
        <f t="shared" si="10"/>
        <v/>
      </c>
      <c r="AG53" s="902" t="str">
        <f t="shared" si="11"/>
        <v/>
      </c>
      <c r="AH53" s="902" t="str">
        <f t="shared" si="12"/>
        <v/>
      </c>
      <c r="AI53" s="902" t="str">
        <f t="shared" si="13"/>
        <v/>
      </c>
      <c r="AJ53" s="902" t="str">
        <f t="shared" si="14"/>
        <v/>
      </c>
      <c r="AK53" s="902" t="str">
        <f t="shared" si="15"/>
        <v/>
      </c>
      <c r="AL53" s="902" t="str">
        <f t="shared" si="16"/>
        <v/>
      </c>
      <c r="AM53" s="902" t="str">
        <f t="shared" si="17"/>
        <v/>
      </c>
      <c r="AN53" s="902" t="str">
        <f t="shared" si="18"/>
        <v/>
      </c>
      <c r="AO53" s="902" t="str">
        <f t="shared" si="19"/>
        <v/>
      </c>
      <c r="AP53" s="902" t="str">
        <f t="shared" si="20"/>
        <v/>
      </c>
      <c r="AQ53" s="902" t="str">
        <f t="shared" si="21"/>
        <v/>
      </c>
      <c r="AR53" s="902" t="str">
        <f t="shared" si="22"/>
        <v/>
      </c>
      <c r="AS53" s="902" t="str">
        <f t="shared" si="23"/>
        <v/>
      </c>
      <c r="AT53" s="902" t="str">
        <f t="shared" si="24"/>
        <v/>
      </c>
      <c r="AU53" s="902" t="str">
        <f t="shared" si="25"/>
        <v/>
      </c>
      <c r="AV53" s="902" t="str">
        <f t="shared" si="26"/>
        <v/>
      </c>
      <c r="AW53" s="902" t="str">
        <f t="shared" si="27"/>
        <v/>
      </c>
      <c r="AX53" s="902" t="str">
        <f t="shared" si="28"/>
        <v/>
      </c>
      <c r="AY53" s="902" t="str">
        <f t="shared" si="29"/>
        <v/>
      </c>
      <c r="AZ53" s="902" t="str">
        <f t="shared" si="30"/>
        <v/>
      </c>
      <c r="BA53" s="902" t="str">
        <f t="shared" si="31"/>
        <v/>
      </c>
      <c r="BB53" s="902" t="str">
        <f t="shared" si="32"/>
        <v/>
      </c>
      <c r="BC53" s="902" t="str">
        <f t="shared" si="33"/>
        <v/>
      </c>
      <c r="BD53" s="902" t="str">
        <f t="shared" si="34"/>
        <v/>
      </c>
      <c r="BE53" s="902" t="str">
        <f t="shared" si="35"/>
        <v/>
      </c>
      <c r="BF53" s="902" t="str">
        <f t="shared" si="36"/>
        <v/>
      </c>
      <c r="BG53" s="902" t="str">
        <f t="shared" si="37"/>
        <v/>
      </c>
      <c r="BH53" s="902" t="str">
        <f t="shared" si="38"/>
        <v/>
      </c>
      <c r="BI53" s="902" t="str">
        <f t="shared" si="39"/>
        <v/>
      </c>
      <c r="BJ53" s="902" t="str">
        <f t="shared" si="40"/>
        <v/>
      </c>
      <c r="BK53" s="902" t="str">
        <f t="shared" si="41"/>
        <v/>
      </c>
      <c r="BL53" s="902" t="str">
        <f t="shared" si="42"/>
        <v/>
      </c>
      <c r="BM53" s="902" t="str">
        <f t="shared" si="43"/>
        <v/>
      </c>
      <c r="BN53" s="902" t="str">
        <f t="shared" si="44"/>
        <v/>
      </c>
      <c r="BO53" s="902" t="str">
        <f t="shared" si="45"/>
        <v/>
      </c>
      <c r="BP53" s="902" t="str">
        <f t="shared" si="46"/>
        <v/>
      </c>
      <c r="BQ53" s="902" t="str">
        <f t="shared" si="47"/>
        <v/>
      </c>
      <c r="BR53" s="902" t="str">
        <f t="shared" si="48"/>
        <v/>
      </c>
      <c r="BS53" s="902" t="str">
        <f t="shared" si="49"/>
        <v/>
      </c>
      <c r="BT53" s="902" t="str">
        <f t="shared" si="50"/>
        <v/>
      </c>
      <c r="BU53" s="902" t="str">
        <f t="shared" si="51"/>
        <v/>
      </c>
      <c r="BV53" s="902" t="str">
        <f t="shared" si="52"/>
        <v/>
      </c>
      <c r="BW53" s="902" t="str">
        <f t="shared" si="53"/>
        <v/>
      </c>
      <c r="BX53" s="902" t="str">
        <f t="shared" si="54"/>
        <v/>
      </c>
      <c r="BY53" s="902" t="str">
        <f t="shared" si="55"/>
        <v/>
      </c>
      <c r="BZ53" s="902" t="str">
        <f t="shared" si="56"/>
        <v/>
      </c>
      <c r="CA53" s="902" t="str">
        <f t="shared" si="57"/>
        <v/>
      </c>
      <c r="CB53" s="902" t="str">
        <f t="shared" si="58"/>
        <v/>
      </c>
      <c r="CC53" s="902" t="str">
        <f t="shared" si="59"/>
        <v/>
      </c>
      <c r="CD53" s="902" t="str">
        <f t="shared" si="60"/>
        <v/>
      </c>
      <c r="CE53" s="902" t="str">
        <f t="shared" si="61"/>
        <v/>
      </c>
      <c r="CF53" s="902" t="str">
        <f t="shared" si="62"/>
        <v/>
      </c>
      <c r="CG53" s="902" t="str">
        <f t="shared" si="63"/>
        <v/>
      </c>
      <c r="CH53" s="902" t="str">
        <f t="shared" si="64"/>
        <v/>
      </c>
      <c r="CI53" s="902" t="str">
        <f t="shared" si="65"/>
        <v/>
      </c>
      <c r="CJ53" s="902" t="str">
        <f t="shared" si="66"/>
        <v/>
      </c>
      <c r="CK53" s="902" t="str">
        <f t="shared" si="67"/>
        <v/>
      </c>
      <c r="CL53" s="902" t="str">
        <f t="shared" si="68"/>
        <v/>
      </c>
      <c r="CM53" s="902" t="str">
        <f t="shared" si="69"/>
        <v/>
      </c>
      <c r="CN53" s="902" t="str">
        <f t="shared" si="70"/>
        <v/>
      </c>
      <c r="CO53" s="902" t="str">
        <f t="shared" si="71"/>
        <v/>
      </c>
      <c r="CP53" s="902" t="str">
        <f t="shared" si="72"/>
        <v/>
      </c>
      <c r="CQ53" s="902" t="str">
        <f t="shared" si="73"/>
        <v/>
      </c>
      <c r="CR53" s="902" t="str">
        <f t="shared" si="74"/>
        <v/>
      </c>
      <c r="CS53" s="902" t="str">
        <f t="shared" si="75"/>
        <v/>
      </c>
      <c r="CT53" s="902" t="str">
        <f t="shared" si="76"/>
        <v/>
      </c>
      <c r="CU53" s="902" t="str">
        <f t="shared" si="77"/>
        <v/>
      </c>
      <c r="CV53" s="902" t="str">
        <f t="shared" si="78"/>
        <v/>
      </c>
      <c r="CW53" s="902" t="str">
        <f t="shared" si="79"/>
        <v/>
      </c>
      <c r="CX53" s="902" t="str">
        <f t="shared" si="80"/>
        <v/>
      </c>
      <c r="CY53" s="902" t="str">
        <f t="shared" si="81"/>
        <v/>
      </c>
      <c r="CZ53" s="902" t="str">
        <f t="shared" si="82"/>
        <v/>
      </c>
      <c r="DA53" s="902" t="str">
        <f t="shared" si="83"/>
        <v/>
      </c>
      <c r="DB53" s="902" t="str">
        <f t="shared" si="84"/>
        <v/>
      </c>
      <c r="DC53" s="902" t="str">
        <f t="shared" si="85"/>
        <v/>
      </c>
      <c r="DD53" s="902" t="str">
        <f t="shared" si="86"/>
        <v/>
      </c>
      <c r="DE53" s="902" t="str">
        <f t="shared" si="87"/>
        <v/>
      </c>
      <c r="DF53" s="902" t="str">
        <f t="shared" si="88"/>
        <v/>
      </c>
      <c r="DG53" s="902" t="str">
        <f t="shared" si="89"/>
        <v/>
      </c>
      <c r="DH53" s="902" t="str">
        <f t="shared" si="90"/>
        <v/>
      </c>
      <c r="DI53" s="902" t="str">
        <f t="shared" si="91"/>
        <v/>
      </c>
      <c r="DJ53" s="902" t="str">
        <f t="shared" si="92"/>
        <v/>
      </c>
      <c r="DK53" s="902" t="str">
        <f t="shared" si="93"/>
        <v/>
      </c>
      <c r="DL53" s="902" t="str">
        <f t="shared" si="94"/>
        <v/>
      </c>
      <c r="DM53" s="902" t="str">
        <f t="shared" si="95"/>
        <v/>
      </c>
      <c r="DN53" s="902" t="str">
        <f t="shared" si="96"/>
        <v/>
      </c>
      <c r="DO53" s="902" t="str">
        <f t="shared" si="97"/>
        <v/>
      </c>
      <c r="DP53" s="902" t="str">
        <f t="shared" si="98"/>
        <v/>
      </c>
      <c r="DQ53" s="902" t="str">
        <f t="shared" si="99"/>
        <v/>
      </c>
      <c r="DR53" s="902" t="str">
        <f t="shared" si="100"/>
        <v/>
      </c>
      <c r="DS53" s="902" t="str">
        <f t="shared" si="101"/>
        <v/>
      </c>
      <c r="DT53" s="902" t="str">
        <f t="shared" si="102"/>
        <v/>
      </c>
      <c r="DU53" s="902" t="str">
        <f t="shared" si="103"/>
        <v/>
      </c>
      <c r="DV53" s="902" t="str">
        <f t="shared" si="104"/>
        <v/>
      </c>
      <c r="DW53" s="902" t="str">
        <f t="shared" si="105"/>
        <v/>
      </c>
      <c r="DX53" s="902" t="str">
        <f t="shared" si="106"/>
        <v/>
      </c>
      <c r="DY53" s="902" t="str">
        <f t="shared" si="107"/>
        <v/>
      </c>
      <c r="DZ53" s="902" t="str">
        <f t="shared" si="108"/>
        <v/>
      </c>
      <c r="EA53" s="902" t="str">
        <f t="shared" si="109"/>
        <v/>
      </c>
      <c r="EB53" s="902" t="str">
        <f t="shared" si="110"/>
        <v/>
      </c>
      <c r="EC53" s="902" t="str">
        <f t="shared" si="111"/>
        <v/>
      </c>
      <c r="ED53" s="902" t="str">
        <f t="shared" si="112"/>
        <v/>
      </c>
      <c r="EE53" s="902" t="str">
        <f t="shared" si="113"/>
        <v/>
      </c>
      <c r="EF53" s="902" t="str">
        <f t="shared" si="114"/>
        <v/>
      </c>
      <c r="EG53" s="902" t="str">
        <f t="shared" si="115"/>
        <v/>
      </c>
      <c r="EH53" s="902" t="str">
        <f t="shared" si="116"/>
        <v/>
      </c>
      <c r="EI53" s="902" t="str">
        <f t="shared" si="117"/>
        <v/>
      </c>
      <c r="EJ53" s="902" t="str">
        <f t="shared" si="118"/>
        <v/>
      </c>
      <c r="EK53" s="902" t="str">
        <f t="shared" si="119"/>
        <v/>
      </c>
      <c r="EL53" s="902" t="str">
        <f t="shared" si="120"/>
        <v/>
      </c>
      <c r="EM53" s="902" t="str">
        <f t="shared" si="121"/>
        <v/>
      </c>
      <c r="EN53" s="902" t="str">
        <f t="shared" si="122"/>
        <v/>
      </c>
      <c r="EO53" s="902" t="str">
        <f t="shared" si="123"/>
        <v/>
      </c>
      <c r="EP53" s="902" t="str">
        <f t="shared" si="124"/>
        <v/>
      </c>
      <c r="EQ53" s="902" t="str">
        <f t="shared" si="125"/>
        <v/>
      </c>
      <c r="ER53" s="902" t="str">
        <f t="shared" si="126"/>
        <v/>
      </c>
      <c r="ES53" s="902" t="str">
        <f t="shared" si="127"/>
        <v/>
      </c>
      <c r="ET53" s="902" t="str">
        <f t="shared" si="128"/>
        <v/>
      </c>
      <c r="EU53" s="902" t="str">
        <f t="shared" si="129"/>
        <v/>
      </c>
      <c r="EV53" s="902" t="str">
        <f t="shared" si="130"/>
        <v/>
      </c>
      <c r="EW53" s="902" t="str">
        <f t="shared" si="131"/>
        <v/>
      </c>
      <c r="EX53" s="902" t="str">
        <f t="shared" si="132"/>
        <v/>
      </c>
      <c r="EY53" s="902" t="str">
        <f t="shared" si="133"/>
        <v/>
      </c>
      <c r="EZ53" s="902" t="str">
        <f t="shared" si="134"/>
        <v/>
      </c>
      <c r="FA53" s="902" t="str">
        <f t="shared" si="135"/>
        <v/>
      </c>
      <c r="FB53" s="902" t="str">
        <f t="shared" si="136"/>
        <v/>
      </c>
      <c r="FC53" s="902" t="str">
        <f t="shared" si="137"/>
        <v/>
      </c>
      <c r="FD53" s="902" t="str">
        <f t="shared" si="138"/>
        <v/>
      </c>
      <c r="FE53" s="902" t="str">
        <f t="shared" si="139"/>
        <v/>
      </c>
      <c r="FF53" s="902" t="str">
        <f t="shared" si="140"/>
        <v/>
      </c>
      <c r="FG53" s="902" t="str">
        <f t="shared" si="141"/>
        <v/>
      </c>
      <c r="FH53" s="902" t="str">
        <f t="shared" si="142"/>
        <v/>
      </c>
      <c r="FI53" s="902" t="str">
        <f t="shared" si="143"/>
        <v/>
      </c>
      <c r="FJ53" s="902" t="str">
        <f t="shared" si="144"/>
        <v/>
      </c>
      <c r="FK53" s="902" t="str">
        <f t="shared" si="145"/>
        <v/>
      </c>
      <c r="FL53" s="902" t="str">
        <f t="shared" si="146"/>
        <v/>
      </c>
      <c r="FM53" s="902" t="str">
        <f t="shared" si="147"/>
        <v/>
      </c>
      <c r="FN53" s="902" t="str">
        <f t="shared" si="148"/>
        <v/>
      </c>
      <c r="FO53" s="902" t="str">
        <f t="shared" si="149"/>
        <v/>
      </c>
      <c r="FP53" s="902" t="str">
        <f t="shared" si="150"/>
        <v/>
      </c>
      <c r="FQ53" s="902" t="str">
        <f t="shared" si="151"/>
        <v/>
      </c>
      <c r="FR53" s="902" t="str">
        <f t="shared" si="152"/>
        <v/>
      </c>
      <c r="FS53" s="902" t="str">
        <f t="shared" si="153"/>
        <v/>
      </c>
      <c r="FT53" s="902" t="str">
        <f t="shared" si="154"/>
        <v/>
      </c>
      <c r="FU53" s="902" t="str">
        <f t="shared" si="155"/>
        <v/>
      </c>
      <c r="FV53" s="902" t="str">
        <f t="shared" si="156"/>
        <v/>
      </c>
      <c r="FW53" s="902" t="str">
        <f t="shared" si="157"/>
        <v/>
      </c>
      <c r="FX53" s="902" t="str">
        <f t="shared" si="158"/>
        <v/>
      </c>
      <c r="FY53" s="902" t="str">
        <f t="shared" si="159"/>
        <v/>
      </c>
      <c r="FZ53" s="902" t="str">
        <f t="shared" si="160"/>
        <v/>
      </c>
      <c r="GA53" s="902" t="str">
        <f t="shared" si="161"/>
        <v/>
      </c>
      <c r="GB53" s="902" t="str">
        <f t="shared" si="162"/>
        <v/>
      </c>
      <c r="GC53" s="902" t="str">
        <f t="shared" si="163"/>
        <v/>
      </c>
      <c r="GD53" s="902" t="str">
        <f t="shared" si="164"/>
        <v/>
      </c>
      <c r="GE53" s="902" t="str">
        <f t="shared" si="165"/>
        <v/>
      </c>
      <c r="GF53" s="902" t="str">
        <f t="shared" si="166"/>
        <v/>
      </c>
      <c r="GG53" s="902" t="str">
        <f t="shared" si="167"/>
        <v/>
      </c>
      <c r="GH53" s="902" t="str">
        <f t="shared" si="168"/>
        <v/>
      </c>
      <c r="GI53" s="902" t="str">
        <f t="shared" si="169"/>
        <v/>
      </c>
      <c r="GJ53" s="902" t="str">
        <f t="shared" si="170"/>
        <v/>
      </c>
      <c r="GK53" s="902" t="str">
        <f t="shared" si="171"/>
        <v/>
      </c>
      <c r="GL53" s="902" t="str">
        <f t="shared" si="172"/>
        <v/>
      </c>
      <c r="GM53" s="902" t="str">
        <f t="shared" si="173"/>
        <v/>
      </c>
      <c r="GN53" s="902" t="str">
        <f t="shared" si="174"/>
        <v/>
      </c>
      <c r="GO53" s="902" t="str">
        <f t="shared" si="175"/>
        <v/>
      </c>
      <c r="GP53" s="902" t="str">
        <f t="shared" si="176"/>
        <v/>
      </c>
      <c r="GQ53" s="902" t="str">
        <f t="shared" si="177"/>
        <v/>
      </c>
      <c r="GR53" s="902" t="str">
        <f t="shared" si="178"/>
        <v/>
      </c>
      <c r="GS53" s="902" t="str">
        <f t="shared" si="179"/>
        <v/>
      </c>
      <c r="GT53" s="902" t="str">
        <f t="shared" si="180"/>
        <v/>
      </c>
      <c r="GU53" s="902" t="str">
        <f t="shared" si="181"/>
        <v/>
      </c>
      <c r="GV53" s="902" t="str">
        <f t="shared" si="182"/>
        <v/>
      </c>
      <c r="GW53" s="902" t="str">
        <f t="shared" si="183"/>
        <v/>
      </c>
      <c r="GX53" s="902" t="str">
        <f t="shared" si="184"/>
        <v/>
      </c>
      <c r="GY53" s="902" t="str">
        <f t="shared" si="185"/>
        <v/>
      </c>
      <c r="GZ53" s="902" t="str">
        <f t="shared" si="186"/>
        <v/>
      </c>
      <c r="HA53" s="902" t="str">
        <f t="shared" si="187"/>
        <v/>
      </c>
      <c r="HB53" s="902" t="str">
        <f t="shared" si="188"/>
        <v/>
      </c>
      <c r="HC53" s="902" t="str">
        <f t="shared" si="189"/>
        <v/>
      </c>
      <c r="HD53" s="902" t="str">
        <f t="shared" si="190"/>
        <v/>
      </c>
      <c r="HE53" s="902" t="str">
        <f t="shared" si="191"/>
        <v/>
      </c>
      <c r="HF53" s="902" t="str">
        <f t="shared" si="192"/>
        <v/>
      </c>
      <c r="HG53" s="902" t="str">
        <f t="shared" si="193"/>
        <v/>
      </c>
      <c r="HH53" s="902" t="str">
        <f t="shared" si="194"/>
        <v/>
      </c>
      <c r="HI53" s="902" t="str">
        <f t="shared" si="195"/>
        <v/>
      </c>
      <c r="HJ53" s="902" t="str">
        <f t="shared" si="196"/>
        <v/>
      </c>
      <c r="HK53" s="902" t="str">
        <f t="shared" si="197"/>
        <v/>
      </c>
      <c r="HL53" s="902" t="str">
        <f t="shared" si="198"/>
        <v/>
      </c>
      <c r="HM53" s="902" t="str">
        <f t="shared" si="199"/>
        <v/>
      </c>
      <c r="HN53" s="902" t="str">
        <f t="shared" si="200"/>
        <v/>
      </c>
      <c r="HO53" s="902" t="str">
        <f t="shared" si="201"/>
        <v/>
      </c>
      <c r="HP53" s="902" t="str">
        <f t="shared" si="202"/>
        <v/>
      </c>
      <c r="HQ53" s="902" t="str">
        <f t="shared" si="203"/>
        <v/>
      </c>
      <c r="HR53" s="902" t="str">
        <f t="shared" si="204"/>
        <v/>
      </c>
      <c r="HS53" s="902" t="str">
        <f t="shared" si="205"/>
        <v/>
      </c>
      <c r="HT53" s="902" t="str">
        <f t="shared" si="206"/>
        <v/>
      </c>
      <c r="HU53" s="902" t="str">
        <f t="shared" si="207"/>
        <v/>
      </c>
      <c r="HV53" s="902" t="str">
        <f t="shared" si="208"/>
        <v/>
      </c>
      <c r="HW53" s="902" t="str">
        <f t="shared" si="209"/>
        <v/>
      </c>
      <c r="HX53" s="902" t="str">
        <f t="shared" si="210"/>
        <v/>
      </c>
      <c r="HY53" s="902" t="str">
        <f t="shared" si="211"/>
        <v/>
      </c>
      <c r="HZ53" s="934" t="str">
        <f t="shared" si="212"/>
        <v/>
      </c>
      <c r="IA53" s="934" t="str">
        <f t="shared" si="213"/>
        <v/>
      </c>
      <c r="IB53" s="934" t="str">
        <f t="shared" si="214"/>
        <v/>
      </c>
      <c r="IC53" s="934" t="str">
        <f t="shared" si="215"/>
        <v/>
      </c>
      <c r="ID53" s="934" t="str">
        <f t="shared" si="216"/>
        <v/>
      </c>
      <c r="IE53" s="934" t="str">
        <f t="shared" si="217"/>
        <v/>
      </c>
      <c r="IF53" s="934" t="str">
        <f t="shared" si="218"/>
        <v/>
      </c>
      <c r="IG53" s="934" t="str">
        <f t="shared" si="219"/>
        <v/>
      </c>
      <c r="IH53" s="934" t="str">
        <f t="shared" si="220"/>
        <v/>
      </c>
      <c r="II53" s="934" t="str">
        <f t="shared" si="221"/>
        <v/>
      </c>
      <c r="IJ53" s="934" t="str">
        <f t="shared" si="222"/>
        <v/>
      </c>
      <c r="IK53" s="934" t="str">
        <f t="shared" si="223"/>
        <v/>
      </c>
      <c r="IL53" s="934" t="str">
        <f t="shared" si="224"/>
        <v/>
      </c>
      <c r="IM53" s="934" t="str">
        <f t="shared" si="225"/>
        <v/>
      </c>
      <c r="IN53" s="934" t="str">
        <f t="shared" si="226"/>
        <v/>
      </c>
      <c r="IO53" s="934" t="str">
        <f t="shared" si="227"/>
        <v/>
      </c>
      <c r="IP53" s="934" t="str">
        <f t="shared" si="228"/>
        <v/>
      </c>
      <c r="IQ53" s="934" t="str">
        <f t="shared" si="229"/>
        <v/>
      </c>
      <c r="IR53" s="934" t="str">
        <f t="shared" si="230"/>
        <v/>
      </c>
      <c r="IS53" s="934" t="str">
        <f t="shared" si="231"/>
        <v/>
      </c>
      <c r="IT53" s="934" t="str">
        <f t="shared" si="232"/>
        <v/>
      </c>
      <c r="IU53" s="934" t="str">
        <f t="shared" si="233"/>
        <v/>
      </c>
      <c r="IV53" s="934" t="str">
        <f t="shared" si="234"/>
        <v/>
      </c>
      <c r="IW53" s="934" t="str">
        <f t="shared" si="235"/>
        <v/>
      </c>
      <c r="IX53" s="934" t="str">
        <f t="shared" si="236"/>
        <v/>
      </c>
      <c r="IY53" s="934" t="str">
        <f t="shared" si="237"/>
        <v/>
      </c>
      <c r="IZ53" s="934" t="str">
        <f t="shared" si="238"/>
        <v/>
      </c>
      <c r="JA53" s="934" t="str">
        <f t="shared" si="239"/>
        <v/>
      </c>
      <c r="JB53" s="934" t="str">
        <f t="shared" si="240"/>
        <v/>
      </c>
      <c r="JC53" s="934" t="str">
        <f t="shared" si="241"/>
        <v/>
      </c>
      <c r="JD53" s="934" t="str">
        <f t="shared" si="242"/>
        <v/>
      </c>
      <c r="JE53" s="934" t="str">
        <f t="shared" si="243"/>
        <v/>
      </c>
      <c r="JF53" s="934" t="str">
        <f t="shared" si="244"/>
        <v/>
      </c>
      <c r="JG53" s="934" t="str">
        <f t="shared" si="245"/>
        <v/>
      </c>
      <c r="JH53" s="934" t="str">
        <f t="shared" si="246"/>
        <v/>
      </c>
      <c r="JI53" s="934" t="str">
        <f t="shared" si="247"/>
        <v/>
      </c>
      <c r="JJ53" s="934" t="str">
        <f t="shared" si="248"/>
        <v/>
      </c>
      <c r="JK53" s="934" t="str">
        <f t="shared" si="249"/>
        <v/>
      </c>
      <c r="JL53" s="934" t="str">
        <f t="shared" si="250"/>
        <v/>
      </c>
      <c r="JM53" s="934" t="str">
        <f t="shared" si="251"/>
        <v/>
      </c>
      <c r="JN53" s="934" t="str">
        <f t="shared" si="252"/>
        <v/>
      </c>
      <c r="JO53" s="934" t="str">
        <f t="shared" si="253"/>
        <v/>
      </c>
      <c r="JP53" s="934" t="str">
        <f t="shared" si="254"/>
        <v/>
      </c>
      <c r="JQ53" s="934" t="str">
        <f t="shared" si="255"/>
        <v/>
      </c>
      <c r="JR53" s="934" t="str">
        <f t="shared" si="256"/>
        <v/>
      </c>
      <c r="JS53" s="934" t="str">
        <f t="shared" si="257"/>
        <v/>
      </c>
      <c r="JT53" s="934" t="str">
        <f t="shared" si="258"/>
        <v/>
      </c>
      <c r="JU53" s="934" t="str">
        <f t="shared" si="259"/>
        <v/>
      </c>
      <c r="JV53" s="934" t="str">
        <f t="shared" si="260"/>
        <v/>
      </c>
      <c r="JW53" s="934" t="str">
        <f t="shared" si="261"/>
        <v/>
      </c>
      <c r="JX53" s="934" t="str">
        <f t="shared" si="262"/>
        <v/>
      </c>
      <c r="JY53" s="934" t="str">
        <f t="shared" si="263"/>
        <v/>
      </c>
      <c r="JZ53" s="934" t="str">
        <f t="shared" si="264"/>
        <v/>
      </c>
      <c r="KA53" s="934" t="str">
        <f t="shared" si="265"/>
        <v/>
      </c>
      <c r="KB53" s="934" t="str">
        <f t="shared" si="266"/>
        <v/>
      </c>
      <c r="KC53" s="934" t="str">
        <f t="shared" si="267"/>
        <v/>
      </c>
      <c r="KD53" s="934" t="str">
        <f t="shared" si="268"/>
        <v/>
      </c>
      <c r="KE53" s="934" t="str">
        <f t="shared" si="269"/>
        <v/>
      </c>
      <c r="KF53" s="934" t="str">
        <f t="shared" si="270"/>
        <v/>
      </c>
      <c r="KG53" s="934" t="str">
        <f t="shared" si="271"/>
        <v/>
      </c>
      <c r="KH53" s="934" t="str">
        <f t="shared" si="272"/>
        <v/>
      </c>
      <c r="KI53" s="934" t="str">
        <f t="shared" si="273"/>
        <v/>
      </c>
      <c r="KJ53" s="934" t="str">
        <f t="shared" si="274"/>
        <v/>
      </c>
      <c r="KK53" s="934" t="str">
        <f t="shared" si="275"/>
        <v/>
      </c>
      <c r="KL53" s="934" t="str">
        <f t="shared" si="276"/>
        <v/>
      </c>
      <c r="KM53" s="934" t="str">
        <f t="shared" si="277"/>
        <v/>
      </c>
      <c r="KN53" s="934" t="str">
        <f t="shared" si="278"/>
        <v/>
      </c>
      <c r="KO53" s="934" t="str">
        <f t="shared" si="279"/>
        <v/>
      </c>
      <c r="KP53" s="934" t="str">
        <f t="shared" si="280"/>
        <v/>
      </c>
      <c r="KQ53" s="934" t="str">
        <f t="shared" si="281"/>
        <v/>
      </c>
      <c r="KR53" s="934" t="str">
        <f t="shared" si="282"/>
        <v/>
      </c>
      <c r="KS53" s="934" t="str">
        <f t="shared" si="283"/>
        <v/>
      </c>
      <c r="KT53" s="934" t="str">
        <f t="shared" si="284"/>
        <v/>
      </c>
      <c r="KU53" s="934" t="str">
        <f t="shared" si="285"/>
        <v/>
      </c>
      <c r="KV53" s="934" t="str">
        <f t="shared" si="286"/>
        <v/>
      </c>
      <c r="KW53" s="934" t="str">
        <f t="shared" si="287"/>
        <v/>
      </c>
      <c r="KX53" s="934" t="str">
        <f t="shared" si="288"/>
        <v/>
      </c>
      <c r="KY53" s="934" t="str">
        <f t="shared" si="289"/>
        <v/>
      </c>
      <c r="KZ53" s="934" t="str">
        <f t="shared" si="290"/>
        <v/>
      </c>
      <c r="LA53" s="934" t="str">
        <f t="shared" si="291"/>
        <v/>
      </c>
      <c r="LB53" s="934" t="str">
        <f t="shared" si="292"/>
        <v/>
      </c>
      <c r="LC53" s="934" t="str">
        <f t="shared" si="293"/>
        <v/>
      </c>
      <c r="LD53" s="934" t="str">
        <f t="shared" si="294"/>
        <v/>
      </c>
      <c r="LE53" s="934" t="str">
        <f t="shared" si="295"/>
        <v/>
      </c>
      <c r="LF53" s="934" t="str">
        <f t="shared" si="296"/>
        <v/>
      </c>
      <c r="LG53" s="934" t="str">
        <f t="shared" si="297"/>
        <v/>
      </c>
      <c r="LH53" s="934" t="str">
        <f t="shared" si="298"/>
        <v/>
      </c>
      <c r="LI53" s="934" t="str">
        <f t="shared" si="299"/>
        <v/>
      </c>
      <c r="LJ53" s="934" t="str">
        <f t="shared" si="300"/>
        <v/>
      </c>
      <c r="LK53" s="934" t="str">
        <f t="shared" si="301"/>
        <v/>
      </c>
      <c r="LL53" s="934" t="str">
        <f t="shared" si="302"/>
        <v/>
      </c>
      <c r="LM53" s="934" t="str">
        <f t="shared" si="303"/>
        <v/>
      </c>
      <c r="LN53" s="934" t="str">
        <f t="shared" si="304"/>
        <v/>
      </c>
      <c r="LO53" s="934" t="str">
        <f t="shared" si="305"/>
        <v/>
      </c>
      <c r="LP53" s="934" t="str">
        <f t="shared" si="306"/>
        <v/>
      </c>
      <c r="LQ53" s="935" t="str">
        <f t="shared" si="307"/>
        <v/>
      </c>
      <c r="LR53" s="935" t="str">
        <f t="shared" si="308"/>
        <v/>
      </c>
      <c r="LS53" s="935" t="str">
        <f t="shared" si="309"/>
        <v/>
      </c>
      <c r="LT53" s="935" t="str">
        <f t="shared" si="310"/>
        <v/>
      </c>
      <c r="LU53" s="935" t="str">
        <f t="shared" si="311"/>
        <v/>
      </c>
      <c r="LV53" s="902" t="str">
        <f t="shared" si="312"/>
        <v/>
      </c>
      <c r="LW53" s="902" t="str">
        <f t="shared" si="313"/>
        <v/>
      </c>
      <c r="LX53" s="902" t="str">
        <f t="shared" si="314"/>
        <v/>
      </c>
      <c r="LY53" s="902" t="str">
        <f t="shared" si="315"/>
        <v/>
      </c>
      <c r="LZ53" s="902" t="str">
        <f t="shared" si="316"/>
        <v/>
      </c>
      <c r="MA53" s="902" t="str">
        <f t="shared" si="317"/>
        <v/>
      </c>
      <c r="MB53" s="902" t="str">
        <f t="shared" si="318"/>
        <v/>
      </c>
      <c r="MC53" s="902" t="str">
        <f t="shared" si="319"/>
        <v/>
      </c>
      <c r="MD53" s="902" t="str">
        <f t="shared" si="320"/>
        <v/>
      </c>
      <c r="ME53" s="902" t="str">
        <f t="shared" si="321"/>
        <v/>
      </c>
      <c r="MF53" s="902" t="str">
        <f t="shared" si="322"/>
        <v/>
      </c>
      <c r="MG53" s="902" t="str">
        <f t="shared" si="323"/>
        <v/>
      </c>
      <c r="MH53" s="902" t="str">
        <f t="shared" si="324"/>
        <v/>
      </c>
      <c r="MI53" s="902" t="str">
        <f t="shared" si="325"/>
        <v/>
      </c>
      <c r="MJ53" s="902" t="str">
        <f t="shared" si="326"/>
        <v/>
      </c>
      <c r="MK53" s="902" t="str">
        <f t="shared" si="327"/>
        <v/>
      </c>
      <c r="ML53" s="902" t="str">
        <f t="shared" si="328"/>
        <v/>
      </c>
      <c r="MM53" s="902" t="str">
        <f t="shared" si="329"/>
        <v/>
      </c>
      <c r="MN53" s="902" t="str">
        <f t="shared" si="330"/>
        <v/>
      </c>
      <c r="MO53" s="902" t="str">
        <f t="shared" si="331"/>
        <v/>
      </c>
      <c r="MP53" s="923">
        <f t="shared" si="338"/>
        <v>0</v>
      </c>
      <c r="MQ53" s="923">
        <f t="shared" si="339"/>
        <v>0</v>
      </c>
      <c r="MR53" s="923">
        <f t="shared" si="340"/>
        <v>0</v>
      </c>
      <c r="MS53" s="923">
        <f t="shared" si="341"/>
        <v>0</v>
      </c>
      <c r="MT53" s="923">
        <f t="shared" si="342"/>
        <v>0</v>
      </c>
      <c r="MU53" s="923">
        <f t="shared" si="343"/>
        <v>0</v>
      </c>
      <c r="MV53" s="923">
        <f t="shared" si="344"/>
        <v>0</v>
      </c>
      <c r="MW53" s="923">
        <f t="shared" si="345"/>
        <v>0</v>
      </c>
      <c r="MX53" s="923">
        <f t="shared" si="346"/>
        <v>0</v>
      </c>
      <c r="MY53" s="923">
        <f t="shared" si="347"/>
        <v>0</v>
      </c>
      <c r="MZ53" s="923">
        <f t="shared" si="332"/>
        <v>0</v>
      </c>
      <c r="NA53" s="923">
        <f t="shared" si="333"/>
        <v>0</v>
      </c>
      <c r="NB53" s="923">
        <f t="shared" si="334"/>
        <v>0</v>
      </c>
      <c r="NC53" s="923">
        <f t="shared" si="335"/>
        <v>0</v>
      </c>
      <c r="ND53" s="923">
        <f t="shared" si="336"/>
        <v>0</v>
      </c>
    </row>
    <row r="54" spans="1:368" s="902" customFormat="1" ht="13.9" customHeight="1" x14ac:dyDescent="0.2">
      <c r="A54" s="927" t="str">
        <f t="shared" si="337"/>
        <v/>
      </c>
      <c r="B54" s="928">
        <f>'Rent Schedule &amp; Summary'!B32</f>
        <v>0</v>
      </c>
      <c r="C54" s="929">
        <f>'Rent Schedule &amp; Summary'!C32</f>
        <v>0</v>
      </c>
      <c r="D54" s="929">
        <f>'Rent Schedule &amp; Summary'!D32</f>
        <v>0</v>
      </c>
      <c r="E54" s="929">
        <f>'Rent Schedule &amp; Summary'!E32</f>
        <v>0</v>
      </c>
      <c r="F54" s="929">
        <f>'Rent Schedule &amp; Summary'!F32</f>
        <v>0</v>
      </c>
      <c r="G54" s="929">
        <f>'Rent Schedule &amp; Summary'!G32</f>
        <v>0</v>
      </c>
      <c r="H54" s="929">
        <f>'Rent Schedule &amp; Summary'!H32</f>
        <v>0</v>
      </c>
      <c r="I54" s="929">
        <f>'Rent Schedule &amp; Summary'!I32</f>
        <v>0</v>
      </c>
      <c r="J54" s="929">
        <f>'Rent Schedule &amp; Summary'!J32</f>
        <v>0</v>
      </c>
      <c r="K54" s="930">
        <f>'Rent Schedule &amp; Summary'!K32</f>
        <v>0</v>
      </c>
      <c r="L54" s="759">
        <f t="shared" si="0"/>
        <v>0</v>
      </c>
      <c r="M54" s="759">
        <f t="shared" si="1"/>
        <v>0</v>
      </c>
      <c r="N54" s="931">
        <f>'Rent Schedule &amp; Summary'!N32</f>
        <v>0</v>
      </c>
      <c r="O54" s="931">
        <f>'Rent Schedule &amp; Summary'!O32</f>
        <v>0</v>
      </c>
      <c r="P54" s="931">
        <f>'Rent Schedule &amp; Summary'!P32</f>
        <v>0</v>
      </c>
      <c r="Q54" s="908">
        <f>'Rent Schedule &amp; Summary'!Q32</f>
        <v>0</v>
      </c>
      <c r="R54" s="932">
        <f>'Rent Schedule &amp; Summary'!R32</f>
        <v>0</v>
      </c>
      <c r="S54" s="933">
        <f>'Rent Schedule &amp; Summary'!S32</f>
        <v>0</v>
      </c>
      <c r="T54" s="1281">
        <f>'Rent Schedule &amp; Summary'!T32</f>
        <v>0</v>
      </c>
      <c r="U54" s="1281"/>
      <c r="V54" s="1281"/>
      <c r="W54" s="1281"/>
      <c r="X54" s="902" t="str">
        <f t="shared" si="2"/>
        <v/>
      </c>
      <c r="Y54" s="902" t="str">
        <f t="shared" si="3"/>
        <v/>
      </c>
      <c r="Z54" s="902" t="str">
        <f t="shared" si="4"/>
        <v/>
      </c>
      <c r="AA54" s="902" t="str">
        <f t="shared" si="5"/>
        <v/>
      </c>
      <c r="AB54" s="902" t="str">
        <f t="shared" si="6"/>
        <v/>
      </c>
      <c r="AC54" s="902" t="str">
        <f t="shared" si="7"/>
        <v/>
      </c>
      <c r="AD54" s="902" t="str">
        <f t="shared" si="8"/>
        <v/>
      </c>
      <c r="AE54" s="902" t="str">
        <f t="shared" si="9"/>
        <v/>
      </c>
      <c r="AF54" s="902" t="str">
        <f t="shared" si="10"/>
        <v/>
      </c>
      <c r="AG54" s="902" t="str">
        <f t="shared" si="11"/>
        <v/>
      </c>
      <c r="AH54" s="902" t="str">
        <f t="shared" si="12"/>
        <v/>
      </c>
      <c r="AI54" s="902" t="str">
        <f t="shared" si="13"/>
        <v/>
      </c>
      <c r="AJ54" s="902" t="str">
        <f t="shared" si="14"/>
        <v/>
      </c>
      <c r="AK54" s="902" t="str">
        <f t="shared" si="15"/>
        <v/>
      </c>
      <c r="AL54" s="902" t="str">
        <f t="shared" si="16"/>
        <v/>
      </c>
      <c r="AM54" s="902" t="str">
        <f t="shared" si="17"/>
        <v/>
      </c>
      <c r="AN54" s="902" t="str">
        <f t="shared" si="18"/>
        <v/>
      </c>
      <c r="AO54" s="902" t="str">
        <f t="shared" si="19"/>
        <v/>
      </c>
      <c r="AP54" s="902" t="str">
        <f t="shared" si="20"/>
        <v/>
      </c>
      <c r="AQ54" s="902" t="str">
        <f t="shared" si="21"/>
        <v/>
      </c>
      <c r="AR54" s="902" t="str">
        <f t="shared" si="22"/>
        <v/>
      </c>
      <c r="AS54" s="902" t="str">
        <f t="shared" si="23"/>
        <v/>
      </c>
      <c r="AT54" s="902" t="str">
        <f t="shared" si="24"/>
        <v/>
      </c>
      <c r="AU54" s="902" t="str">
        <f t="shared" si="25"/>
        <v/>
      </c>
      <c r="AV54" s="902" t="str">
        <f t="shared" si="26"/>
        <v/>
      </c>
      <c r="AW54" s="902" t="str">
        <f t="shared" si="27"/>
        <v/>
      </c>
      <c r="AX54" s="902" t="str">
        <f t="shared" si="28"/>
        <v/>
      </c>
      <c r="AY54" s="902" t="str">
        <f t="shared" si="29"/>
        <v/>
      </c>
      <c r="AZ54" s="902" t="str">
        <f t="shared" si="30"/>
        <v/>
      </c>
      <c r="BA54" s="902" t="str">
        <f t="shared" si="31"/>
        <v/>
      </c>
      <c r="BB54" s="902" t="str">
        <f t="shared" si="32"/>
        <v/>
      </c>
      <c r="BC54" s="902" t="str">
        <f t="shared" si="33"/>
        <v/>
      </c>
      <c r="BD54" s="902" t="str">
        <f t="shared" si="34"/>
        <v/>
      </c>
      <c r="BE54" s="902" t="str">
        <f t="shared" si="35"/>
        <v/>
      </c>
      <c r="BF54" s="902" t="str">
        <f t="shared" si="36"/>
        <v/>
      </c>
      <c r="BG54" s="902" t="str">
        <f t="shared" si="37"/>
        <v/>
      </c>
      <c r="BH54" s="902" t="str">
        <f t="shared" si="38"/>
        <v/>
      </c>
      <c r="BI54" s="902" t="str">
        <f t="shared" si="39"/>
        <v/>
      </c>
      <c r="BJ54" s="902" t="str">
        <f t="shared" si="40"/>
        <v/>
      </c>
      <c r="BK54" s="902" t="str">
        <f t="shared" si="41"/>
        <v/>
      </c>
      <c r="BL54" s="902" t="str">
        <f t="shared" si="42"/>
        <v/>
      </c>
      <c r="BM54" s="902" t="str">
        <f t="shared" si="43"/>
        <v/>
      </c>
      <c r="BN54" s="902" t="str">
        <f t="shared" si="44"/>
        <v/>
      </c>
      <c r="BO54" s="902" t="str">
        <f t="shared" si="45"/>
        <v/>
      </c>
      <c r="BP54" s="902" t="str">
        <f t="shared" si="46"/>
        <v/>
      </c>
      <c r="BQ54" s="902" t="str">
        <f t="shared" si="47"/>
        <v/>
      </c>
      <c r="BR54" s="902" t="str">
        <f t="shared" si="48"/>
        <v/>
      </c>
      <c r="BS54" s="902" t="str">
        <f t="shared" si="49"/>
        <v/>
      </c>
      <c r="BT54" s="902" t="str">
        <f t="shared" si="50"/>
        <v/>
      </c>
      <c r="BU54" s="902" t="str">
        <f t="shared" si="51"/>
        <v/>
      </c>
      <c r="BV54" s="902" t="str">
        <f t="shared" si="52"/>
        <v/>
      </c>
      <c r="BW54" s="902" t="str">
        <f t="shared" si="53"/>
        <v/>
      </c>
      <c r="BX54" s="902" t="str">
        <f t="shared" si="54"/>
        <v/>
      </c>
      <c r="BY54" s="902" t="str">
        <f t="shared" si="55"/>
        <v/>
      </c>
      <c r="BZ54" s="902" t="str">
        <f t="shared" si="56"/>
        <v/>
      </c>
      <c r="CA54" s="902" t="str">
        <f t="shared" si="57"/>
        <v/>
      </c>
      <c r="CB54" s="902" t="str">
        <f t="shared" si="58"/>
        <v/>
      </c>
      <c r="CC54" s="902" t="str">
        <f t="shared" si="59"/>
        <v/>
      </c>
      <c r="CD54" s="902" t="str">
        <f t="shared" si="60"/>
        <v/>
      </c>
      <c r="CE54" s="902" t="str">
        <f t="shared" si="61"/>
        <v/>
      </c>
      <c r="CF54" s="902" t="str">
        <f t="shared" si="62"/>
        <v/>
      </c>
      <c r="CG54" s="902" t="str">
        <f t="shared" si="63"/>
        <v/>
      </c>
      <c r="CH54" s="902" t="str">
        <f t="shared" si="64"/>
        <v/>
      </c>
      <c r="CI54" s="902" t="str">
        <f t="shared" si="65"/>
        <v/>
      </c>
      <c r="CJ54" s="902" t="str">
        <f t="shared" si="66"/>
        <v/>
      </c>
      <c r="CK54" s="902" t="str">
        <f t="shared" si="67"/>
        <v/>
      </c>
      <c r="CL54" s="902" t="str">
        <f t="shared" si="68"/>
        <v/>
      </c>
      <c r="CM54" s="902" t="str">
        <f t="shared" si="69"/>
        <v/>
      </c>
      <c r="CN54" s="902" t="str">
        <f t="shared" si="70"/>
        <v/>
      </c>
      <c r="CO54" s="902" t="str">
        <f t="shared" si="71"/>
        <v/>
      </c>
      <c r="CP54" s="902" t="str">
        <f t="shared" si="72"/>
        <v/>
      </c>
      <c r="CQ54" s="902" t="str">
        <f t="shared" si="73"/>
        <v/>
      </c>
      <c r="CR54" s="902" t="str">
        <f t="shared" si="74"/>
        <v/>
      </c>
      <c r="CS54" s="902" t="str">
        <f t="shared" si="75"/>
        <v/>
      </c>
      <c r="CT54" s="902" t="str">
        <f t="shared" si="76"/>
        <v/>
      </c>
      <c r="CU54" s="902" t="str">
        <f t="shared" si="77"/>
        <v/>
      </c>
      <c r="CV54" s="902" t="str">
        <f t="shared" si="78"/>
        <v/>
      </c>
      <c r="CW54" s="902" t="str">
        <f t="shared" si="79"/>
        <v/>
      </c>
      <c r="CX54" s="902" t="str">
        <f t="shared" si="80"/>
        <v/>
      </c>
      <c r="CY54" s="902" t="str">
        <f t="shared" si="81"/>
        <v/>
      </c>
      <c r="CZ54" s="902" t="str">
        <f t="shared" si="82"/>
        <v/>
      </c>
      <c r="DA54" s="902" t="str">
        <f t="shared" si="83"/>
        <v/>
      </c>
      <c r="DB54" s="902" t="str">
        <f t="shared" si="84"/>
        <v/>
      </c>
      <c r="DC54" s="902" t="str">
        <f t="shared" si="85"/>
        <v/>
      </c>
      <c r="DD54" s="902" t="str">
        <f t="shared" si="86"/>
        <v/>
      </c>
      <c r="DE54" s="902" t="str">
        <f t="shared" si="87"/>
        <v/>
      </c>
      <c r="DF54" s="902" t="str">
        <f t="shared" si="88"/>
        <v/>
      </c>
      <c r="DG54" s="902" t="str">
        <f t="shared" si="89"/>
        <v/>
      </c>
      <c r="DH54" s="902" t="str">
        <f t="shared" si="90"/>
        <v/>
      </c>
      <c r="DI54" s="902" t="str">
        <f t="shared" si="91"/>
        <v/>
      </c>
      <c r="DJ54" s="902" t="str">
        <f t="shared" si="92"/>
        <v/>
      </c>
      <c r="DK54" s="902" t="str">
        <f t="shared" si="93"/>
        <v/>
      </c>
      <c r="DL54" s="902" t="str">
        <f t="shared" si="94"/>
        <v/>
      </c>
      <c r="DM54" s="902" t="str">
        <f t="shared" si="95"/>
        <v/>
      </c>
      <c r="DN54" s="902" t="str">
        <f t="shared" si="96"/>
        <v/>
      </c>
      <c r="DO54" s="902" t="str">
        <f t="shared" si="97"/>
        <v/>
      </c>
      <c r="DP54" s="902" t="str">
        <f t="shared" si="98"/>
        <v/>
      </c>
      <c r="DQ54" s="902" t="str">
        <f t="shared" si="99"/>
        <v/>
      </c>
      <c r="DR54" s="902" t="str">
        <f t="shared" si="100"/>
        <v/>
      </c>
      <c r="DS54" s="902" t="str">
        <f t="shared" si="101"/>
        <v/>
      </c>
      <c r="DT54" s="902" t="str">
        <f t="shared" si="102"/>
        <v/>
      </c>
      <c r="DU54" s="902" t="str">
        <f t="shared" si="103"/>
        <v/>
      </c>
      <c r="DV54" s="902" t="str">
        <f t="shared" si="104"/>
        <v/>
      </c>
      <c r="DW54" s="902" t="str">
        <f t="shared" si="105"/>
        <v/>
      </c>
      <c r="DX54" s="902" t="str">
        <f t="shared" si="106"/>
        <v/>
      </c>
      <c r="DY54" s="902" t="str">
        <f t="shared" si="107"/>
        <v/>
      </c>
      <c r="DZ54" s="902" t="str">
        <f t="shared" si="108"/>
        <v/>
      </c>
      <c r="EA54" s="902" t="str">
        <f t="shared" si="109"/>
        <v/>
      </c>
      <c r="EB54" s="902" t="str">
        <f t="shared" si="110"/>
        <v/>
      </c>
      <c r="EC54" s="902" t="str">
        <f t="shared" si="111"/>
        <v/>
      </c>
      <c r="ED54" s="902" t="str">
        <f t="shared" si="112"/>
        <v/>
      </c>
      <c r="EE54" s="902" t="str">
        <f t="shared" si="113"/>
        <v/>
      </c>
      <c r="EF54" s="902" t="str">
        <f t="shared" si="114"/>
        <v/>
      </c>
      <c r="EG54" s="902" t="str">
        <f t="shared" si="115"/>
        <v/>
      </c>
      <c r="EH54" s="902" t="str">
        <f t="shared" si="116"/>
        <v/>
      </c>
      <c r="EI54" s="902" t="str">
        <f t="shared" si="117"/>
        <v/>
      </c>
      <c r="EJ54" s="902" t="str">
        <f t="shared" si="118"/>
        <v/>
      </c>
      <c r="EK54" s="902" t="str">
        <f t="shared" si="119"/>
        <v/>
      </c>
      <c r="EL54" s="902" t="str">
        <f t="shared" si="120"/>
        <v/>
      </c>
      <c r="EM54" s="902" t="str">
        <f t="shared" si="121"/>
        <v/>
      </c>
      <c r="EN54" s="902" t="str">
        <f t="shared" si="122"/>
        <v/>
      </c>
      <c r="EO54" s="902" t="str">
        <f t="shared" si="123"/>
        <v/>
      </c>
      <c r="EP54" s="902" t="str">
        <f t="shared" si="124"/>
        <v/>
      </c>
      <c r="EQ54" s="902" t="str">
        <f t="shared" si="125"/>
        <v/>
      </c>
      <c r="ER54" s="902" t="str">
        <f t="shared" si="126"/>
        <v/>
      </c>
      <c r="ES54" s="902" t="str">
        <f t="shared" si="127"/>
        <v/>
      </c>
      <c r="ET54" s="902" t="str">
        <f t="shared" si="128"/>
        <v/>
      </c>
      <c r="EU54" s="902" t="str">
        <f t="shared" si="129"/>
        <v/>
      </c>
      <c r="EV54" s="902" t="str">
        <f t="shared" si="130"/>
        <v/>
      </c>
      <c r="EW54" s="902" t="str">
        <f t="shared" si="131"/>
        <v/>
      </c>
      <c r="EX54" s="902" t="str">
        <f t="shared" si="132"/>
        <v/>
      </c>
      <c r="EY54" s="902" t="str">
        <f t="shared" si="133"/>
        <v/>
      </c>
      <c r="EZ54" s="902" t="str">
        <f t="shared" si="134"/>
        <v/>
      </c>
      <c r="FA54" s="902" t="str">
        <f t="shared" si="135"/>
        <v/>
      </c>
      <c r="FB54" s="902" t="str">
        <f t="shared" si="136"/>
        <v/>
      </c>
      <c r="FC54" s="902" t="str">
        <f t="shared" si="137"/>
        <v/>
      </c>
      <c r="FD54" s="902" t="str">
        <f t="shared" si="138"/>
        <v/>
      </c>
      <c r="FE54" s="902" t="str">
        <f t="shared" si="139"/>
        <v/>
      </c>
      <c r="FF54" s="902" t="str">
        <f t="shared" si="140"/>
        <v/>
      </c>
      <c r="FG54" s="902" t="str">
        <f t="shared" si="141"/>
        <v/>
      </c>
      <c r="FH54" s="902" t="str">
        <f t="shared" si="142"/>
        <v/>
      </c>
      <c r="FI54" s="902" t="str">
        <f t="shared" si="143"/>
        <v/>
      </c>
      <c r="FJ54" s="902" t="str">
        <f t="shared" si="144"/>
        <v/>
      </c>
      <c r="FK54" s="902" t="str">
        <f t="shared" si="145"/>
        <v/>
      </c>
      <c r="FL54" s="902" t="str">
        <f t="shared" si="146"/>
        <v/>
      </c>
      <c r="FM54" s="902" t="str">
        <f t="shared" si="147"/>
        <v/>
      </c>
      <c r="FN54" s="902" t="str">
        <f t="shared" si="148"/>
        <v/>
      </c>
      <c r="FO54" s="902" t="str">
        <f t="shared" si="149"/>
        <v/>
      </c>
      <c r="FP54" s="902" t="str">
        <f t="shared" si="150"/>
        <v/>
      </c>
      <c r="FQ54" s="902" t="str">
        <f t="shared" si="151"/>
        <v/>
      </c>
      <c r="FR54" s="902" t="str">
        <f t="shared" si="152"/>
        <v/>
      </c>
      <c r="FS54" s="902" t="str">
        <f t="shared" si="153"/>
        <v/>
      </c>
      <c r="FT54" s="902" t="str">
        <f t="shared" si="154"/>
        <v/>
      </c>
      <c r="FU54" s="902" t="str">
        <f t="shared" si="155"/>
        <v/>
      </c>
      <c r="FV54" s="902" t="str">
        <f t="shared" si="156"/>
        <v/>
      </c>
      <c r="FW54" s="902" t="str">
        <f t="shared" si="157"/>
        <v/>
      </c>
      <c r="FX54" s="902" t="str">
        <f t="shared" si="158"/>
        <v/>
      </c>
      <c r="FY54" s="902" t="str">
        <f t="shared" si="159"/>
        <v/>
      </c>
      <c r="FZ54" s="902" t="str">
        <f t="shared" si="160"/>
        <v/>
      </c>
      <c r="GA54" s="902" t="str">
        <f t="shared" si="161"/>
        <v/>
      </c>
      <c r="GB54" s="902" t="str">
        <f t="shared" si="162"/>
        <v/>
      </c>
      <c r="GC54" s="902" t="str">
        <f t="shared" si="163"/>
        <v/>
      </c>
      <c r="GD54" s="902" t="str">
        <f t="shared" si="164"/>
        <v/>
      </c>
      <c r="GE54" s="902" t="str">
        <f t="shared" si="165"/>
        <v/>
      </c>
      <c r="GF54" s="902" t="str">
        <f t="shared" si="166"/>
        <v/>
      </c>
      <c r="GG54" s="902" t="str">
        <f t="shared" si="167"/>
        <v/>
      </c>
      <c r="GH54" s="902" t="str">
        <f t="shared" si="168"/>
        <v/>
      </c>
      <c r="GI54" s="902" t="str">
        <f t="shared" si="169"/>
        <v/>
      </c>
      <c r="GJ54" s="902" t="str">
        <f t="shared" si="170"/>
        <v/>
      </c>
      <c r="GK54" s="902" t="str">
        <f t="shared" si="171"/>
        <v/>
      </c>
      <c r="GL54" s="902" t="str">
        <f t="shared" si="172"/>
        <v/>
      </c>
      <c r="GM54" s="902" t="str">
        <f t="shared" si="173"/>
        <v/>
      </c>
      <c r="GN54" s="902" t="str">
        <f t="shared" si="174"/>
        <v/>
      </c>
      <c r="GO54" s="902" t="str">
        <f t="shared" si="175"/>
        <v/>
      </c>
      <c r="GP54" s="902" t="str">
        <f t="shared" si="176"/>
        <v/>
      </c>
      <c r="GQ54" s="902" t="str">
        <f t="shared" si="177"/>
        <v/>
      </c>
      <c r="GR54" s="902" t="str">
        <f t="shared" si="178"/>
        <v/>
      </c>
      <c r="GS54" s="902" t="str">
        <f t="shared" si="179"/>
        <v/>
      </c>
      <c r="GT54" s="902" t="str">
        <f t="shared" si="180"/>
        <v/>
      </c>
      <c r="GU54" s="902" t="str">
        <f t="shared" si="181"/>
        <v/>
      </c>
      <c r="GV54" s="902" t="str">
        <f t="shared" si="182"/>
        <v/>
      </c>
      <c r="GW54" s="902" t="str">
        <f t="shared" si="183"/>
        <v/>
      </c>
      <c r="GX54" s="902" t="str">
        <f t="shared" si="184"/>
        <v/>
      </c>
      <c r="GY54" s="902" t="str">
        <f t="shared" si="185"/>
        <v/>
      </c>
      <c r="GZ54" s="902" t="str">
        <f t="shared" si="186"/>
        <v/>
      </c>
      <c r="HA54" s="902" t="str">
        <f t="shared" si="187"/>
        <v/>
      </c>
      <c r="HB54" s="902" t="str">
        <f t="shared" si="188"/>
        <v/>
      </c>
      <c r="HC54" s="902" t="str">
        <f t="shared" si="189"/>
        <v/>
      </c>
      <c r="HD54" s="902" t="str">
        <f t="shared" si="190"/>
        <v/>
      </c>
      <c r="HE54" s="902" t="str">
        <f t="shared" si="191"/>
        <v/>
      </c>
      <c r="HF54" s="902" t="str">
        <f t="shared" si="192"/>
        <v/>
      </c>
      <c r="HG54" s="902" t="str">
        <f t="shared" si="193"/>
        <v/>
      </c>
      <c r="HH54" s="902" t="str">
        <f t="shared" si="194"/>
        <v/>
      </c>
      <c r="HI54" s="902" t="str">
        <f t="shared" si="195"/>
        <v/>
      </c>
      <c r="HJ54" s="902" t="str">
        <f t="shared" si="196"/>
        <v/>
      </c>
      <c r="HK54" s="902" t="str">
        <f t="shared" si="197"/>
        <v/>
      </c>
      <c r="HL54" s="902" t="str">
        <f t="shared" si="198"/>
        <v/>
      </c>
      <c r="HM54" s="902" t="str">
        <f t="shared" si="199"/>
        <v/>
      </c>
      <c r="HN54" s="902" t="str">
        <f t="shared" si="200"/>
        <v/>
      </c>
      <c r="HO54" s="902" t="str">
        <f t="shared" si="201"/>
        <v/>
      </c>
      <c r="HP54" s="902" t="str">
        <f t="shared" si="202"/>
        <v/>
      </c>
      <c r="HQ54" s="902" t="str">
        <f t="shared" si="203"/>
        <v/>
      </c>
      <c r="HR54" s="902" t="str">
        <f t="shared" si="204"/>
        <v/>
      </c>
      <c r="HS54" s="902" t="str">
        <f t="shared" si="205"/>
        <v/>
      </c>
      <c r="HT54" s="902" t="str">
        <f t="shared" si="206"/>
        <v/>
      </c>
      <c r="HU54" s="902" t="str">
        <f t="shared" si="207"/>
        <v/>
      </c>
      <c r="HV54" s="902" t="str">
        <f t="shared" si="208"/>
        <v/>
      </c>
      <c r="HW54" s="902" t="str">
        <f t="shared" si="209"/>
        <v/>
      </c>
      <c r="HX54" s="902" t="str">
        <f t="shared" si="210"/>
        <v/>
      </c>
      <c r="HY54" s="902" t="str">
        <f t="shared" si="211"/>
        <v/>
      </c>
      <c r="HZ54" s="934" t="str">
        <f t="shared" si="212"/>
        <v/>
      </c>
      <c r="IA54" s="934" t="str">
        <f t="shared" si="213"/>
        <v/>
      </c>
      <c r="IB54" s="934" t="str">
        <f t="shared" si="214"/>
        <v/>
      </c>
      <c r="IC54" s="934" t="str">
        <f t="shared" si="215"/>
        <v/>
      </c>
      <c r="ID54" s="934" t="str">
        <f t="shared" si="216"/>
        <v/>
      </c>
      <c r="IE54" s="934" t="str">
        <f t="shared" si="217"/>
        <v/>
      </c>
      <c r="IF54" s="934" t="str">
        <f t="shared" si="218"/>
        <v/>
      </c>
      <c r="IG54" s="934" t="str">
        <f t="shared" si="219"/>
        <v/>
      </c>
      <c r="IH54" s="934" t="str">
        <f t="shared" si="220"/>
        <v/>
      </c>
      <c r="II54" s="934" t="str">
        <f t="shared" si="221"/>
        <v/>
      </c>
      <c r="IJ54" s="934" t="str">
        <f t="shared" si="222"/>
        <v/>
      </c>
      <c r="IK54" s="934" t="str">
        <f t="shared" si="223"/>
        <v/>
      </c>
      <c r="IL54" s="934" t="str">
        <f t="shared" si="224"/>
        <v/>
      </c>
      <c r="IM54" s="934" t="str">
        <f t="shared" si="225"/>
        <v/>
      </c>
      <c r="IN54" s="934" t="str">
        <f t="shared" si="226"/>
        <v/>
      </c>
      <c r="IO54" s="934" t="str">
        <f t="shared" si="227"/>
        <v/>
      </c>
      <c r="IP54" s="934" t="str">
        <f t="shared" si="228"/>
        <v/>
      </c>
      <c r="IQ54" s="934" t="str">
        <f t="shared" si="229"/>
        <v/>
      </c>
      <c r="IR54" s="934" t="str">
        <f t="shared" si="230"/>
        <v/>
      </c>
      <c r="IS54" s="934" t="str">
        <f t="shared" si="231"/>
        <v/>
      </c>
      <c r="IT54" s="934" t="str">
        <f t="shared" si="232"/>
        <v/>
      </c>
      <c r="IU54" s="934" t="str">
        <f t="shared" si="233"/>
        <v/>
      </c>
      <c r="IV54" s="934" t="str">
        <f t="shared" si="234"/>
        <v/>
      </c>
      <c r="IW54" s="934" t="str">
        <f t="shared" si="235"/>
        <v/>
      </c>
      <c r="IX54" s="934" t="str">
        <f t="shared" si="236"/>
        <v/>
      </c>
      <c r="IY54" s="934" t="str">
        <f t="shared" si="237"/>
        <v/>
      </c>
      <c r="IZ54" s="934" t="str">
        <f t="shared" si="238"/>
        <v/>
      </c>
      <c r="JA54" s="934" t="str">
        <f t="shared" si="239"/>
        <v/>
      </c>
      <c r="JB54" s="934" t="str">
        <f t="shared" si="240"/>
        <v/>
      </c>
      <c r="JC54" s="934" t="str">
        <f t="shared" si="241"/>
        <v/>
      </c>
      <c r="JD54" s="934" t="str">
        <f t="shared" si="242"/>
        <v/>
      </c>
      <c r="JE54" s="934" t="str">
        <f t="shared" si="243"/>
        <v/>
      </c>
      <c r="JF54" s="934" t="str">
        <f t="shared" si="244"/>
        <v/>
      </c>
      <c r="JG54" s="934" t="str">
        <f t="shared" si="245"/>
        <v/>
      </c>
      <c r="JH54" s="934" t="str">
        <f t="shared" si="246"/>
        <v/>
      </c>
      <c r="JI54" s="934" t="str">
        <f t="shared" si="247"/>
        <v/>
      </c>
      <c r="JJ54" s="934" t="str">
        <f t="shared" si="248"/>
        <v/>
      </c>
      <c r="JK54" s="934" t="str">
        <f t="shared" si="249"/>
        <v/>
      </c>
      <c r="JL54" s="934" t="str">
        <f t="shared" si="250"/>
        <v/>
      </c>
      <c r="JM54" s="934" t="str">
        <f t="shared" si="251"/>
        <v/>
      </c>
      <c r="JN54" s="934" t="str">
        <f t="shared" si="252"/>
        <v/>
      </c>
      <c r="JO54" s="934" t="str">
        <f t="shared" si="253"/>
        <v/>
      </c>
      <c r="JP54" s="934" t="str">
        <f t="shared" si="254"/>
        <v/>
      </c>
      <c r="JQ54" s="934" t="str">
        <f t="shared" si="255"/>
        <v/>
      </c>
      <c r="JR54" s="934" t="str">
        <f t="shared" si="256"/>
        <v/>
      </c>
      <c r="JS54" s="934" t="str">
        <f t="shared" si="257"/>
        <v/>
      </c>
      <c r="JT54" s="934" t="str">
        <f t="shared" si="258"/>
        <v/>
      </c>
      <c r="JU54" s="934" t="str">
        <f t="shared" si="259"/>
        <v/>
      </c>
      <c r="JV54" s="934" t="str">
        <f t="shared" si="260"/>
        <v/>
      </c>
      <c r="JW54" s="934" t="str">
        <f t="shared" si="261"/>
        <v/>
      </c>
      <c r="JX54" s="934" t="str">
        <f t="shared" si="262"/>
        <v/>
      </c>
      <c r="JY54" s="934" t="str">
        <f t="shared" si="263"/>
        <v/>
      </c>
      <c r="JZ54" s="934" t="str">
        <f t="shared" si="264"/>
        <v/>
      </c>
      <c r="KA54" s="934" t="str">
        <f t="shared" si="265"/>
        <v/>
      </c>
      <c r="KB54" s="934" t="str">
        <f t="shared" si="266"/>
        <v/>
      </c>
      <c r="KC54" s="934" t="str">
        <f t="shared" si="267"/>
        <v/>
      </c>
      <c r="KD54" s="934" t="str">
        <f t="shared" si="268"/>
        <v/>
      </c>
      <c r="KE54" s="934" t="str">
        <f t="shared" si="269"/>
        <v/>
      </c>
      <c r="KF54" s="934" t="str">
        <f t="shared" si="270"/>
        <v/>
      </c>
      <c r="KG54" s="934" t="str">
        <f t="shared" si="271"/>
        <v/>
      </c>
      <c r="KH54" s="934" t="str">
        <f t="shared" si="272"/>
        <v/>
      </c>
      <c r="KI54" s="934" t="str">
        <f t="shared" si="273"/>
        <v/>
      </c>
      <c r="KJ54" s="934" t="str">
        <f t="shared" si="274"/>
        <v/>
      </c>
      <c r="KK54" s="934" t="str">
        <f t="shared" si="275"/>
        <v/>
      </c>
      <c r="KL54" s="934" t="str">
        <f t="shared" si="276"/>
        <v/>
      </c>
      <c r="KM54" s="934" t="str">
        <f t="shared" si="277"/>
        <v/>
      </c>
      <c r="KN54" s="934" t="str">
        <f t="shared" si="278"/>
        <v/>
      </c>
      <c r="KO54" s="934" t="str">
        <f t="shared" si="279"/>
        <v/>
      </c>
      <c r="KP54" s="934" t="str">
        <f t="shared" si="280"/>
        <v/>
      </c>
      <c r="KQ54" s="934" t="str">
        <f t="shared" si="281"/>
        <v/>
      </c>
      <c r="KR54" s="934" t="str">
        <f t="shared" si="282"/>
        <v/>
      </c>
      <c r="KS54" s="934" t="str">
        <f t="shared" si="283"/>
        <v/>
      </c>
      <c r="KT54" s="934" t="str">
        <f t="shared" si="284"/>
        <v/>
      </c>
      <c r="KU54" s="934" t="str">
        <f t="shared" si="285"/>
        <v/>
      </c>
      <c r="KV54" s="934" t="str">
        <f t="shared" si="286"/>
        <v/>
      </c>
      <c r="KW54" s="934" t="str">
        <f t="shared" si="287"/>
        <v/>
      </c>
      <c r="KX54" s="934" t="str">
        <f t="shared" si="288"/>
        <v/>
      </c>
      <c r="KY54" s="934" t="str">
        <f t="shared" si="289"/>
        <v/>
      </c>
      <c r="KZ54" s="934" t="str">
        <f t="shared" si="290"/>
        <v/>
      </c>
      <c r="LA54" s="934" t="str">
        <f t="shared" si="291"/>
        <v/>
      </c>
      <c r="LB54" s="934" t="str">
        <f t="shared" si="292"/>
        <v/>
      </c>
      <c r="LC54" s="934" t="str">
        <f t="shared" si="293"/>
        <v/>
      </c>
      <c r="LD54" s="934" t="str">
        <f t="shared" si="294"/>
        <v/>
      </c>
      <c r="LE54" s="934" t="str">
        <f t="shared" si="295"/>
        <v/>
      </c>
      <c r="LF54" s="934" t="str">
        <f t="shared" si="296"/>
        <v/>
      </c>
      <c r="LG54" s="934" t="str">
        <f t="shared" si="297"/>
        <v/>
      </c>
      <c r="LH54" s="934" t="str">
        <f t="shared" si="298"/>
        <v/>
      </c>
      <c r="LI54" s="934" t="str">
        <f t="shared" si="299"/>
        <v/>
      </c>
      <c r="LJ54" s="934" t="str">
        <f t="shared" si="300"/>
        <v/>
      </c>
      <c r="LK54" s="934" t="str">
        <f t="shared" si="301"/>
        <v/>
      </c>
      <c r="LL54" s="934" t="str">
        <f t="shared" si="302"/>
        <v/>
      </c>
      <c r="LM54" s="934" t="str">
        <f t="shared" si="303"/>
        <v/>
      </c>
      <c r="LN54" s="934" t="str">
        <f t="shared" si="304"/>
        <v/>
      </c>
      <c r="LO54" s="934" t="str">
        <f t="shared" si="305"/>
        <v/>
      </c>
      <c r="LP54" s="934" t="str">
        <f t="shared" si="306"/>
        <v/>
      </c>
      <c r="LQ54" s="935" t="str">
        <f t="shared" si="307"/>
        <v/>
      </c>
      <c r="LR54" s="935" t="str">
        <f t="shared" si="308"/>
        <v/>
      </c>
      <c r="LS54" s="935" t="str">
        <f t="shared" si="309"/>
        <v/>
      </c>
      <c r="LT54" s="935" t="str">
        <f t="shared" si="310"/>
        <v/>
      </c>
      <c r="LU54" s="935" t="str">
        <f t="shared" si="311"/>
        <v/>
      </c>
      <c r="LV54" s="902" t="str">
        <f t="shared" si="312"/>
        <v/>
      </c>
      <c r="LW54" s="902" t="str">
        <f t="shared" si="313"/>
        <v/>
      </c>
      <c r="LX54" s="902" t="str">
        <f t="shared" si="314"/>
        <v/>
      </c>
      <c r="LY54" s="902" t="str">
        <f t="shared" si="315"/>
        <v/>
      </c>
      <c r="LZ54" s="902" t="str">
        <f t="shared" si="316"/>
        <v/>
      </c>
      <c r="MA54" s="902" t="str">
        <f t="shared" si="317"/>
        <v/>
      </c>
      <c r="MB54" s="902" t="str">
        <f t="shared" si="318"/>
        <v/>
      </c>
      <c r="MC54" s="902" t="str">
        <f t="shared" si="319"/>
        <v/>
      </c>
      <c r="MD54" s="902" t="str">
        <f t="shared" si="320"/>
        <v/>
      </c>
      <c r="ME54" s="902" t="str">
        <f t="shared" si="321"/>
        <v/>
      </c>
      <c r="MF54" s="902" t="str">
        <f t="shared" si="322"/>
        <v/>
      </c>
      <c r="MG54" s="902" t="str">
        <f t="shared" si="323"/>
        <v/>
      </c>
      <c r="MH54" s="902" t="str">
        <f t="shared" si="324"/>
        <v/>
      </c>
      <c r="MI54" s="902" t="str">
        <f t="shared" si="325"/>
        <v/>
      </c>
      <c r="MJ54" s="902" t="str">
        <f t="shared" si="326"/>
        <v/>
      </c>
      <c r="MK54" s="902" t="str">
        <f t="shared" si="327"/>
        <v/>
      </c>
      <c r="ML54" s="902" t="str">
        <f t="shared" si="328"/>
        <v/>
      </c>
      <c r="MM54" s="902" t="str">
        <f t="shared" si="329"/>
        <v/>
      </c>
      <c r="MN54" s="902" t="str">
        <f t="shared" si="330"/>
        <v/>
      </c>
      <c r="MO54" s="902" t="str">
        <f t="shared" si="331"/>
        <v/>
      </c>
      <c r="MP54" s="923">
        <f t="shared" si="338"/>
        <v>0</v>
      </c>
      <c r="MQ54" s="923">
        <f t="shared" si="339"/>
        <v>0</v>
      </c>
      <c r="MR54" s="923">
        <f t="shared" si="340"/>
        <v>0</v>
      </c>
      <c r="MS54" s="923">
        <f t="shared" si="341"/>
        <v>0</v>
      </c>
      <c r="MT54" s="923">
        <f t="shared" si="342"/>
        <v>0</v>
      </c>
      <c r="MU54" s="923">
        <f t="shared" si="343"/>
        <v>0</v>
      </c>
      <c r="MV54" s="923">
        <f t="shared" si="344"/>
        <v>0</v>
      </c>
      <c r="MW54" s="923">
        <f t="shared" si="345"/>
        <v>0</v>
      </c>
      <c r="MX54" s="923">
        <f t="shared" si="346"/>
        <v>0</v>
      </c>
      <c r="MY54" s="923">
        <f t="shared" si="347"/>
        <v>0</v>
      </c>
      <c r="MZ54" s="923">
        <f t="shared" si="332"/>
        <v>0</v>
      </c>
      <c r="NA54" s="923">
        <f t="shared" si="333"/>
        <v>0</v>
      </c>
      <c r="NB54" s="923">
        <f t="shared" si="334"/>
        <v>0</v>
      </c>
      <c r="NC54" s="923">
        <f t="shared" si="335"/>
        <v>0</v>
      </c>
      <c r="ND54" s="923">
        <f t="shared" si="336"/>
        <v>0</v>
      </c>
    </row>
    <row r="55" spans="1:368" s="902" customFormat="1" ht="13.9" customHeight="1" x14ac:dyDescent="0.2">
      <c r="A55" s="927" t="str">
        <f t="shared" si="337"/>
        <v/>
      </c>
      <c r="B55" s="928">
        <f>'Rent Schedule &amp; Summary'!B33</f>
        <v>0</v>
      </c>
      <c r="C55" s="929">
        <f>'Rent Schedule &amp; Summary'!C33</f>
        <v>0</v>
      </c>
      <c r="D55" s="929">
        <f>'Rent Schedule &amp; Summary'!D33</f>
        <v>0</v>
      </c>
      <c r="E55" s="929">
        <f>'Rent Schedule &amp; Summary'!E33</f>
        <v>0</v>
      </c>
      <c r="F55" s="929">
        <f>'Rent Schedule &amp; Summary'!F33</f>
        <v>0</v>
      </c>
      <c r="G55" s="929">
        <f>'Rent Schedule &amp; Summary'!G33</f>
        <v>0</v>
      </c>
      <c r="H55" s="929">
        <f>'Rent Schedule &amp; Summary'!H33</f>
        <v>0</v>
      </c>
      <c r="I55" s="929">
        <f>'Rent Schedule &amp; Summary'!I33</f>
        <v>0</v>
      </c>
      <c r="J55" s="929">
        <f>'Rent Schedule &amp; Summary'!J33</f>
        <v>0</v>
      </c>
      <c r="K55" s="930">
        <f>'Rent Schedule &amp; Summary'!K33</f>
        <v>0</v>
      </c>
      <c r="L55" s="759">
        <f t="shared" si="0"/>
        <v>0</v>
      </c>
      <c r="M55" s="759">
        <f t="shared" si="1"/>
        <v>0</v>
      </c>
      <c r="N55" s="931">
        <f>'Rent Schedule &amp; Summary'!N33</f>
        <v>0</v>
      </c>
      <c r="O55" s="931">
        <f>'Rent Schedule &amp; Summary'!O33</f>
        <v>0</v>
      </c>
      <c r="P55" s="931">
        <f>'Rent Schedule &amp; Summary'!P33</f>
        <v>0</v>
      </c>
      <c r="Q55" s="908">
        <f>'Rent Schedule &amp; Summary'!Q33</f>
        <v>0</v>
      </c>
      <c r="R55" s="932">
        <f>'Rent Schedule &amp; Summary'!R33</f>
        <v>0</v>
      </c>
      <c r="S55" s="933">
        <f>'Rent Schedule &amp; Summary'!S33</f>
        <v>0</v>
      </c>
      <c r="T55" s="1281">
        <f>'Rent Schedule &amp; Summary'!T33</f>
        <v>0</v>
      </c>
      <c r="U55" s="1281"/>
      <c r="V55" s="1281"/>
      <c r="W55" s="1281"/>
      <c r="X55" s="902" t="str">
        <f t="shared" si="2"/>
        <v/>
      </c>
      <c r="Y55" s="902" t="str">
        <f t="shared" si="3"/>
        <v/>
      </c>
      <c r="Z55" s="902" t="str">
        <f t="shared" si="4"/>
        <v/>
      </c>
      <c r="AA55" s="902" t="str">
        <f t="shared" si="5"/>
        <v/>
      </c>
      <c r="AB55" s="902" t="str">
        <f t="shared" si="6"/>
        <v/>
      </c>
      <c r="AC55" s="902" t="str">
        <f t="shared" si="7"/>
        <v/>
      </c>
      <c r="AD55" s="902" t="str">
        <f t="shared" si="8"/>
        <v/>
      </c>
      <c r="AE55" s="902" t="str">
        <f t="shared" si="9"/>
        <v/>
      </c>
      <c r="AF55" s="902" t="str">
        <f t="shared" si="10"/>
        <v/>
      </c>
      <c r="AG55" s="902" t="str">
        <f t="shared" si="11"/>
        <v/>
      </c>
      <c r="AH55" s="902" t="str">
        <f t="shared" si="12"/>
        <v/>
      </c>
      <c r="AI55" s="902" t="str">
        <f t="shared" si="13"/>
        <v/>
      </c>
      <c r="AJ55" s="902" t="str">
        <f t="shared" si="14"/>
        <v/>
      </c>
      <c r="AK55" s="902" t="str">
        <f t="shared" si="15"/>
        <v/>
      </c>
      <c r="AL55" s="902" t="str">
        <f t="shared" si="16"/>
        <v/>
      </c>
      <c r="AM55" s="902" t="str">
        <f t="shared" si="17"/>
        <v/>
      </c>
      <c r="AN55" s="902" t="str">
        <f t="shared" si="18"/>
        <v/>
      </c>
      <c r="AO55" s="902" t="str">
        <f t="shared" si="19"/>
        <v/>
      </c>
      <c r="AP55" s="902" t="str">
        <f t="shared" si="20"/>
        <v/>
      </c>
      <c r="AQ55" s="902" t="str">
        <f t="shared" si="21"/>
        <v/>
      </c>
      <c r="AR55" s="902" t="str">
        <f t="shared" si="22"/>
        <v/>
      </c>
      <c r="AS55" s="902" t="str">
        <f t="shared" si="23"/>
        <v/>
      </c>
      <c r="AT55" s="902" t="str">
        <f t="shared" si="24"/>
        <v/>
      </c>
      <c r="AU55" s="902" t="str">
        <f t="shared" si="25"/>
        <v/>
      </c>
      <c r="AV55" s="902" t="str">
        <f t="shared" si="26"/>
        <v/>
      </c>
      <c r="AW55" s="902" t="str">
        <f t="shared" si="27"/>
        <v/>
      </c>
      <c r="AX55" s="902" t="str">
        <f t="shared" si="28"/>
        <v/>
      </c>
      <c r="AY55" s="902" t="str">
        <f t="shared" si="29"/>
        <v/>
      </c>
      <c r="AZ55" s="902" t="str">
        <f t="shared" si="30"/>
        <v/>
      </c>
      <c r="BA55" s="902" t="str">
        <f t="shared" si="31"/>
        <v/>
      </c>
      <c r="BB55" s="902" t="str">
        <f t="shared" si="32"/>
        <v/>
      </c>
      <c r="BC55" s="902" t="str">
        <f t="shared" si="33"/>
        <v/>
      </c>
      <c r="BD55" s="902" t="str">
        <f t="shared" si="34"/>
        <v/>
      </c>
      <c r="BE55" s="902" t="str">
        <f t="shared" si="35"/>
        <v/>
      </c>
      <c r="BF55" s="902" t="str">
        <f t="shared" si="36"/>
        <v/>
      </c>
      <c r="BG55" s="902" t="str">
        <f t="shared" si="37"/>
        <v/>
      </c>
      <c r="BH55" s="902" t="str">
        <f t="shared" si="38"/>
        <v/>
      </c>
      <c r="BI55" s="902" t="str">
        <f t="shared" si="39"/>
        <v/>
      </c>
      <c r="BJ55" s="902" t="str">
        <f t="shared" si="40"/>
        <v/>
      </c>
      <c r="BK55" s="902" t="str">
        <f t="shared" si="41"/>
        <v/>
      </c>
      <c r="BL55" s="902" t="str">
        <f t="shared" si="42"/>
        <v/>
      </c>
      <c r="BM55" s="902" t="str">
        <f t="shared" si="43"/>
        <v/>
      </c>
      <c r="BN55" s="902" t="str">
        <f t="shared" si="44"/>
        <v/>
      </c>
      <c r="BO55" s="902" t="str">
        <f t="shared" si="45"/>
        <v/>
      </c>
      <c r="BP55" s="902" t="str">
        <f t="shared" si="46"/>
        <v/>
      </c>
      <c r="BQ55" s="902" t="str">
        <f t="shared" si="47"/>
        <v/>
      </c>
      <c r="BR55" s="902" t="str">
        <f t="shared" si="48"/>
        <v/>
      </c>
      <c r="BS55" s="902" t="str">
        <f t="shared" si="49"/>
        <v/>
      </c>
      <c r="BT55" s="902" t="str">
        <f t="shared" si="50"/>
        <v/>
      </c>
      <c r="BU55" s="902" t="str">
        <f t="shared" si="51"/>
        <v/>
      </c>
      <c r="BV55" s="902" t="str">
        <f t="shared" si="52"/>
        <v/>
      </c>
      <c r="BW55" s="902" t="str">
        <f t="shared" si="53"/>
        <v/>
      </c>
      <c r="BX55" s="902" t="str">
        <f t="shared" si="54"/>
        <v/>
      </c>
      <c r="BY55" s="902" t="str">
        <f t="shared" si="55"/>
        <v/>
      </c>
      <c r="BZ55" s="902" t="str">
        <f t="shared" si="56"/>
        <v/>
      </c>
      <c r="CA55" s="902" t="str">
        <f t="shared" si="57"/>
        <v/>
      </c>
      <c r="CB55" s="902" t="str">
        <f t="shared" si="58"/>
        <v/>
      </c>
      <c r="CC55" s="902" t="str">
        <f t="shared" si="59"/>
        <v/>
      </c>
      <c r="CD55" s="902" t="str">
        <f t="shared" si="60"/>
        <v/>
      </c>
      <c r="CE55" s="902" t="str">
        <f t="shared" si="61"/>
        <v/>
      </c>
      <c r="CF55" s="902" t="str">
        <f t="shared" si="62"/>
        <v/>
      </c>
      <c r="CG55" s="902" t="str">
        <f t="shared" si="63"/>
        <v/>
      </c>
      <c r="CH55" s="902" t="str">
        <f t="shared" si="64"/>
        <v/>
      </c>
      <c r="CI55" s="902" t="str">
        <f t="shared" si="65"/>
        <v/>
      </c>
      <c r="CJ55" s="902" t="str">
        <f t="shared" si="66"/>
        <v/>
      </c>
      <c r="CK55" s="902" t="str">
        <f t="shared" si="67"/>
        <v/>
      </c>
      <c r="CL55" s="902" t="str">
        <f t="shared" si="68"/>
        <v/>
      </c>
      <c r="CM55" s="902" t="str">
        <f t="shared" si="69"/>
        <v/>
      </c>
      <c r="CN55" s="902" t="str">
        <f t="shared" si="70"/>
        <v/>
      </c>
      <c r="CO55" s="902" t="str">
        <f t="shared" si="71"/>
        <v/>
      </c>
      <c r="CP55" s="902" t="str">
        <f t="shared" si="72"/>
        <v/>
      </c>
      <c r="CQ55" s="902" t="str">
        <f t="shared" si="73"/>
        <v/>
      </c>
      <c r="CR55" s="902" t="str">
        <f t="shared" si="74"/>
        <v/>
      </c>
      <c r="CS55" s="902" t="str">
        <f t="shared" si="75"/>
        <v/>
      </c>
      <c r="CT55" s="902" t="str">
        <f t="shared" si="76"/>
        <v/>
      </c>
      <c r="CU55" s="902" t="str">
        <f t="shared" si="77"/>
        <v/>
      </c>
      <c r="CV55" s="902" t="str">
        <f t="shared" si="78"/>
        <v/>
      </c>
      <c r="CW55" s="902" t="str">
        <f t="shared" si="79"/>
        <v/>
      </c>
      <c r="CX55" s="902" t="str">
        <f t="shared" si="80"/>
        <v/>
      </c>
      <c r="CY55" s="902" t="str">
        <f t="shared" si="81"/>
        <v/>
      </c>
      <c r="CZ55" s="902" t="str">
        <f t="shared" si="82"/>
        <v/>
      </c>
      <c r="DA55" s="902" t="str">
        <f t="shared" si="83"/>
        <v/>
      </c>
      <c r="DB55" s="902" t="str">
        <f t="shared" si="84"/>
        <v/>
      </c>
      <c r="DC55" s="902" t="str">
        <f t="shared" si="85"/>
        <v/>
      </c>
      <c r="DD55" s="902" t="str">
        <f t="shared" si="86"/>
        <v/>
      </c>
      <c r="DE55" s="902" t="str">
        <f t="shared" si="87"/>
        <v/>
      </c>
      <c r="DF55" s="902" t="str">
        <f t="shared" si="88"/>
        <v/>
      </c>
      <c r="DG55" s="902" t="str">
        <f t="shared" si="89"/>
        <v/>
      </c>
      <c r="DH55" s="902" t="str">
        <f t="shared" si="90"/>
        <v/>
      </c>
      <c r="DI55" s="902" t="str">
        <f t="shared" si="91"/>
        <v/>
      </c>
      <c r="DJ55" s="902" t="str">
        <f t="shared" si="92"/>
        <v/>
      </c>
      <c r="DK55" s="902" t="str">
        <f t="shared" si="93"/>
        <v/>
      </c>
      <c r="DL55" s="902" t="str">
        <f t="shared" si="94"/>
        <v/>
      </c>
      <c r="DM55" s="902" t="str">
        <f t="shared" si="95"/>
        <v/>
      </c>
      <c r="DN55" s="902" t="str">
        <f t="shared" si="96"/>
        <v/>
      </c>
      <c r="DO55" s="902" t="str">
        <f t="shared" si="97"/>
        <v/>
      </c>
      <c r="DP55" s="902" t="str">
        <f t="shared" si="98"/>
        <v/>
      </c>
      <c r="DQ55" s="902" t="str">
        <f t="shared" si="99"/>
        <v/>
      </c>
      <c r="DR55" s="902" t="str">
        <f t="shared" si="100"/>
        <v/>
      </c>
      <c r="DS55" s="902" t="str">
        <f t="shared" si="101"/>
        <v/>
      </c>
      <c r="DT55" s="902" t="str">
        <f t="shared" si="102"/>
        <v/>
      </c>
      <c r="DU55" s="902" t="str">
        <f t="shared" si="103"/>
        <v/>
      </c>
      <c r="DV55" s="902" t="str">
        <f t="shared" si="104"/>
        <v/>
      </c>
      <c r="DW55" s="902" t="str">
        <f t="shared" si="105"/>
        <v/>
      </c>
      <c r="DX55" s="902" t="str">
        <f t="shared" si="106"/>
        <v/>
      </c>
      <c r="DY55" s="902" t="str">
        <f t="shared" si="107"/>
        <v/>
      </c>
      <c r="DZ55" s="902" t="str">
        <f t="shared" si="108"/>
        <v/>
      </c>
      <c r="EA55" s="902" t="str">
        <f t="shared" si="109"/>
        <v/>
      </c>
      <c r="EB55" s="902" t="str">
        <f t="shared" si="110"/>
        <v/>
      </c>
      <c r="EC55" s="902" t="str">
        <f t="shared" si="111"/>
        <v/>
      </c>
      <c r="ED55" s="902" t="str">
        <f t="shared" si="112"/>
        <v/>
      </c>
      <c r="EE55" s="902" t="str">
        <f t="shared" si="113"/>
        <v/>
      </c>
      <c r="EF55" s="902" t="str">
        <f t="shared" si="114"/>
        <v/>
      </c>
      <c r="EG55" s="902" t="str">
        <f t="shared" si="115"/>
        <v/>
      </c>
      <c r="EH55" s="902" t="str">
        <f t="shared" si="116"/>
        <v/>
      </c>
      <c r="EI55" s="902" t="str">
        <f t="shared" si="117"/>
        <v/>
      </c>
      <c r="EJ55" s="902" t="str">
        <f t="shared" si="118"/>
        <v/>
      </c>
      <c r="EK55" s="902" t="str">
        <f t="shared" si="119"/>
        <v/>
      </c>
      <c r="EL55" s="902" t="str">
        <f t="shared" si="120"/>
        <v/>
      </c>
      <c r="EM55" s="902" t="str">
        <f t="shared" si="121"/>
        <v/>
      </c>
      <c r="EN55" s="902" t="str">
        <f t="shared" si="122"/>
        <v/>
      </c>
      <c r="EO55" s="902" t="str">
        <f t="shared" si="123"/>
        <v/>
      </c>
      <c r="EP55" s="902" t="str">
        <f t="shared" si="124"/>
        <v/>
      </c>
      <c r="EQ55" s="902" t="str">
        <f t="shared" si="125"/>
        <v/>
      </c>
      <c r="ER55" s="902" t="str">
        <f t="shared" si="126"/>
        <v/>
      </c>
      <c r="ES55" s="902" t="str">
        <f t="shared" si="127"/>
        <v/>
      </c>
      <c r="ET55" s="902" t="str">
        <f t="shared" si="128"/>
        <v/>
      </c>
      <c r="EU55" s="902" t="str">
        <f t="shared" si="129"/>
        <v/>
      </c>
      <c r="EV55" s="902" t="str">
        <f t="shared" si="130"/>
        <v/>
      </c>
      <c r="EW55" s="902" t="str">
        <f t="shared" si="131"/>
        <v/>
      </c>
      <c r="EX55" s="902" t="str">
        <f t="shared" si="132"/>
        <v/>
      </c>
      <c r="EY55" s="902" t="str">
        <f t="shared" si="133"/>
        <v/>
      </c>
      <c r="EZ55" s="902" t="str">
        <f t="shared" si="134"/>
        <v/>
      </c>
      <c r="FA55" s="902" t="str">
        <f t="shared" si="135"/>
        <v/>
      </c>
      <c r="FB55" s="902" t="str">
        <f t="shared" si="136"/>
        <v/>
      </c>
      <c r="FC55" s="902" t="str">
        <f t="shared" si="137"/>
        <v/>
      </c>
      <c r="FD55" s="902" t="str">
        <f t="shared" si="138"/>
        <v/>
      </c>
      <c r="FE55" s="902" t="str">
        <f t="shared" si="139"/>
        <v/>
      </c>
      <c r="FF55" s="902" t="str">
        <f t="shared" si="140"/>
        <v/>
      </c>
      <c r="FG55" s="902" t="str">
        <f t="shared" si="141"/>
        <v/>
      </c>
      <c r="FH55" s="902" t="str">
        <f t="shared" si="142"/>
        <v/>
      </c>
      <c r="FI55" s="902" t="str">
        <f t="shared" si="143"/>
        <v/>
      </c>
      <c r="FJ55" s="902" t="str">
        <f t="shared" si="144"/>
        <v/>
      </c>
      <c r="FK55" s="902" t="str">
        <f t="shared" si="145"/>
        <v/>
      </c>
      <c r="FL55" s="902" t="str">
        <f t="shared" si="146"/>
        <v/>
      </c>
      <c r="FM55" s="902" t="str">
        <f t="shared" si="147"/>
        <v/>
      </c>
      <c r="FN55" s="902" t="str">
        <f t="shared" si="148"/>
        <v/>
      </c>
      <c r="FO55" s="902" t="str">
        <f t="shared" si="149"/>
        <v/>
      </c>
      <c r="FP55" s="902" t="str">
        <f t="shared" si="150"/>
        <v/>
      </c>
      <c r="FQ55" s="902" t="str">
        <f t="shared" si="151"/>
        <v/>
      </c>
      <c r="FR55" s="902" t="str">
        <f t="shared" si="152"/>
        <v/>
      </c>
      <c r="FS55" s="902" t="str">
        <f t="shared" si="153"/>
        <v/>
      </c>
      <c r="FT55" s="902" t="str">
        <f t="shared" si="154"/>
        <v/>
      </c>
      <c r="FU55" s="902" t="str">
        <f t="shared" si="155"/>
        <v/>
      </c>
      <c r="FV55" s="902" t="str">
        <f t="shared" si="156"/>
        <v/>
      </c>
      <c r="FW55" s="902" t="str">
        <f t="shared" si="157"/>
        <v/>
      </c>
      <c r="FX55" s="902" t="str">
        <f t="shared" si="158"/>
        <v/>
      </c>
      <c r="FY55" s="902" t="str">
        <f t="shared" si="159"/>
        <v/>
      </c>
      <c r="FZ55" s="902" t="str">
        <f t="shared" si="160"/>
        <v/>
      </c>
      <c r="GA55" s="902" t="str">
        <f t="shared" si="161"/>
        <v/>
      </c>
      <c r="GB55" s="902" t="str">
        <f t="shared" si="162"/>
        <v/>
      </c>
      <c r="GC55" s="902" t="str">
        <f t="shared" si="163"/>
        <v/>
      </c>
      <c r="GD55" s="902" t="str">
        <f t="shared" si="164"/>
        <v/>
      </c>
      <c r="GE55" s="902" t="str">
        <f t="shared" si="165"/>
        <v/>
      </c>
      <c r="GF55" s="902" t="str">
        <f t="shared" si="166"/>
        <v/>
      </c>
      <c r="GG55" s="902" t="str">
        <f t="shared" si="167"/>
        <v/>
      </c>
      <c r="GH55" s="902" t="str">
        <f t="shared" si="168"/>
        <v/>
      </c>
      <c r="GI55" s="902" t="str">
        <f t="shared" si="169"/>
        <v/>
      </c>
      <c r="GJ55" s="902" t="str">
        <f t="shared" si="170"/>
        <v/>
      </c>
      <c r="GK55" s="902" t="str">
        <f t="shared" si="171"/>
        <v/>
      </c>
      <c r="GL55" s="902" t="str">
        <f t="shared" si="172"/>
        <v/>
      </c>
      <c r="GM55" s="902" t="str">
        <f t="shared" si="173"/>
        <v/>
      </c>
      <c r="GN55" s="902" t="str">
        <f t="shared" si="174"/>
        <v/>
      </c>
      <c r="GO55" s="902" t="str">
        <f t="shared" si="175"/>
        <v/>
      </c>
      <c r="GP55" s="902" t="str">
        <f t="shared" si="176"/>
        <v/>
      </c>
      <c r="GQ55" s="902" t="str">
        <f t="shared" si="177"/>
        <v/>
      </c>
      <c r="GR55" s="902" t="str">
        <f t="shared" si="178"/>
        <v/>
      </c>
      <c r="GS55" s="902" t="str">
        <f t="shared" si="179"/>
        <v/>
      </c>
      <c r="GT55" s="902" t="str">
        <f t="shared" si="180"/>
        <v/>
      </c>
      <c r="GU55" s="902" t="str">
        <f t="shared" si="181"/>
        <v/>
      </c>
      <c r="GV55" s="902" t="str">
        <f t="shared" si="182"/>
        <v/>
      </c>
      <c r="GW55" s="902" t="str">
        <f t="shared" si="183"/>
        <v/>
      </c>
      <c r="GX55" s="902" t="str">
        <f t="shared" si="184"/>
        <v/>
      </c>
      <c r="GY55" s="902" t="str">
        <f t="shared" si="185"/>
        <v/>
      </c>
      <c r="GZ55" s="902" t="str">
        <f t="shared" si="186"/>
        <v/>
      </c>
      <c r="HA55" s="902" t="str">
        <f t="shared" si="187"/>
        <v/>
      </c>
      <c r="HB55" s="902" t="str">
        <f t="shared" si="188"/>
        <v/>
      </c>
      <c r="HC55" s="902" t="str">
        <f t="shared" si="189"/>
        <v/>
      </c>
      <c r="HD55" s="902" t="str">
        <f t="shared" si="190"/>
        <v/>
      </c>
      <c r="HE55" s="902" t="str">
        <f t="shared" si="191"/>
        <v/>
      </c>
      <c r="HF55" s="902" t="str">
        <f t="shared" si="192"/>
        <v/>
      </c>
      <c r="HG55" s="902" t="str">
        <f t="shared" si="193"/>
        <v/>
      </c>
      <c r="HH55" s="902" t="str">
        <f t="shared" si="194"/>
        <v/>
      </c>
      <c r="HI55" s="902" t="str">
        <f t="shared" si="195"/>
        <v/>
      </c>
      <c r="HJ55" s="902" t="str">
        <f t="shared" si="196"/>
        <v/>
      </c>
      <c r="HK55" s="902" t="str">
        <f t="shared" si="197"/>
        <v/>
      </c>
      <c r="HL55" s="902" t="str">
        <f t="shared" si="198"/>
        <v/>
      </c>
      <c r="HM55" s="902" t="str">
        <f t="shared" si="199"/>
        <v/>
      </c>
      <c r="HN55" s="902" t="str">
        <f t="shared" si="200"/>
        <v/>
      </c>
      <c r="HO55" s="902" t="str">
        <f t="shared" si="201"/>
        <v/>
      </c>
      <c r="HP55" s="902" t="str">
        <f t="shared" si="202"/>
        <v/>
      </c>
      <c r="HQ55" s="902" t="str">
        <f t="shared" si="203"/>
        <v/>
      </c>
      <c r="HR55" s="902" t="str">
        <f t="shared" si="204"/>
        <v/>
      </c>
      <c r="HS55" s="902" t="str">
        <f t="shared" si="205"/>
        <v/>
      </c>
      <c r="HT55" s="902" t="str">
        <f t="shared" si="206"/>
        <v/>
      </c>
      <c r="HU55" s="902" t="str">
        <f t="shared" si="207"/>
        <v/>
      </c>
      <c r="HV55" s="902" t="str">
        <f t="shared" si="208"/>
        <v/>
      </c>
      <c r="HW55" s="902" t="str">
        <f t="shared" si="209"/>
        <v/>
      </c>
      <c r="HX55" s="902" t="str">
        <f t="shared" si="210"/>
        <v/>
      </c>
      <c r="HY55" s="902" t="str">
        <f t="shared" si="211"/>
        <v/>
      </c>
      <c r="HZ55" s="934" t="str">
        <f t="shared" si="212"/>
        <v/>
      </c>
      <c r="IA55" s="934" t="str">
        <f t="shared" si="213"/>
        <v/>
      </c>
      <c r="IB55" s="934" t="str">
        <f t="shared" si="214"/>
        <v/>
      </c>
      <c r="IC55" s="934" t="str">
        <f t="shared" si="215"/>
        <v/>
      </c>
      <c r="ID55" s="934" t="str">
        <f t="shared" si="216"/>
        <v/>
      </c>
      <c r="IE55" s="934" t="str">
        <f t="shared" si="217"/>
        <v/>
      </c>
      <c r="IF55" s="934" t="str">
        <f t="shared" si="218"/>
        <v/>
      </c>
      <c r="IG55" s="934" t="str">
        <f t="shared" si="219"/>
        <v/>
      </c>
      <c r="IH55" s="934" t="str">
        <f t="shared" si="220"/>
        <v/>
      </c>
      <c r="II55" s="934" t="str">
        <f t="shared" si="221"/>
        <v/>
      </c>
      <c r="IJ55" s="934" t="str">
        <f t="shared" si="222"/>
        <v/>
      </c>
      <c r="IK55" s="934" t="str">
        <f t="shared" si="223"/>
        <v/>
      </c>
      <c r="IL55" s="934" t="str">
        <f t="shared" si="224"/>
        <v/>
      </c>
      <c r="IM55" s="934" t="str">
        <f t="shared" si="225"/>
        <v/>
      </c>
      <c r="IN55" s="934" t="str">
        <f t="shared" si="226"/>
        <v/>
      </c>
      <c r="IO55" s="934" t="str">
        <f t="shared" si="227"/>
        <v/>
      </c>
      <c r="IP55" s="934" t="str">
        <f t="shared" si="228"/>
        <v/>
      </c>
      <c r="IQ55" s="934" t="str">
        <f t="shared" si="229"/>
        <v/>
      </c>
      <c r="IR55" s="934" t="str">
        <f t="shared" si="230"/>
        <v/>
      </c>
      <c r="IS55" s="934" t="str">
        <f t="shared" si="231"/>
        <v/>
      </c>
      <c r="IT55" s="934" t="str">
        <f t="shared" si="232"/>
        <v/>
      </c>
      <c r="IU55" s="934" t="str">
        <f t="shared" si="233"/>
        <v/>
      </c>
      <c r="IV55" s="934" t="str">
        <f t="shared" si="234"/>
        <v/>
      </c>
      <c r="IW55" s="934" t="str">
        <f t="shared" si="235"/>
        <v/>
      </c>
      <c r="IX55" s="934" t="str">
        <f t="shared" si="236"/>
        <v/>
      </c>
      <c r="IY55" s="934" t="str">
        <f t="shared" si="237"/>
        <v/>
      </c>
      <c r="IZ55" s="934" t="str">
        <f t="shared" si="238"/>
        <v/>
      </c>
      <c r="JA55" s="934" t="str">
        <f t="shared" si="239"/>
        <v/>
      </c>
      <c r="JB55" s="934" t="str">
        <f t="shared" si="240"/>
        <v/>
      </c>
      <c r="JC55" s="934" t="str">
        <f t="shared" si="241"/>
        <v/>
      </c>
      <c r="JD55" s="934" t="str">
        <f t="shared" si="242"/>
        <v/>
      </c>
      <c r="JE55" s="934" t="str">
        <f t="shared" si="243"/>
        <v/>
      </c>
      <c r="JF55" s="934" t="str">
        <f t="shared" si="244"/>
        <v/>
      </c>
      <c r="JG55" s="934" t="str">
        <f t="shared" si="245"/>
        <v/>
      </c>
      <c r="JH55" s="934" t="str">
        <f t="shared" si="246"/>
        <v/>
      </c>
      <c r="JI55" s="934" t="str">
        <f t="shared" si="247"/>
        <v/>
      </c>
      <c r="JJ55" s="934" t="str">
        <f t="shared" si="248"/>
        <v/>
      </c>
      <c r="JK55" s="934" t="str">
        <f t="shared" si="249"/>
        <v/>
      </c>
      <c r="JL55" s="934" t="str">
        <f t="shared" si="250"/>
        <v/>
      </c>
      <c r="JM55" s="934" t="str">
        <f t="shared" si="251"/>
        <v/>
      </c>
      <c r="JN55" s="934" t="str">
        <f t="shared" si="252"/>
        <v/>
      </c>
      <c r="JO55" s="934" t="str">
        <f t="shared" si="253"/>
        <v/>
      </c>
      <c r="JP55" s="934" t="str">
        <f t="shared" si="254"/>
        <v/>
      </c>
      <c r="JQ55" s="934" t="str">
        <f t="shared" si="255"/>
        <v/>
      </c>
      <c r="JR55" s="934" t="str">
        <f t="shared" si="256"/>
        <v/>
      </c>
      <c r="JS55" s="934" t="str">
        <f t="shared" si="257"/>
        <v/>
      </c>
      <c r="JT55" s="934" t="str">
        <f t="shared" si="258"/>
        <v/>
      </c>
      <c r="JU55" s="934" t="str">
        <f t="shared" si="259"/>
        <v/>
      </c>
      <c r="JV55" s="934" t="str">
        <f t="shared" si="260"/>
        <v/>
      </c>
      <c r="JW55" s="934" t="str">
        <f t="shared" si="261"/>
        <v/>
      </c>
      <c r="JX55" s="934" t="str">
        <f t="shared" si="262"/>
        <v/>
      </c>
      <c r="JY55" s="934" t="str">
        <f t="shared" si="263"/>
        <v/>
      </c>
      <c r="JZ55" s="934" t="str">
        <f t="shared" si="264"/>
        <v/>
      </c>
      <c r="KA55" s="934" t="str">
        <f t="shared" si="265"/>
        <v/>
      </c>
      <c r="KB55" s="934" t="str">
        <f t="shared" si="266"/>
        <v/>
      </c>
      <c r="KC55" s="934" t="str">
        <f t="shared" si="267"/>
        <v/>
      </c>
      <c r="KD55" s="934" t="str">
        <f t="shared" si="268"/>
        <v/>
      </c>
      <c r="KE55" s="934" t="str">
        <f t="shared" si="269"/>
        <v/>
      </c>
      <c r="KF55" s="934" t="str">
        <f t="shared" si="270"/>
        <v/>
      </c>
      <c r="KG55" s="934" t="str">
        <f t="shared" si="271"/>
        <v/>
      </c>
      <c r="KH55" s="934" t="str">
        <f t="shared" si="272"/>
        <v/>
      </c>
      <c r="KI55" s="934" t="str">
        <f t="shared" si="273"/>
        <v/>
      </c>
      <c r="KJ55" s="934" t="str">
        <f t="shared" si="274"/>
        <v/>
      </c>
      <c r="KK55" s="934" t="str">
        <f t="shared" si="275"/>
        <v/>
      </c>
      <c r="KL55" s="934" t="str">
        <f t="shared" si="276"/>
        <v/>
      </c>
      <c r="KM55" s="934" t="str">
        <f t="shared" si="277"/>
        <v/>
      </c>
      <c r="KN55" s="934" t="str">
        <f t="shared" si="278"/>
        <v/>
      </c>
      <c r="KO55" s="934" t="str">
        <f t="shared" si="279"/>
        <v/>
      </c>
      <c r="KP55" s="934" t="str">
        <f t="shared" si="280"/>
        <v/>
      </c>
      <c r="KQ55" s="934" t="str">
        <f t="shared" si="281"/>
        <v/>
      </c>
      <c r="KR55" s="934" t="str">
        <f t="shared" si="282"/>
        <v/>
      </c>
      <c r="KS55" s="934" t="str">
        <f t="shared" si="283"/>
        <v/>
      </c>
      <c r="KT55" s="934" t="str">
        <f t="shared" si="284"/>
        <v/>
      </c>
      <c r="KU55" s="934" t="str">
        <f t="shared" si="285"/>
        <v/>
      </c>
      <c r="KV55" s="934" t="str">
        <f t="shared" si="286"/>
        <v/>
      </c>
      <c r="KW55" s="934" t="str">
        <f t="shared" si="287"/>
        <v/>
      </c>
      <c r="KX55" s="934" t="str">
        <f t="shared" si="288"/>
        <v/>
      </c>
      <c r="KY55" s="934" t="str">
        <f t="shared" si="289"/>
        <v/>
      </c>
      <c r="KZ55" s="934" t="str">
        <f t="shared" si="290"/>
        <v/>
      </c>
      <c r="LA55" s="934" t="str">
        <f t="shared" si="291"/>
        <v/>
      </c>
      <c r="LB55" s="934" t="str">
        <f t="shared" si="292"/>
        <v/>
      </c>
      <c r="LC55" s="934" t="str">
        <f t="shared" si="293"/>
        <v/>
      </c>
      <c r="LD55" s="934" t="str">
        <f t="shared" si="294"/>
        <v/>
      </c>
      <c r="LE55" s="934" t="str">
        <f t="shared" si="295"/>
        <v/>
      </c>
      <c r="LF55" s="934" t="str">
        <f t="shared" si="296"/>
        <v/>
      </c>
      <c r="LG55" s="934" t="str">
        <f t="shared" si="297"/>
        <v/>
      </c>
      <c r="LH55" s="934" t="str">
        <f t="shared" si="298"/>
        <v/>
      </c>
      <c r="LI55" s="934" t="str">
        <f t="shared" si="299"/>
        <v/>
      </c>
      <c r="LJ55" s="934" t="str">
        <f t="shared" si="300"/>
        <v/>
      </c>
      <c r="LK55" s="934" t="str">
        <f t="shared" si="301"/>
        <v/>
      </c>
      <c r="LL55" s="934" t="str">
        <f t="shared" si="302"/>
        <v/>
      </c>
      <c r="LM55" s="934" t="str">
        <f t="shared" si="303"/>
        <v/>
      </c>
      <c r="LN55" s="934" t="str">
        <f t="shared" si="304"/>
        <v/>
      </c>
      <c r="LO55" s="934" t="str">
        <f t="shared" si="305"/>
        <v/>
      </c>
      <c r="LP55" s="934" t="str">
        <f t="shared" si="306"/>
        <v/>
      </c>
      <c r="LQ55" s="935" t="str">
        <f t="shared" si="307"/>
        <v/>
      </c>
      <c r="LR55" s="935" t="str">
        <f t="shared" si="308"/>
        <v/>
      </c>
      <c r="LS55" s="935" t="str">
        <f t="shared" si="309"/>
        <v/>
      </c>
      <c r="LT55" s="935" t="str">
        <f t="shared" si="310"/>
        <v/>
      </c>
      <c r="LU55" s="935" t="str">
        <f t="shared" si="311"/>
        <v/>
      </c>
      <c r="LV55" s="902" t="str">
        <f t="shared" si="312"/>
        <v/>
      </c>
      <c r="LW55" s="902" t="str">
        <f t="shared" si="313"/>
        <v/>
      </c>
      <c r="LX55" s="902" t="str">
        <f t="shared" si="314"/>
        <v/>
      </c>
      <c r="LY55" s="902" t="str">
        <f t="shared" si="315"/>
        <v/>
      </c>
      <c r="LZ55" s="902" t="str">
        <f t="shared" si="316"/>
        <v/>
      </c>
      <c r="MA55" s="902" t="str">
        <f t="shared" si="317"/>
        <v/>
      </c>
      <c r="MB55" s="902" t="str">
        <f t="shared" si="318"/>
        <v/>
      </c>
      <c r="MC55" s="902" t="str">
        <f t="shared" si="319"/>
        <v/>
      </c>
      <c r="MD55" s="902" t="str">
        <f t="shared" si="320"/>
        <v/>
      </c>
      <c r="ME55" s="902" t="str">
        <f t="shared" si="321"/>
        <v/>
      </c>
      <c r="MF55" s="902" t="str">
        <f t="shared" si="322"/>
        <v/>
      </c>
      <c r="MG55" s="902" t="str">
        <f t="shared" si="323"/>
        <v/>
      </c>
      <c r="MH55" s="902" t="str">
        <f t="shared" si="324"/>
        <v/>
      </c>
      <c r="MI55" s="902" t="str">
        <f t="shared" si="325"/>
        <v/>
      </c>
      <c r="MJ55" s="902" t="str">
        <f t="shared" si="326"/>
        <v/>
      </c>
      <c r="MK55" s="902" t="str">
        <f t="shared" si="327"/>
        <v/>
      </c>
      <c r="ML55" s="902" t="str">
        <f t="shared" si="328"/>
        <v/>
      </c>
      <c r="MM55" s="902" t="str">
        <f t="shared" si="329"/>
        <v/>
      </c>
      <c r="MN55" s="902" t="str">
        <f t="shared" si="330"/>
        <v/>
      </c>
      <c r="MO55" s="902" t="str">
        <f t="shared" si="331"/>
        <v/>
      </c>
      <c r="MP55" s="923">
        <f t="shared" si="338"/>
        <v>0</v>
      </c>
      <c r="MQ55" s="923">
        <f t="shared" si="339"/>
        <v>0</v>
      </c>
      <c r="MR55" s="923">
        <f t="shared" si="340"/>
        <v>0</v>
      </c>
      <c r="MS55" s="923">
        <f t="shared" si="341"/>
        <v>0</v>
      </c>
      <c r="MT55" s="923">
        <f t="shared" si="342"/>
        <v>0</v>
      </c>
      <c r="MU55" s="923">
        <f t="shared" si="343"/>
        <v>0</v>
      </c>
      <c r="MV55" s="923">
        <f t="shared" si="344"/>
        <v>0</v>
      </c>
      <c r="MW55" s="923">
        <f t="shared" si="345"/>
        <v>0</v>
      </c>
      <c r="MX55" s="923">
        <f t="shared" si="346"/>
        <v>0</v>
      </c>
      <c r="MY55" s="923">
        <f t="shared" si="347"/>
        <v>0</v>
      </c>
      <c r="MZ55" s="923">
        <f t="shared" si="332"/>
        <v>0</v>
      </c>
      <c r="NA55" s="923">
        <f t="shared" si="333"/>
        <v>0</v>
      </c>
      <c r="NB55" s="923">
        <f t="shared" si="334"/>
        <v>0</v>
      </c>
      <c r="NC55" s="923">
        <f t="shared" si="335"/>
        <v>0</v>
      </c>
      <c r="ND55" s="923">
        <f t="shared" si="336"/>
        <v>0</v>
      </c>
    </row>
    <row r="56" spans="1:368" s="902" customFormat="1" ht="13.9" customHeight="1" x14ac:dyDescent="0.2">
      <c r="A56" s="927" t="str">
        <f t="shared" si="337"/>
        <v/>
      </c>
      <c r="B56" s="928">
        <f>'Rent Schedule &amp; Summary'!B34</f>
        <v>0</v>
      </c>
      <c r="C56" s="929">
        <f>'Rent Schedule &amp; Summary'!C34</f>
        <v>0</v>
      </c>
      <c r="D56" s="929">
        <f>'Rent Schedule &amp; Summary'!D34</f>
        <v>0</v>
      </c>
      <c r="E56" s="929">
        <f>'Rent Schedule &amp; Summary'!E34</f>
        <v>0</v>
      </c>
      <c r="F56" s="929">
        <f>'Rent Schedule &amp; Summary'!F34</f>
        <v>0</v>
      </c>
      <c r="G56" s="929">
        <f>'Rent Schedule &amp; Summary'!G34</f>
        <v>0</v>
      </c>
      <c r="H56" s="929">
        <f>'Rent Schedule &amp; Summary'!H34</f>
        <v>0</v>
      </c>
      <c r="I56" s="929">
        <f>'Rent Schedule &amp; Summary'!I34</f>
        <v>0</v>
      </c>
      <c r="J56" s="929">
        <f>'Rent Schedule &amp; Summary'!J34</f>
        <v>0</v>
      </c>
      <c r="K56" s="930">
        <f>'Rent Schedule &amp; Summary'!K34</f>
        <v>0</v>
      </c>
      <c r="L56" s="759">
        <f t="shared" si="0"/>
        <v>0</v>
      </c>
      <c r="M56" s="759">
        <f t="shared" si="1"/>
        <v>0</v>
      </c>
      <c r="N56" s="931">
        <f>'Rent Schedule &amp; Summary'!N34</f>
        <v>0</v>
      </c>
      <c r="O56" s="931">
        <f>'Rent Schedule &amp; Summary'!O34</f>
        <v>0</v>
      </c>
      <c r="P56" s="931">
        <f>'Rent Schedule &amp; Summary'!P34</f>
        <v>0</v>
      </c>
      <c r="Q56" s="908">
        <f>'Rent Schedule &amp; Summary'!Q34</f>
        <v>0</v>
      </c>
      <c r="R56" s="932">
        <f>'Rent Schedule &amp; Summary'!R34</f>
        <v>0</v>
      </c>
      <c r="S56" s="933">
        <f>'Rent Schedule &amp; Summary'!S34</f>
        <v>0</v>
      </c>
      <c r="T56" s="1281">
        <f>'Rent Schedule &amp; Summary'!T34</f>
        <v>0</v>
      </c>
      <c r="U56" s="1281"/>
      <c r="V56" s="1281"/>
      <c r="W56" s="1281"/>
      <c r="X56" s="902" t="str">
        <f t="shared" si="2"/>
        <v/>
      </c>
      <c r="Y56" s="902" t="str">
        <f t="shared" si="3"/>
        <v/>
      </c>
      <c r="Z56" s="902" t="str">
        <f t="shared" si="4"/>
        <v/>
      </c>
      <c r="AA56" s="902" t="str">
        <f t="shared" si="5"/>
        <v/>
      </c>
      <c r="AB56" s="902" t="str">
        <f t="shared" si="6"/>
        <v/>
      </c>
      <c r="AC56" s="902" t="str">
        <f t="shared" si="7"/>
        <v/>
      </c>
      <c r="AD56" s="902" t="str">
        <f t="shared" si="8"/>
        <v/>
      </c>
      <c r="AE56" s="902" t="str">
        <f t="shared" si="9"/>
        <v/>
      </c>
      <c r="AF56" s="902" t="str">
        <f t="shared" si="10"/>
        <v/>
      </c>
      <c r="AG56" s="902" t="str">
        <f t="shared" si="11"/>
        <v/>
      </c>
      <c r="AH56" s="902" t="str">
        <f t="shared" si="12"/>
        <v/>
      </c>
      <c r="AI56" s="902" t="str">
        <f t="shared" si="13"/>
        <v/>
      </c>
      <c r="AJ56" s="902" t="str">
        <f t="shared" si="14"/>
        <v/>
      </c>
      <c r="AK56" s="902" t="str">
        <f t="shared" si="15"/>
        <v/>
      </c>
      <c r="AL56" s="902" t="str">
        <f t="shared" si="16"/>
        <v/>
      </c>
      <c r="AM56" s="902" t="str">
        <f t="shared" si="17"/>
        <v/>
      </c>
      <c r="AN56" s="902" t="str">
        <f t="shared" si="18"/>
        <v/>
      </c>
      <c r="AO56" s="902" t="str">
        <f t="shared" si="19"/>
        <v/>
      </c>
      <c r="AP56" s="902" t="str">
        <f t="shared" si="20"/>
        <v/>
      </c>
      <c r="AQ56" s="902" t="str">
        <f t="shared" si="21"/>
        <v/>
      </c>
      <c r="AR56" s="902" t="str">
        <f t="shared" si="22"/>
        <v/>
      </c>
      <c r="AS56" s="902" t="str">
        <f t="shared" si="23"/>
        <v/>
      </c>
      <c r="AT56" s="902" t="str">
        <f t="shared" si="24"/>
        <v/>
      </c>
      <c r="AU56" s="902" t="str">
        <f t="shared" si="25"/>
        <v/>
      </c>
      <c r="AV56" s="902" t="str">
        <f t="shared" si="26"/>
        <v/>
      </c>
      <c r="AW56" s="902" t="str">
        <f t="shared" si="27"/>
        <v/>
      </c>
      <c r="AX56" s="902" t="str">
        <f t="shared" si="28"/>
        <v/>
      </c>
      <c r="AY56" s="902" t="str">
        <f t="shared" si="29"/>
        <v/>
      </c>
      <c r="AZ56" s="902" t="str">
        <f t="shared" si="30"/>
        <v/>
      </c>
      <c r="BA56" s="902" t="str">
        <f t="shared" si="31"/>
        <v/>
      </c>
      <c r="BB56" s="902" t="str">
        <f t="shared" si="32"/>
        <v/>
      </c>
      <c r="BC56" s="902" t="str">
        <f t="shared" si="33"/>
        <v/>
      </c>
      <c r="BD56" s="902" t="str">
        <f t="shared" si="34"/>
        <v/>
      </c>
      <c r="BE56" s="902" t="str">
        <f t="shared" si="35"/>
        <v/>
      </c>
      <c r="BF56" s="902" t="str">
        <f t="shared" si="36"/>
        <v/>
      </c>
      <c r="BG56" s="902" t="str">
        <f t="shared" si="37"/>
        <v/>
      </c>
      <c r="BH56" s="902" t="str">
        <f t="shared" si="38"/>
        <v/>
      </c>
      <c r="BI56" s="902" t="str">
        <f t="shared" si="39"/>
        <v/>
      </c>
      <c r="BJ56" s="902" t="str">
        <f t="shared" si="40"/>
        <v/>
      </c>
      <c r="BK56" s="902" t="str">
        <f t="shared" si="41"/>
        <v/>
      </c>
      <c r="BL56" s="902" t="str">
        <f t="shared" si="42"/>
        <v/>
      </c>
      <c r="BM56" s="902" t="str">
        <f t="shared" si="43"/>
        <v/>
      </c>
      <c r="BN56" s="902" t="str">
        <f t="shared" si="44"/>
        <v/>
      </c>
      <c r="BO56" s="902" t="str">
        <f t="shared" si="45"/>
        <v/>
      </c>
      <c r="BP56" s="902" t="str">
        <f t="shared" si="46"/>
        <v/>
      </c>
      <c r="BQ56" s="902" t="str">
        <f t="shared" si="47"/>
        <v/>
      </c>
      <c r="BR56" s="902" t="str">
        <f t="shared" si="48"/>
        <v/>
      </c>
      <c r="BS56" s="902" t="str">
        <f t="shared" si="49"/>
        <v/>
      </c>
      <c r="BT56" s="902" t="str">
        <f t="shared" si="50"/>
        <v/>
      </c>
      <c r="BU56" s="902" t="str">
        <f t="shared" si="51"/>
        <v/>
      </c>
      <c r="BV56" s="902" t="str">
        <f t="shared" si="52"/>
        <v/>
      </c>
      <c r="BW56" s="902" t="str">
        <f t="shared" si="53"/>
        <v/>
      </c>
      <c r="BX56" s="902" t="str">
        <f t="shared" si="54"/>
        <v/>
      </c>
      <c r="BY56" s="902" t="str">
        <f t="shared" si="55"/>
        <v/>
      </c>
      <c r="BZ56" s="902" t="str">
        <f t="shared" si="56"/>
        <v/>
      </c>
      <c r="CA56" s="902" t="str">
        <f t="shared" si="57"/>
        <v/>
      </c>
      <c r="CB56" s="902" t="str">
        <f t="shared" si="58"/>
        <v/>
      </c>
      <c r="CC56" s="902" t="str">
        <f t="shared" si="59"/>
        <v/>
      </c>
      <c r="CD56" s="902" t="str">
        <f t="shared" si="60"/>
        <v/>
      </c>
      <c r="CE56" s="902" t="str">
        <f t="shared" si="61"/>
        <v/>
      </c>
      <c r="CF56" s="902" t="str">
        <f t="shared" si="62"/>
        <v/>
      </c>
      <c r="CG56" s="902" t="str">
        <f t="shared" si="63"/>
        <v/>
      </c>
      <c r="CH56" s="902" t="str">
        <f t="shared" si="64"/>
        <v/>
      </c>
      <c r="CI56" s="902" t="str">
        <f t="shared" si="65"/>
        <v/>
      </c>
      <c r="CJ56" s="902" t="str">
        <f t="shared" si="66"/>
        <v/>
      </c>
      <c r="CK56" s="902" t="str">
        <f t="shared" si="67"/>
        <v/>
      </c>
      <c r="CL56" s="902" t="str">
        <f t="shared" si="68"/>
        <v/>
      </c>
      <c r="CM56" s="902" t="str">
        <f t="shared" si="69"/>
        <v/>
      </c>
      <c r="CN56" s="902" t="str">
        <f t="shared" si="70"/>
        <v/>
      </c>
      <c r="CO56" s="902" t="str">
        <f t="shared" si="71"/>
        <v/>
      </c>
      <c r="CP56" s="902" t="str">
        <f t="shared" si="72"/>
        <v/>
      </c>
      <c r="CQ56" s="902" t="str">
        <f t="shared" si="73"/>
        <v/>
      </c>
      <c r="CR56" s="902" t="str">
        <f t="shared" si="74"/>
        <v/>
      </c>
      <c r="CS56" s="902" t="str">
        <f t="shared" si="75"/>
        <v/>
      </c>
      <c r="CT56" s="902" t="str">
        <f t="shared" si="76"/>
        <v/>
      </c>
      <c r="CU56" s="902" t="str">
        <f t="shared" si="77"/>
        <v/>
      </c>
      <c r="CV56" s="902" t="str">
        <f t="shared" si="78"/>
        <v/>
      </c>
      <c r="CW56" s="902" t="str">
        <f t="shared" si="79"/>
        <v/>
      </c>
      <c r="CX56" s="902" t="str">
        <f t="shared" si="80"/>
        <v/>
      </c>
      <c r="CY56" s="902" t="str">
        <f t="shared" si="81"/>
        <v/>
      </c>
      <c r="CZ56" s="902" t="str">
        <f t="shared" si="82"/>
        <v/>
      </c>
      <c r="DA56" s="902" t="str">
        <f t="shared" si="83"/>
        <v/>
      </c>
      <c r="DB56" s="902" t="str">
        <f t="shared" si="84"/>
        <v/>
      </c>
      <c r="DC56" s="902" t="str">
        <f t="shared" si="85"/>
        <v/>
      </c>
      <c r="DD56" s="902" t="str">
        <f t="shared" si="86"/>
        <v/>
      </c>
      <c r="DE56" s="902" t="str">
        <f t="shared" si="87"/>
        <v/>
      </c>
      <c r="DF56" s="902" t="str">
        <f t="shared" si="88"/>
        <v/>
      </c>
      <c r="DG56" s="902" t="str">
        <f t="shared" si="89"/>
        <v/>
      </c>
      <c r="DH56" s="902" t="str">
        <f t="shared" si="90"/>
        <v/>
      </c>
      <c r="DI56" s="902" t="str">
        <f t="shared" si="91"/>
        <v/>
      </c>
      <c r="DJ56" s="902" t="str">
        <f t="shared" si="92"/>
        <v/>
      </c>
      <c r="DK56" s="902" t="str">
        <f t="shared" si="93"/>
        <v/>
      </c>
      <c r="DL56" s="902" t="str">
        <f t="shared" si="94"/>
        <v/>
      </c>
      <c r="DM56" s="902" t="str">
        <f t="shared" si="95"/>
        <v/>
      </c>
      <c r="DN56" s="902" t="str">
        <f t="shared" si="96"/>
        <v/>
      </c>
      <c r="DO56" s="902" t="str">
        <f t="shared" si="97"/>
        <v/>
      </c>
      <c r="DP56" s="902" t="str">
        <f t="shared" si="98"/>
        <v/>
      </c>
      <c r="DQ56" s="902" t="str">
        <f t="shared" si="99"/>
        <v/>
      </c>
      <c r="DR56" s="902" t="str">
        <f t="shared" si="100"/>
        <v/>
      </c>
      <c r="DS56" s="902" t="str">
        <f t="shared" si="101"/>
        <v/>
      </c>
      <c r="DT56" s="902" t="str">
        <f t="shared" si="102"/>
        <v/>
      </c>
      <c r="DU56" s="902" t="str">
        <f t="shared" si="103"/>
        <v/>
      </c>
      <c r="DV56" s="902" t="str">
        <f t="shared" si="104"/>
        <v/>
      </c>
      <c r="DW56" s="902" t="str">
        <f t="shared" si="105"/>
        <v/>
      </c>
      <c r="DX56" s="902" t="str">
        <f t="shared" si="106"/>
        <v/>
      </c>
      <c r="DY56" s="902" t="str">
        <f t="shared" si="107"/>
        <v/>
      </c>
      <c r="DZ56" s="902" t="str">
        <f t="shared" si="108"/>
        <v/>
      </c>
      <c r="EA56" s="902" t="str">
        <f t="shared" si="109"/>
        <v/>
      </c>
      <c r="EB56" s="902" t="str">
        <f t="shared" si="110"/>
        <v/>
      </c>
      <c r="EC56" s="902" t="str">
        <f t="shared" si="111"/>
        <v/>
      </c>
      <c r="ED56" s="902" t="str">
        <f t="shared" si="112"/>
        <v/>
      </c>
      <c r="EE56" s="902" t="str">
        <f t="shared" si="113"/>
        <v/>
      </c>
      <c r="EF56" s="902" t="str">
        <f t="shared" si="114"/>
        <v/>
      </c>
      <c r="EG56" s="902" t="str">
        <f t="shared" si="115"/>
        <v/>
      </c>
      <c r="EH56" s="902" t="str">
        <f t="shared" si="116"/>
        <v/>
      </c>
      <c r="EI56" s="902" t="str">
        <f t="shared" si="117"/>
        <v/>
      </c>
      <c r="EJ56" s="902" t="str">
        <f t="shared" si="118"/>
        <v/>
      </c>
      <c r="EK56" s="902" t="str">
        <f t="shared" si="119"/>
        <v/>
      </c>
      <c r="EL56" s="902" t="str">
        <f t="shared" si="120"/>
        <v/>
      </c>
      <c r="EM56" s="902" t="str">
        <f t="shared" si="121"/>
        <v/>
      </c>
      <c r="EN56" s="902" t="str">
        <f t="shared" si="122"/>
        <v/>
      </c>
      <c r="EO56" s="902" t="str">
        <f t="shared" si="123"/>
        <v/>
      </c>
      <c r="EP56" s="902" t="str">
        <f t="shared" si="124"/>
        <v/>
      </c>
      <c r="EQ56" s="902" t="str">
        <f t="shared" si="125"/>
        <v/>
      </c>
      <c r="ER56" s="902" t="str">
        <f t="shared" si="126"/>
        <v/>
      </c>
      <c r="ES56" s="902" t="str">
        <f t="shared" si="127"/>
        <v/>
      </c>
      <c r="ET56" s="902" t="str">
        <f t="shared" si="128"/>
        <v/>
      </c>
      <c r="EU56" s="902" t="str">
        <f t="shared" si="129"/>
        <v/>
      </c>
      <c r="EV56" s="902" t="str">
        <f t="shared" si="130"/>
        <v/>
      </c>
      <c r="EW56" s="902" t="str">
        <f t="shared" si="131"/>
        <v/>
      </c>
      <c r="EX56" s="902" t="str">
        <f t="shared" si="132"/>
        <v/>
      </c>
      <c r="EY56" s="902" t="str">
        <f t="shared" si="133"/>
        <v/>
      </c>
      <c r="EZ56" s="902" t="str">
        <f t="shared" si="134"/>
        <v/>
      </c>
      <c r="FA56" s="902" t="str">
        <f t="shared" si="135"/>
        <v/>
      </c>
      <c r="FB56" s="902" t="str">
        <f t="shared" si="136"/>
        <v/>
      </c>
      <c r="FC56" s="902" t="str">
        <f t="shared" si="137"/>
        <v/>
      </c>
      <c r="FD56" s="902" t="str">
        <f t="shared" si="138"/>
        <v/>
      </c>
      <c r="FE56" s="902" t="str">
        <f t="shared" si="139"/>
        <v/>
      </c>
      <c r="FF56" s="902" t="str">
        <f t="shared" si="140"/>
        <v/>
      </c>
      <c r="FG56" s="902" t="str">
        <f t="shared" si="141"/>
        <v/>
      </c>
      <c r="FH56" s="902" t="str">
        <f t="shared" si="142"/>
        <v/>
      </c>
      <c r="FI56" s="902" t="str">
        <f t="shared" si="143"/>
        <v/>
      </c>
      <c r="FJ56" s="902" t="str">
        <f t="shared" si="144"/>
        <v/>
      </c>
      <c r="FK56" s="902" t="str">
        <f t="shared" si="145"/>
        <v/>
      </c>
      <c r="FL56" s="902" t="str">
        <f t="shared" si="146"/>
        <v/>
      </c>
      <c r="FM56" s="902" t="str">
        <f t="shared" si="147"/>
        <v/>
      </c>
      <c r="FN56" s="902" t="str">
        <f t="shared" si="148"/>
        <v/>
      </c>
      <c r="FO56" s="902" t="str">
        <f t="shared" si="149"/>
        <v/>
      </c>
      <c r="FP56" s="902" t="str">
        <f t="shared" si="150"/>
        <v/>
      </c>
      <c r="FQ56" s="902" t="str">
        <f t="shared" si="151"/>
        <v/>
      </c>
      <c r="FR56" s="902" t="str">
        <f t="shared" si="152"/>
        <v/>
      </c>
      <c r="FS56" s="902" t="str">
        <f t="shared" si="153"/>
        <v/>
      </c>
      <c r="FT56" s="902" t="str">
        <f t="shared" si="154"/>
        <v/>
      </c>
      <c r="FU56" s="902" t="str">
        <f t="shared" si="155"/>
        <v/>
      </c>
      <c r="FV56" s="902" t="str">
        <f t="shared" si="156"/>
        <v/>
      </c>
      <c r="FW56" s="902" t="str">
        <f t="shared" si="157"/>
        <v/>
      </c>
      <c r="FX56" s="902" t="str">
        <f t="shared" si="158"/>
        <v/>
      </c>
      <c r="FY56" s="902" t="str">
        <f t="shared" si="159"/>
        <v/>
      </c>
      <c r="FZ56" s="902" t="str">
        <f t="shared" si="160"/>
        <v/>
      </c>
      <c r="GA56" s="902" t="str">
        <f t="shared" si="161"/>
        <v/>
      </c>
      <c r="GB56" s="902" t="str">
        <f t="shared" si="162"/>
        <v/>
      </c>
      <c r="GC56" s="902" t="str">
        <f t="shared" si="163"/>
        <v/>
      </c>
      <c r="GD56" s="902" t="str">
        <f t="shared" si="164"/>
        <v/>
      </c>
      <c r="GE56" s="902" t="str">
        <f t="shared" si="165"/>
        <v/>
      </c>
      <c r="GF56" s="902" t="str">
        <f t="shared" si="166"/>
        <v/>
      </c>
      <c r="GG56" s="902" t="str">
        <f t="shared" si="167"/>
        <v/>
      </c>
      <c r="GH56" s="902" t="str">
        <f t="shared" si="168"/>
        <v/>
      </c>
      <c r="GI56" s="902" t="str">
        <f t="shared" si="169"/>
        <v/>
      </c>
      <c r="GJ56" s="902" t="str">
        <f t="shared" si="170"/>
        <v/>
      </c>
      <c r="GK56" s="902" t="str">
        <f t="shared" si="171"/>
        <v/>
      </c>
      <c r="GL56" s="902" t="str">
        <f t="shared" si="172"/>
        <v/>
      </c>
      <c r="GM56" s="902" t="str">
        <f t="shared" si="173"/>
        <v/>
      </c>
      <c r="GN56" s="902" t="str">
        <f t="shared" si="174"/>
        <v/>
      </c>
      <c r="GO56" s="902" t="str">
        <f t="shared" si="175"/>
        <v/>
      </c>
      <c r="GP56" s="902" t="str">
        <f t="shared" si="176"/>
        <v/>
      </c>
      <c r="GQ56" s="902" t="str">
        <f t="shared" si="177"/>
        <v/>
      </c>
      <c r="GR56" s="902" t="str">
        <f t="shared" si="178"/>
        <v/>
      </c>
      <c r="GS56" s="902" t="str">
        <f t="shared" si="179"/>
        <v/>
      </c>
      <c r="GT56" s="902" t="str">
        <f t="shared" si="180"/>
        <v/>
      </c>
      <c r="GU56" s="902" t="str">
        <f t="shared" si="181"/>
        <v/>
      </c>
      <c r="GV56" s="902" t="str">
        <f t="shared" si="182"/>
        <v/>
      </c>
      <c r="GW56" s="902" t="str">
        <f t="shared" si="183"/>
        <v/>
      </c>
      <c r="GX56" s="902" t="str">
        <f t="shared" si="184"/>
        <v/>
      </c>
      <c r="GY56" s="902" t="str">
        <f t="shared" si="185"/>
        <v/>
      </c>
      <c r="GZ56" s="902" t="str">
        <f t="shared" si="186"/>
        <v/>
      </c>
      <c r="HA56" s="902" t="str">
        <f t="shared" si="187"/>
        <v/>
      </c>
      <c r="HB56" s="902" t="str">
        <f t="shared" si="188"/>
        <v/>
      </c>
      <c r="HC56" s="902" t="str">
        <f t="shared" si="189"/>
        <v/>
      </c>
      <c r="HD56" s="902" t="str">
        <f t="shared" si="190"/>
        <v/>
      </c>
      <c r="HE56" s="902" t="str">
        <f t="shared" si="191"/>
        <v/>
      </c>
      <c r="HF56" s="902" t="str">
        <f t="shared" si="192"/>
        <v/>
      </c>
      <c r="HG56" s="902" t="str">
        <f t="shared" si="193"/>
        <v/>
      </c>
      <c r="HH56" s="902" t="str">
        <f t="shared" si="194"/>
        <v/>
      </c>
      <c r="HI56" s="902" t="str">
        <f t="shared" si="195"/>
        <v/>
      </c>
      <c r="HJ56" s="902" t="str">
        <f t="shared" si="196"/>
        <v/>
      </c>
      <c r="HK56" s="902" t="str">
        <f t="shared" si="197"/>
        <v/>
      </c>
      <c r="HL56" s="902" t="str">
        <f t="shared" si="198"/>
        <v/>
      </c>
      <c r="HM56" s="902" t="str">
        <f t="shared" si="199"/>
        <v/>
      </c>
      <c r="HN56" s="902" t="str">
        <f t="shared" si="200"/>
        <v/>
      </c>
      <c r="HO56" s="902" t="str">
        <f t="shared" si="201"/>
        <v/>
      </c>
      <c r="HP56" s="902" t="str">
        <f t="shared" si="202"/>
        <v/>
      </c>
      <c r="HQ56" s="902" t="str">
        <f t="shared" si="203"/>
        <v/>
      </c>
      <c r="HR56" s="902" t="str">
        <f t="shared" si="204"/>
        <v/>
      </c>
      <c r="HS56" s="902" t="str">
        <f t="shared" si="205"/>
        <v/>
      </c>
      <c r="HT56" s="902" t="str">
        <f t="shared" si="206"/>
        <v/>
      </c>
      <c r="HU56" s="902" t="str">
        <f t="shared" si="207"/>
        <v/>
      </c>
      <c r="HV56" s="902" t="str">
        <f t="shared" si="208"/>
        <v/>
      </c>
      <c r="HW56" s="902" t="str">
        <f t="shared" si="209"/>
        <v/>
      </c>
      <c r="HX56" s="902" t="str">
        <f t="shared" si="210"/>
        <v/>
      </c>
      <c r="HY56" s="902" t="str">
        <f t="shared" si="211"/>
        <v/>
      </c>
      <c r="HZ56" s="934" t="str">
        <f t="shared" si="212"/>
        <v/>
      </c>
      <c r="IA56" s="934" t="str">
        <f t="shared" si="213"/>
        <v/>
      </c>
      <c r="IB56" s="934" t="str">
        <f t="shared" si="214"/>
        <v/>
      </c>
      <c r="IC56" s="934" t="str">
        <f t="shared" si="215"/>
        <v/>
      </c>
      <c r="ID56" s="934" t="str">
        <f t="shared" si="216"/>
        <v/>
      </c>
      <c r="IE56" s="934" t="str">
        <f t="shared" si="217"/>
        <v/>
      </c>
      <c r="IF56" s="934" t="str">
        <f t="shared" si="218"/>
        <v/>
      </c>
      <c r="IG56" s="934" t="str">
        <f t="shared" si="219"/>
        <v/>
      </c>
      <c r="IH56" s="934" t="str">
        <f t="shared" si="220"/>
        <v/>
      </c>
      <c r="II56" s="934" t="str">
        <f t="shared" si="221"/>
        <v/>
      </c>
      <c r="IJ56" s="934" t="str">
        <f t="shared" si="222"/>
        <v/>
      </c>
      <c r="IK56" s="934" t="str">
        <f t="shared" si="223"/>
        <v/>
      </c>
      <c r="IL56" s="934" t="str">
        <f t="shared" si="224"/>
        <v/>
      </c>
      <c r="IM56" s="934" t="str">
        <f t="shared" si="225"/>
        <v/>
      </c>
      <c r="IN56" s="934" t="str">
        <f t="shared" si="226"/>
        <v/>
      </c>
      <c r="IO56" s="934" t="str">
        <f t="shared" si="227"/>
        <v/>
      </c>
      <c r="IP56" s="934" t="str">
        <f t="shared" si="228"/>
        <v/>
      </c>
      <c r="IQ56" s="934" t="str">
        <f t="shared" si="229"/>
        <v/>
      </c>
      <c r="IR56" s="934" t="str">
        <f t="shared" si="230"/>
        <v/>
      </c>
      <c r="IS56" s="934" t="str">
        <f t="shared" si="231"/>
        <v/>
      </c>
      <c r="IT56" s="934" t="str">
        <f t="shared" si="232"/>
        <v/>
      </c>
      <c r="IU56" s="934" t="str">
        <f t="shared" si="233"/>
        <v/>
      </c>
      <c r="IV56" s="934" t="str">
        <f t="shared" si="234"/>
        <v/>
      </c>
      <c r="IW56" s="934" t="str">
        <f t="shared" si="235"/>
        <v/>
      </c>
      <c r="IX56" s="934" t="str">
        <f t="shared" si="236"/>
        <v/>
      </c>
      <c r="IY56" s="934" t="str">
        <f t="shared" si="237"/>
        <v/>
      </c>
      <c r="IZ56" s="934" t="str">
        <f t="shared" si="238"/>
        <v/>
      </c>
      <c r="JA56" s="934" t="str">
        <f t="shared" si="239"/>
        <v/>
      </c>
      <c r="JB56" s="934" t="str">
        <f t="shared" si="240"/>
        <v/>
      </c>
      <c r="JC56" s="934" t="str">
        <f t="shared" si="241"/>
        <v/>
      </c>
      <c r="JD56" s="934" t="str">
        <f t="shared" si="242"/>
        <v/>
      </c>
      <c r="JE56" s="934" t="str">
        <f t="shared" si="243"/>
        <v/>
      </c>
      <c r="JF56" s="934" t="str">
        <f t="shared" si="244"/>
        <v/>
      </c>
      <c r="JG56" s="934" t="str">
        <f t="shared" si="245"/>
        <v/>
      </c>
      <c r="JH56" s="934" t="str">
        <f t="shared" si="246"/>
        <v/>
      </c>
      <c r="JI56" s="934" t="str">
        <f t="shared" si="247"/>
        <v/>
      </c>
      <c r="JJ56" s="934" t="str">
        <f t="shared" si="248"/>
        <v/>
      </c>
      <c r="JK56" s="934" t="str">
        <f t="shared" si="249"/>
        <v/>
      </c>
      <c r="JL56" s="934" t="str">
        <f t="shared" si="250"/>
        <v/>
      </c>
      <c r="JM56" s="934" t="str">
        <f t="shared" si="251"/>
        <v/>
      </c>
      <c r="JN56" s="934" t="str">
        <f t="shared" si="252"/>
        <v/>
      </c>
      <c r="JO56" s="934" t="str">
        <f t="shared" si="253"/>
        <v/>
      </c>
      <c r="JP56" s="934" t="str">
        <f t="shared" si="254"/>
        <v/>
      </c>
      <c r="JQ56" s="934" t="str">
        <f t="shared" si="255"/>
        <v/>
      </c>
      <c r="JR56" s="934" t="str">
        <f t="shared" si="256"/>
        <v/>
      </c>
      <c r="JS56" s="934" t="str">
        <f t="shared" si="257"/>
        <v/>
      </c>
      <c r="JT56" s="934" t="str">
        <f t="shared" si="258"/>
        <v/>
      </c>
      <c r="JU56" s="934" t="str">
        <f t="shared" si="259"/>
        <v/>
      </c>
      <c r="JV56" s="934" t="str">
        <f t="shared" si="260"/>
        <v/>
      </c>
      <c r="JW56" s="934" t="str">
        <f t="shared" si="261"/>
        <v/>
      </c>
      <c r="JX56" s="934" t="str">
        <f t="shared" si="262"/>
        <v/>
      </c>
      <c r="JY56" s="934" t="str">
        <f t="shared" si="263"/>
        <v/>
      </c>
      <c r="JZ56" s="934" t="str">
        <f t="shared" si="264"/>
        <v/>
      </c>
      <c r="KA56" s="934" t="str">
        <f t="shared" si="265"/>
        <v/>
      </c>
      <c r="KB56" s="934" t="str">
        <f t="shared" si="266"/>
        <v/>
      </c>
      <c r="KC56" s="934" t="str">
        <f t="shared" si="267"/>
        <v/>
      </c>
      <c r="KD56" s="934" t="str">
        <f t="shared" si="268"/>
        <v/>
      </c>
      <c r="KE56" s="934" t="str">
        <f t="shared" si="269"/>
        <v/>
      </c>
      <c r="KF56" s="934" t="str">
        <f t="shared" si="270"/>
        <v/>
      </c>
      <c r="KG56" s="934" t="str">
        <f t="shared" si="271"/>
        <v/>
      </c>
      <c r="KH56" s="934" t="str">
        <f t="shared" si="272"/>
        <v/>
      </c>
      <c r="KI56" s="934" t="str">
        <f t="shared" si="273"/>
        <v/>
      </c>
      <c r="KJ56" s="934" t="str">
        <f t="shared" si="274"/>
        <v/>
      </c>
      <c r="KK56" s="934" t="str">
        <f t="shared" si="275"/>
        <v/>
      </c>
      <c r="KL56" s="934" t="str">
        <f t="shared" si="276"/>
        <v/>
      </c>
      <c r="KM56" s="934" t="str">
        <f t="shared" si="277"/>
        <v/>
      </c>
      <c r="KN56" s="934" t="str">
        <f t="shared" si="278"/>
        <v/>
      </c>
      <c r="KO56" s="934" t="str">
        <f t="shared" si="279"/>
        <v/>
      </c>
      <c r="KP56" s="934" t="str">
        <f t="shared" si="280"/>
        <v/>
      </c>
      <c r="KQ56" s="934" t="str">
        <f t="shared" si="281"/>
        <v/>
      </c>
      <c r="KR56" s="934" t="str">
        <f t="shared" si="282"/>
        <v/>
      </c>
      <c r="KS56" s="934" t="str">
        <f t="shared" si="283"/>
        <v/>
      </c>
      <c r="KT56" s="934" t="str">
        <f t="shared" si="284"/>
        <v/>
      </c>
      <c r="KU56" s="934" t="str">
        <f t="shared" si="285"/>
        <v/>
      </c>
      <c r="KV56" s="934" t="str">
        <f t="shared" si="286"/>
        <v/>
      </c>
      <c r="KW56" s="934" t="str">
        <f t="shared" si="287"/>
        <v/>
      </c>
      <c r="KX56" s="934" t="str">
        <f t="shared" si="288"/>
        <v/>
      </c>
      <c r="KY56" s="934" t="str">
        <f t="shared" si="289"/>
        <v/>
      </c>
      <c r="KZ56" s="934" t="str">
        <f t="shared" si="290"/>
        <v/>
      </c>
      <c r="LA56" s="934" t="str">
        <f t="shared" si="291"/>
        <v/>
      </c>
      <c r="LB56" s="934" t="str">
        <f t="shared" si="292"/>
        <v/>
      </c>
      <c r="LC56" s="934" t="str">
        <f t="shared" si="293"/>
        <v/>
      </c>
      <c r="LD56" s="934" t="str">
        <f t="shared" si="294"/>
        <v/>
      </c>
      <c r="LE56" s="934" t="str">
        <f t="shared" si="295"/>
        <v/>
      </c>
      <c r="LF56" s="934" t="str">
        <f t="shared" si="296"/>
        <v/>
      </c>
      <c r="LG56" s="934" t="str">
        <f t="shared" si="297"/>
        <v/>
      </c>
      <c r="LH56" s="934" t="str">
        <f t="shared" si="298"/>
        <v/>
      </c>
      <c r="LI56" s="934" t="str">
        <f t="shared" si="299"/>
        <v/>
      </c>
      <c r="LJ56" s="934" t="str">
        <f t="shared" si="300"/>
        <v/>
      </c>
      <c r="LK56" s="934" t="str">
        <f t="shared" si="301"/>
        <v/>
      </c>
      <c r="LL56" s="934" t="str">
        <f t="shared" si="302"/>
        <v/>
      </c>
      <c r="LM56" s="934" t="str">
        <f t="shared" si="303"/>
        <v/>
      </c>
      <c r="LN56" s="934" t="str">
        <f t="shared" si="304"/>
        <v/>
      </c>
      <c r="LO56" s="934" t="str">
        <f t="shared" si="305"/>
        <v/>
      </c>
      <c r="LP56" s="934" t="str">
        <f t="shared" si="306"/>
        <v/>
      </c>
      <c r="LQ56" s="935" t="str">
        <f t="shared" si="307"/>
        <v/>
      </c>
      <c r="LR56" s="935" t="str">
        <f t="shared" si="308"/>
        <v/>
      </c>
      <c r="LS56" s="935" t="str">
        <f t="shared" si="309"/>
        <v/>
      </c>
      <c r="LT56" s="935" t="str">
        <f t="shared" si="310"/>
        <v/>
      </c>
      <c r="LU56" s="935" t="str">
        <f t="shared" si="311"/>
        <v/>
      </c>
      <c r="LV56" s="902" t="str">
        <f t="shared" si="312"/>
        <v/>
      </c>
      <c r="LW56" s="902" t="str">
        <f t="shared" si="313"/>
        <v/>
      </c>
      <c r="LX56" s="902" t="str">
        <f t="shared" si="314"/>
        <v/>
      </c>
      <c r="LY56" s="902" t="str">
        <f t="shared" si="315"/>
        <v/>
      </c>
      <c r="LZ56" s="902" t="str">
        <f t="shared" si="316"/>
        <v/>
      </c>
      <c r="MA56" s="902" t="str">
        <f t="shared" si="317"/>
        <v/>
      </c>
      <c r="MB56" s="902" t="str">
        <f t="shared" si="318"/>
        <v/>
      </c>
      <c r="MC56" s="902" t="str">
        <f t="shared" si="319"/>
        <v/>
      </c>
      <c r="MD56" s="902" t="str">
        <f t="shared" si="320"/>
        <v/>
      </c>
      <c r="ME56" s="902" t="str">
        <f t="shared" si="321"/>
        <v/>
      </c>
      <c r="MF56" s="902" t="str">
        <f t="shared" si="322"/>
        <v/>
      </c>
      <c r="MG56" s="902" t="str">
        <f t="shared" si="323"/>
        <v/>
      </c>
      <c r="MH56" s="902" t="str">
        <f t="shared" si="324"/>
        <v/>
      </c>
      <c r="MI56" s="902" t="str">
        <f t="shared" si="325"/>
        <v/>
      </c>
      <c r="MJ56" s="902" t="str">
        <f t="shared" si="326"/>
        <v/>
      </c>
      <c r="MK56" s="902" t="str">
        <f t="shared" si="327"/>
        <v/>
      </c>
      <c r="ML56" s="902" t="str">
        <f t="shared" si="328"/>
        <v/>
      </c>
      <c r="MM56" s="902" t="str">
        <f t="shared" si="329"/>
        <v/>
      </c>
      <c r="MN56" s="902" t="str">
        <f t="shared" si="330"/>
        <v/>
      </c>
      <c r="MO56" s="902" t="str">
        <f t="shared" si="331"/>
        <v/>
      </c>
      <c r="MP56" s="923">
        <f t="shared" si="338"/>
        <v>0</v>
      </c>
      <c r="MQ56" s="923">
        <f t="shared" si="339"/>
        <v>0</v>
      </c>
      <c r="MR56" s="923">
        <f t="shared" si="340"/>
        <v>0</v>
      </c>
      <c r="MS56" s="923">
        <f t="shared" si="341"/>
        <v>0</v>
      </c>
      <c r="MT56" s="923">
        <f t="shared" si="342"/>
        <v>0</v>
      </c>
      <c r="MU56" s="923">
        <f t="shared" si="343"/>
        <v>0</v>
      </c>
      <c r="MV56" s="923">
        <f t="shared" si="344"/>
        <v>0</v>
      </c>
      <c r="MW56" s="923">
        <f t="shared" si="345"/>
        <v>0</v>
      </c>
      <c r="MX56" s="923">
        <f t="shared" si="346"/>
        <v>0</v>
      </c>
      <c r="MY56" s="923">
        <f t="shared" si="347"/>
        <v>0</v>
      </c>
      <c r="MZ56" s="923">
        <f t="shared" si="332"/>
        <v>0</v>
      </c>
      <c r="NA56" s="923">
        <f t="shared" si="333"/>
        <v>0</v>
      </c>
      <c r="NB56" s="923">
        <f t="shared" si="334"/>
        <v>0</v>
      </c>
      <c r="NC56" s="923">
        <f t="shared" si="335"/>
        <v>0</v>
      </c>
      <c r="ND56" s="923">
        <f t="shared" si="336"/>
        <v>0</v>
      </c>
    </row>
    <row r="57" spans="1:368" s="902" customFormat="1" ht="13.9" customHeight="1" x14ac:dyDescent="0.2">
      <c r="A57" s="927" t="str">
        <f t="shared" si="337"/>
        <v/>
      </c>
      <c r="B57" s="928">
        <f>'Rent Schedule &amp; Summary'!B35</f>
        <v>0</v>
      </c>
      <c r="C57" s="929">
        <f>'Rent Schedule &amp; Summary'!C35</f>
        <v>0</v>
      </c>
      <c r="D57" s="929">
        <f>'Rent Schedule &amp; Summary'!D35</f>
        <v>0</v>
      </c>
      <c r="E57" s="929">
        <f>'Rent Schedule &amp; Summary'!E35</f>
        <v>0</v>
      </c>
      <c r="F57" s="929">
        <f>'Rent Schedule &amp; Summary'!F35</f>
        <v>0</v>
      </c>
      <c r="G57" s="929">
        <f>'Rent Schedule &amp; Summary'!G35</f>
        <v>0</v>
      </c>
      <c r="H57" s="929">
        <f>'Rent Schedule &amp; Summary'!H35</f>
        <v>0</v>
      </c>
      <c r="I57" s="929">
        <f>'Rent Schedule &amp; Summary'!I35</f>
        <v>0</v>
      </c>
      <c r="J57" s="929">
        <f>'Rent Schedule &amp; Summary'!J35</f>
        <v>0</v>
      </c>
      <c r="K57" s="930">
        <f>'Rent Schedule &amp; Summary'!K35</f>
        <v>0</v>
      </c>
      <c r="L57" s="759">
        <f t="shared" si="0"/>
        <v>0</v>
      </c>
      <c r="M57" s="759">
        <f t="shared" si="1"/>
        <v>0</v>
      </c>
      <c r="N57" s="931">
        <f>'Rent Schedule &amp; Summary'!N35</f>
        <v>0</v>
      </c>
      <c r="O57" s="931">
        <f>'Rent Schedule &amp; Summary'!O35</f>
        <v>0</v>
      </c>
      <c r="P57" s="931">
        <f>'Rent Schedule &amp; Summary'!P35</f>
        <v>0</v>
      </c>
      <c r="Q57" s="908">
        <f>'Rent Schedule &amp; Summary'!Q35</f>
        <v>0</v>
      </c>
      <c r="R57" s="932">
        <f>'Rent Schedule &amp; Summary'!R35</f>
        <v>0</v>
      </c>
      <c r="S57" s="933">
        <f>'Rent Schedule &amp; Summary'!S35</f>
        <v>0</v>
      </c>
      <c r="T57" s="1281">
        <f>'Rent Schedule &amp; Summary'!T35</f>
        <v>0</v>
      </c>
      <c r="U57" s="1281"/>
      <c r="V57" s="1281"/>
      <c r="W57" s="1281"/>
      <c r="X57" s="902" t="str">
        <f t="shared" si="2"/>
        <v/>
      </c>
      <c r="Y57" s="902" t="str">
        <f t="shared" si="3"/>
        <v/>
      </c>
      <c r="Z57" s="902" t="str">
        <f t="shared" si="4"/>
        <v/>
      </c>
      <c r="AA57" s="902" t="str">
        <f t="shared" si="5"/>
        <v/>
      </c>
      <c r="AB57" s="902" t="str">
        <f t="shared" si="6"/>
        <v/>
      </c>
      <c r="AC57" s="902" t="str">
        <f t="shared" si="7"/>
        <v/>
      </c>
      <c r="AD57" s="902" t="str">
        <f t="shared" si="8"/>
        <v/>
      </c>
      <c r="AE57" s="902" t="str">
        <f t="shared" si="9"/>
        <v/>
      </c>
      <c r="AF57" s="902" t="str">
        <f t="shared" si="10"/>
        <v/>
      </c>
      <c r="AG57" s="902" t="str">
        <f t="shared" si="11"/>
        <v/>
      </c>
      <c r="AH57" s="902" t="str">
        <f t="shared" si="12"/>
        <v/>
      </c>
      <c r="AI57" s="902" t="str">
        <f t="shared" si="13"/>
        <v/>
      </c>
      <c r="AJ57" s="902" t="str">
        <f t="shared" si="14"/>
        <v/>
      </c>
      <c r="AK57" s="902" t="str">
        <f t="shared" si="15"/>
        <v/>
      </c>
      <c r="AL57" s="902" t="str">
        <f t="shared" si="16"/>
        <v/>
      </c>
      <c r="AM57" s="902" t="str">
        <f t="shared" si="17"/>
        <v/>
      </c>
      <c r="AN57" s="902" t="str">
        <f t="shared" si="18"/>
        <v/>
      </c>
      <c r="AO57" s="902" t="str">
        <f t="shared" si="19"/>
        <v/>
      </c>
      <c r="AP57" s="902" t="str">
        <f t="shared" si="20"/>
        <v/>
      </c>
      <c r="AQ57" s="902" t="str">
        <f t="shared" si="21"/>
        <v/>
      </c>
      <c r="AR57" s="902" t="str">
        <f t="shared" si="22"/>
        <v/>
      </c>
      <c r="AS57" s="902" t="str">
        <f t="shared" si="23"/>
        <v/>
      </c>
      <c r="AT57" s="902" t="str">
        <f t="shared" si="24"/>
        <v/>
      </c>
      <c r="AU57" s="902" t="str">
        <f t="shared" si="25"/>
        <v/>
      </c>
      <c r="AV57" s="902" t="str">
        <f t="shared" si="26"/>
        <v/>
      </c>
      <c r="AW57" s="902" t="str">
        <f t="shared" si="27"/>
        <v/>
      </c>
      <c r="AX57" s="902" t="str">
        <f t="shared" si="28"/>
        <v/>
      </c>
      <c r="AY57" s="902" t="str">
        <f t="shared" si="29"/>
        <v/>
      </c>
      <c r="AZ57" s="902" t="str">
        <f t="shared" si="30"/>
        <v/>
      </c>
      <c r="BA57" s="902" t="str">
        <f t="shared" si="31"/>
        <v/>
      </c>
      <c r="BB57" s="902" t="str">
        <f t="shared" si="32"/>
        <v/>
      </c>
      <c r="BC57" s="902" t="str">
        <f t="shared" si="33"/>
        <v/>
      </c>
      <c r="BD57" s="902" t="str">
        <f t="shared" si="34"/>
        <v/>
      </c>
      <c r="BE57" s="902" t="str">
        <f t="shared" si="35"/>
        <v/>
      </c>
      <c r="BF57" s="902" t="str">
        <f t="shared" si="36"/>
        <v/>
      </c>
      <c r="BG57" s="902" t="str">
        <f t="shared" si="37"/>
        <v/>
      </c>
      <c r="BH57" s="902" t="str">
        <f t="shared" si="38"/>
        <v/>
      </c>
      <c r="BI57" s="902" t="str">
        <f t="shared" si="39"/>
        <v/>
      </c>
      <c r="BJ57" s="902" t="str">
        <f t="shared" si="40"/>
        <v/>
      </c>
      <c r="BK57" s="902" t="str">
        <f t="shared" si="41"/>
        <v/>
      </c>
      <c r="BL57" s="902" t="str">
        <f t="shared" si="42"/>
        <v/>
      </c>
      <c r="BM57" s="902" t="str">
        <f t="shared" si="43"/>
        <v/>
      </c>
      <c r="BN57" s="902" t="str">
        <f t="shared" si="44"/>
        <v/>
      </c>
      <c r="BO57" s="902" t="str">
        <f t="shared" si="45"/>
        <v/>
      </c>
      <c r="BP57" s="902" t="str">
        <f t="shared" si="46"/>
        <v/>
      </c>
      <c r="BQ57" s="902" t="str">
        <f t="shared" si="47"/>
        <v/>
      </c>
      <c r="BR57" s="902" t="str">
        <f t="shared" si="48"/>
        <v/>
      </c>
      <c r="BS57" s="902" t="str">
        <f t="shared" si="49"/>
        <v/>
      </c>
      <c r="BT57" s="902" t="str">
        <f t="shared" si="50"/>
        <v/>
      </c>
      <c r="BU57" s="902" t="str">
        <f t="shared" si="51"/>
        <v/>
      </c>
      <c r="BV57" s="902" t="str">
        <f t="shared" si="52"/>
        <v/>
      </c>
      <c r="BW57" s="902" t="str">
        <f t="shared" si="53"/>
        <v/>
      </c>
      <c r="BX57" s="902" t="str">
        <f t="shared" si="54"/>
        <v/>
      </c>
      <c r="BY57" s="902" t="str">
        <f t="shared" si="55"/>
        <v/>
      </c>
      <c r="BZ57" s="902" t="str">
        <f t="shared" si="56"/>
        <v/>
      </c>
      <c r="CA57" s="902" t="str">
        <f t="shared" si="57"/>
        <v/>
      </c>
      <c r="CB57" s="902" t="str">
        <f t="shared" si="58"/>
        <v/>
      </c>
      <c r="CC57" s="902" t="str">
        <f t="shared" si="59"/>
        <v/>
      </c>
      <c r="CD57" s="902" t="str">
        <f t="shared" si="60"/>
        <v/>
      </c>
      <c r="CE57" s="902" t="str">
        <f t="shared" si="61"/>
        <v/>
      </c>
      <c r="CF57" s="902" t="str">
        <f t="shared" si="62"/>
        <v/>
      </c>
      <c r="CG57" s="902" t="str">
        <f t="shared" si="63"/>
        <v/>
      </c>
      <c r="CH57" s="902" t="str">
        <f t="shared" si="64"/>
        <v/>
      </c>
      <c r="CI57" s="902" t="str">
        <f t="shared" si="65"/>
        <v/>
      </c>
      <c r="CJ57" s="902" t="str">
        <f t="shared" si="66"/>
        <v/>
      </c>
      <c r="CK57" s="902" t="str">
        <f t="shared" si="67"/>
        <v/>
      </c>
      <c r="CL57" s="902" t="str">
        <f t="shared" si="68"/>
        <v/>
      </c>
      <c r="CM57" s="902" t="str">
        <f t="shared" si="69"/>
        <v/>
      </c>
      <c r="CN57" s="902" t="str">
        <f t="shared" si="70"/>
        <v/>
      </c>
      <c r="CO57" s="902" t="str">
        <f t="shared" si="71"/>
        <v/>
      </c>
      <c r="CP57" s="902" t="str">
        <f t="shared" si="72"/>
        <v/>
      </c>
      <c r="CQ57" s="902" t="str">
        <f t="shared" si="73"/>
        <v/>
      </c>
      <c r="CR57" s="902" t="str">
        <f t="shared" si="74"/>
        <v/>
      </c>
      <c r="CS57" s="902" t="str">
        <f t="shared" si="75"/>
        <v/>
      </c>
      <c r="CT57" s="902" t="str">
        <f t="shared" si="76"/>
        <v/>
      </c>
      <c r="CU57" s="902" t="str">
        <f t="shared" si="77"/>
        <v/>
      </c>
      <c r="CV57" s="902" t="str">
        <f t="shared" si="78"/>
        <v/>
      </c>
      <c r="CW57" s="902" t="str">
        <f t="shared" si="79"/>
        <v/>
      </c>
      <c r="CX57" s="902" t="str">
        <f t="shared" si="80"/>
        <v/>
      </c>
      <c r="CY57" s="902" t="str">
        <f t="shared" si="81"/>
        <v/>
      </c>
      <c r="CZ57" s="902" t="str">
        <f t="shared" si="82"/>
        <v/>
      </c>
      <c r="DA57" s="902" t="str">
        <f t="shared" si="83"/>
        <v/>
      </c>
      <c r="DB57" s="902" t="str">
        <f t="shared" si="84"/>
        <v/>
      </c>
      <c r="DC57" s="902" t="str">
        <f t="shared" si="85"/>
        <v/>
      </c>
      <c r="DD57" s="902" t="str">
        <f t="shared" si="86"/>
        <v/>
      </c>
      <c r="DE57" s="902" t="str">
        <f t="shared" si="87"/>
        <v/>
      </c>
      <c r="DF57" s="902" t="str">
        <f t="shared" si="88"/>
        <v/>
      </c>
      <c r="DG57" s="902" t="str">
        <f t="shared" si="89"/>
        <v/>
      </c>
      <c r="DH57" s="902" t="str">
        <f t="shared" si="90"/>
        <v/>
      </c>
      <c r="DI57" s="902" t="str">
        <f t="shared" si="91"/>
        <v/>
      </c>
      <c r="DJ57" s="902" t="str">
        <f t="shared" si="92"/>
        <v/>
      </c>
      <c r="DK57" s="902" t="str">
        <f t="shared" si="93"/>
        <v/>
      </c>
      <c r="DL57" s="902" t="str">
        <f t="shared" si="94"/>
        <v/>
      </c>
      <c r="DM57" s="902" t="str">
        <f t="shared" si="95"/>
        <v/>
      </c>
      <c r="DN57" s="902" t="str">
        <f t="shared" si="96"/>
        <v/>
      </c>
      <c r="DO57" s="902" t="str">
        <f t="shared" si="97"/>
        <v/>
      </c>
      <c r="DP57" s="902" t="str">
        <f t="shared" si="98"/>
        <v/>
      </c>
      <c r="DQ57" s="902" t="str">
        <f t="shared" si="99"/>
        <v/>
      </c>
      <c r="DR57" s="902" t="str">
        <f t="shared" si="100"/>
        <v/>
      </c>
      <c r="DS57" s="902" t="str">
        <f t="shared" si="101"/>
        <v/>
      </c>
      <c r="DT57" s="902" t="str">
        <f t="shared" si="102"/>
        <v/>
      </c>
      <c r="DU57" s="902" t="str">
        <f t="shared" si="103"/>
        <v/>
      </c>
      <c r="DV57" s="902" t="str">
        <f t="shared" si="104"/>
        <v/>
      </c>
      <c r="DW57" s="902" t="str">
        <f t="shared" si="105"/>
        <v/>
      </c>
      <c r="DX57" s="902" t="str">
        <f t="shared" si="106"/>
        <v/>
      </c>
      <c r="DY57" s="902" t="str">
        <f t="shared" si="107"/>
        <v/>
      </c>
      <c r="DZ57" s="902" t="str">
        <f t="shared" si="108"/>
        <v/>
      </c>
      <c r="EA57" s="902" t="str">
        <f t="shared" si="109"/>
        <v/>
      </c>
      <c r="EB57" s="902" t="str">
        <f t="shared" si="110"/>
        <v/>
      </c>
      <c r="EC57" s="902" t="str">
        <f t="shared" si="111"/>
        <v/>
      </c>
      <c r="ED57" s="902" t="str">
        <f t="shared" si="112"/>
        <v/>
      </c>
      <c r="EE57" s="902" t="str">
        <f t="shared" si="113"/>
        <v/>
      </c>
      <c r="EF57" s="902" t="str">
        <f t="shared" si="114"/>
        <v/>
      </c>
      <c r="EG57" s="902" t="str">
        <f t="shared" si="115"/>
        <v/>
      </c>
      <c r="EH57" s="902" t="str">
        <f t="shared" si="116"/>
        <v/>
      </c>
      <c r="EI57" s="902" t="str">
        <f t="shared" si="117"/>
        <v/>
      </c>
      <c r="EJ57" s="902" t="str">
        <f t="shared" si="118"/>
        <v/>
      </c>
      <c r="EK57" s="902" t="str">
        <f t="shared" si="119"/>
        <v/>
      </c>
      <c r="EL57" s="902" t="str">
        <f t="shared" si="120"/>
        <v/>
      </c>
      <c r="EM57" s="902" t="str">
        <f t="shared" si="121"/>
        <v/>
      </c>
      <c r="EN57" s="902" t="str">
        <f t="shared" si="122"/>
        <v/>
      </c>
      <c r="EO57" s="902" t="str">
        <f t="shared" si="123"/>
        <v/>
      </c>
      <c r="EP57" s="902" t="str">
        <f t="shared" si="124"/>
        <v/>
      </c>
      <c r="EQ57" s="902" t="str">
        <f t="shared" si="125"/>
        <v/>
      </c>
      <c r="ER57" s="902" t="str">
        <f t="shared" si="126"/>
        <v/>
      </c>
      <c r="ES57" s="902" t="str">
        <f t="shared" si="127"/>
        <v/>
      </c>
      <c r="ET57" s="902" t="str">
        <f t="shared" si="128"/>
        <v/>
      </c>
      <c r="EU57" s="902" t="str">
        <f t="shared" si="129"/>
        <v/>
      </c>
      <c r="EV57" s="902" t="str">
        <f t="shared" si="130"/>
        <v/>
      </c>
      <c r="EW57" s="902" t="str">
        <f t="shared" si="131"/>
        <v/>
      </c>
      <c r="EX57" s="902" t="str">
        <f t="shared" si="132"/>
        <v/>
      </c>
      <c r="EY57" s="902" t="str">
        <f t="shared" si="133"/>
        <v/>
      </c>
      <c r="EZ57" s="902" t="str">
        <f t="shared" si="134"/>
        <v/>
      </c>
      <c r="FA57" s="902" t="str">
        <f t="shared" si="135"/>
        <v/>
      </c>
      <c r="FB57" s="902" t="str">
        <f t="shared" si="136"/>
        <v/>
      </c>
      <c r="FC57" s="902" t="str">
        <f t="shared" si="137"/>
        <v/>
      </c>
      <c r="FD57" s="902" t="str">
        <f t="shared" si="138"/>
        <v/>
      </c>
      <c r="FE57" s="902" t="str">
        <f t="shared" si="139"/>
        <v/>
      </c>
      <c r="FF57" s="902" t="str">
        <f t="shared" si="140"/>
        <v/>
      </c>
      <c r="FG57" s="902" t="str">
        <f t="shared" si="141"/>
        <v/>
      </c>
      <c r="FH57" s="902" t="str">
        <f t="shared" si="142"/>
        <v/>
      </c>
      <c r="FI57" s="902" t="str">
        <f t="shared" si="143"/>
        <v/>
      </c>
      <c r="FJ57" s="902" t="str">
        <f t="shared" si="144"/>
        <v/>
      </c>
      <c r="FK57" s="902" t="str">
        <f t="shared" si="145"/>
        <v/>
      </c>
      <c r="FL57" s="902" t="str">
        <f t="shared" si="146"/>
        <v/>
      </c>
      <c r="FM57" s="902" t="str">
        <f t="shared" si="147"/>
        <v/>
      </c>
      <c r="FN57" s="902" t="str">
        <f t="shared" si="148"/>
        <v/>
      </c>
      <c r="FO57" s="902" t="str">
        <f t="shared" si="149"/>
        <v/>
      </c>
      <c r="FP57" s="902" t="str">
        <f t="shared" si="150"/>
        <v/>
      </c>
      <c r="FQ57" s="902" t="str">
        <f t="shared" si="151"/>
        <v/>
      </c>
      <c r="FR57" s="902" t="str">
        <f t="shared" si="152"/>
        <v/>
      </c>
      <c r="FS57" s="902" t="str">
        <f t="shared" si="153"/>
        <v/>
      </c>
      <c r="FT57" s="902" t="str">
        <f t="shared" si="154"/>
        <v/>
      </c>
      <c r="FU57" s="902" t="str">
        <f t="shared" si="155"/>
        <v/>
      </c>
      <c r="FV57" s="902" t="str">
        <f t="shared" si="156"/>
        <v/>
      </c>
      <c r="FW57" s="902" t="str">
        <f t="shared" si="157"/>
        <v/>
      </c>
      <c r="FX57" s="902" t="str">
        <f t="shared" si="158"/>
        <v/>
      </c>
      <c r="FY57" s="902" t="str">
        <f t="shared" si="159"/>
        <v/>
      </c>
      <c r="FZ57" s="902" t="str">
        <f t="shared" si="160"/>
        <v/>
      </c>
      <c r="GA57" s="902" t="str">
        <f t="shared" si="161"/>
        <v/>
      </c>
      <c r="GB57" s="902" t="str">
        <f t="shared" si="162"/>
        <v/>
      </c>
      <c r="GC57" s="902" t="str">
        <f t="shared" si="163"/>
        <v/>
      </c>
      <c r="GD57" s="902" t="str">
        <f t="shared" si="164"/>
        <v/>
      </c>
      <c r="GE57" s="902" t="str">
        <f t="shared" si="165"/>
        <v/>
      </c>
      <c r="GF57" s="902" t="str">
        <f t="shared" si="166"/>
        <v/>
      </c>
      <c r="GG57" s="902" t="str">
        <f t="shared" si="167"/>
        <v/>
      </c>
      <c r="GH57" s="902" t="str">
        <f t="shared" si="168"/>
        <v/>
      </c>
      <c r="GI57" s="902" t="str">
        <f t="shared" si="169"/>
        <v/>
      </c>
      <c r="GJ57" s="902" t="str">
        <f t="shared" si="170"/>
        <v/>
      </c>
      <c r="GK57" s="902" t="str">
        <f t="shared" si="171"/>
        <v/>
      </c>
      <c r="GL57" s="902" t="str">
        <f t="shared" si="172"/>
        <v/>
      </c>
      <c r="GM57" s="902" t="str">
        <f t="shared" si="173"/>
        <v/>
      </c>
      <c r="GN57" s="902" t="str">
        <f t="shared" si="174"/>
        <v/>
      </c>
      <c r="GO57" s="902" t="str">
        <f t="shared" si="175"/>
        <v/>
      </c>
      <c r="GP57" s="902" t="str">
        <f t="shared" si="176"/>
        <v/>
      </c>
      <c r="GQ57" s="902" t="str">
        <f t="shared" si="177"/>
        <v/>
      </c>
      <c r="GR57" s="902" t="str">
        <f t="shared" si="178"/>
        <v/>
      </c>
      <c r="GS57" s="902" t="str">
        <f t="shared" si="179"/>
        <v/>
      </c>
      <c r="GT57" s="902" t="str">
        <f t="shared" si="180"/>
        <v/>
      </c>
      <c r="GU57" s="902" t="str">
        <f t="shared" si="181"/>
        <v/>
      </c>
      <c r="GV57" s="902" t="str">
        <f t="shared" si="182"/>
        <v/>
      </c>
      <c r="GW57" s="902" t="str">
        <f t="shared" si="183"/>
        <v/>
      </c>
      <c r="GX57" s="902" t="str">
        <f t="shared" si="184"/>
        <v/>
      </c>
      <c r="GY57" s="902" t="str">
        <f t="shared" si="185"/>
        <v/>
      </c>
      <c r="GZ57" s="902" t="str">
        <f t="shared" si="186"/>
        <v/>
      </c>
      <c r="HA57" s="902" t="str">
        <f t="shared" si="187"/>
        <v/>
      </c>
      <c r="HB57" s="902" t="str">
        <f t="shared" si="188"/>
        <v/>
      </c>
      <c r="HC57" s="902" t="str">
        <f t="shared" si="189"/>
        <v/>
      </c>
      <c r="HD57" s="902" t="str">
        <f t="shared" si="190"/>
        <v/>
      </c>
      <c r="HE57" s="902" t="str">
        <f t="shared" si="191"/>
        <v/>
      </c>
      <c r="HF57" s="902" t="str">
        <f t="shared" si="192"/>
        <v/>
      </c>
      <c r="HG57" s="902" t="str">
        <f t="shared" si="193"/>
        <v/>
      </c>
      <c r="HH57" s="902" t="str">
        <f t="shared" si="194"/>
        <v/>
      </c>
      <c r="HI57" s="902" t="str">
        <f t="shared" si="195"/>
        <v/>
      </c>
      <c r="HJ57" s="902" t="str">
        <f t="shared" si="196"/>
        <v/>
      </c>
      <c r="HK57" s="902" t="str">
        <f t="shared" si="197"/>
        <v/>
      </c>
      <c r="HL57" s="902" t="str">
        <f t="shared" si="198"/>
        <v/>
      </c>
      <c r="HM57" s="902" t="str">
        <f t="shared" si="199"/>
        <v/>
      </c>
      <c r="HN57" s="902" t="str">
        <f t="shared" si="200"/>
        <v/>
      </c>
      <c r="HO57" s="902" t="str">
        <f t="shared" si="201"/>
        <v/>
      </c>
      <c r="HP57" s="902" t="str">
        <f t="shared" si="202"/>
        <v/>
      </c>
      <c r="HQ57" s="902" t="str">
        <f t="shared" si="203"/>
        <v/>
      </c>
      <c r="HR57" s="902" t="str">
        <f t="shared" si="204"/>
        <v/>
      </c>
      <c r="HS57" s="902" t="str">
        <f t="shared" si="205"/>
        <v/>
      </c>
      <c r="HT57" s="902" t="str">
        <f t="shared" si="206"/>
        <v/>
      </c>
      <c r="HU57" s="902" t="str">
        <f t="shared" si="207"/>
        <v/>
      </c>
      <c r="HV57" s="902" t="str">
        <f t="shared" si="208"/>
        <v/>
      </c>
      <c r="HW57" s="902" t="str">
        <f t="shared" si="209"/>
        <v/>
      </c>
      <c r="HX57" s="902" t="str">
        <f t="shared" si="210"/>
        <v/>
      </c>
      <c r="HY57" s="902" t="str">
        <f t="shared" si="211"/>
        <v/>
      </c>
      <c r="HZ57" s="934" t="str">
        <f t="shared" si="212"/>
        <v/>
      </c>
      <c r="IA57" s="934" t="str">
        <f t="shared" si="213"/>
        <v/>
      </c>
      <c r="IB57" s="934" t="str">
        <f t="shared" si="214"/>
        <v/>
      </c>
      <c r="IC57" s="934" t="str">
        <f t="shared" si="215"/>
        <v/>
      </c>
      <c r="ID57" s="934" t="str">
        <f t="shared" si="216"/>
        <v/>
      </c>
      <c r="IE57" s="934" t="str">
        <f t="shared" si="217"/>
        <v/>
      </c>
      <c r="IF57" s="934" t="str">
        <f t="shared" si="218"/>
        <v/>
      </c>
      <c r="IG57" s="934" t="str">
        <f t="shared" si="219"/>
        <v/>
      </c>
      <c r="IH57" s="934" t="str">
        <f t="shared" si="220"/>
        <v/>
      </c>
      <c r="II57" s="934" t="str">
        <f t="shared" si="221"/>
        <v/>
      </c>
      <c r="IJ57" s="934" t="str">
        <f t="shared" si="222"/>
        <v/>
      </c>
      <c r="IK57" s="934" t="str">
        <f t="shared" si="223"/>
        <v/>
      </c>
      <c r="IL57" s="934" t="str">
        <f t="shared" si="224"/>
        <v/>
      </c>
      <c r="IM57" s="934" t="str">
        <f t="shared" si="225"/>
        <v/>
      </c>
      <c r="IN57" s="934" t="str">
        <f t="shared" si="226"/>
        <v/>
      </c>
      <c r="IO57" s="934" t="str">
        <f t="shared" si="227"/>
        <v/>
      </c>
      <c r="IP57" s="934" t="str">
        <f t="shared" si="228"/>
        <v/>
      </c>
      <c r="IQ57" s="934" t="str">
        <f t="shared" si="229"/>
        <v/>
      </c>
      <c r="IR57" s="934" t="str">
        <f t="shared" si="230"/>
        <v/>
      </c>
      <c r="IS57" s="934" t="str">
        <f t="shared" si="231"/>
        <v/>
      </c>
      <c r="IT57" s="934" t="str">
        <f t="shared" si="232"/>
        <v/>
      </c>
      <c r="IU57" s="934" t="str">
        <f t="shared" si="233"/>
        <v/>
      </c>
      <c r="IV57" s="934" t="str">
        <f t="shared" si="234"/>
        <v/>
      </c>
      <c r="IW57" s="934" t="str">
        <f t="shared" si="235"/>
        <v/>
      </c>
      <c r="IX57" s="934" t="str">
        <f t="shared" si="236"/>
        <v/>
      </c>
      <c r="IY57" s="934" t="str">
        <f t="shared" si="237"/>
        <v/>
      </c>
      <c r="IZ57" s="934" t="str">
        <f t="shared" si="238"/>
        <v/>
      </c>
      <c r="JA57" s="934" t="str">
        <f t="shared" si="239"/>
        <v/>
      </c>
      <c r="JB57" s="934" t="str">
        <f t="shared" si="240"/>
        <v/>
      </c>
      <c r="JC57" s="934" t="str">
        <f t="shared" si="241"/>
        <v/>
      </c>
      <c r="JD57" s="934" t="str">
        <f t="shared" si="242"/>
        <v/>
      </c>
      <c r="JE57" s="934" t="str">
        <f t="shared" si="243"/>
        <v/>
      </c>
      <c r="JF57" s="934" t="str">
        <f t="shared" si="244"/>
        <v/>
      </c>
      <c r="JG57" s="934" t="str">
        <f t="shared" si="245"/>
        <v/>
      </c>
      <c r="JH57" s="934" t="str">
        <f t="shared" si="246"/>
        <v/>
      </c>
      <c r="JI57" s="934" t="str">
        <f t="shared" si="247"/>
        <v/>
      </c>
      <c r="JJ57" s="934" t="str">
        <f t="shared" si="248"/>
        <v/>
      </c>
      <c r="JK57" s="934" t="str">
        <f t="shared" si="249"/>
        <v/>
      </c>
      <c r="JL57" s="934" t="str">
        <f t="shared" si="250"/>
        <v/>
      </c>
      <c r="JM57" s="934" t="str">
        <f t="shared" si="251"/>
        <v/>
      </c>
      <c r="JN57" s="934" t="str">
        <f t="shared" si="252"/>
        <v/>
      </c>
      <c r="JO57" s="934" t="str">
        <f t="shared" si="253"/>
        <v/>
      </c>
      <c r="JP57" s="934" t="str">
        <f t="shared" si="254"/>
        <v/>
      </c>
      <c r="JQ57" s="934" t="str">
        <f t="shared" si="255"/>
        <v/>
      </c>
      <c r="JR57" s="934" t="str">
        <f t="shared" si="256"/>
        <v/>
      </c>
      <c r="JS57" s="934" t="str">
        <f t="shared" si="257"/>
        <v/>
      </c>
      <c r="JT57" s="934" t="str">
        <f t="shared" si="258"/>
        <v/>
      </c>
      <c r="JU57" s="934" t="str">
        <f t="shared" si="259"/>
        <v/>
      </c>
      <c r="JV57" s="934" t="str">
        <f t="shared" si="260"/>
        <v/>
      </c>
      <c r="JW57" s="934" t="str">
        <f t="shared" si="261"/>
        <v/>
      </c>
      <c r="JX57" s="934" t="str">
        <f t="shared" si="262"/>
        <v/>
      </c>
      <c r="JY57" s="934" t="str">
        <f t="shared" si="263"/>
        <v/>
      </c>
      <c r="JZ57" s="934" t="str">
        <f t="shared" si="264"/>
        <v/>
      </c>
      <c r="KA57" s="934" t="str">
        <f t="shared" si="265"/>
        <v/>
      </c>
      <c r="KB57" s="934" t="str">
        <f t="shared" si="266"/>
        <v/>
      </c>
      <c r="KC57" s="934" t="str">
        <f t="shared" si="267"/>
        <v/>
      </c>
      <c r="KD57" s="934" t="str">
        <f t="shared" si="268"/>
        <v/>
      </c>
      <c r="KE57" s="934" t="str">
        <f t="shared" si="269"/>
        <v/>
      </c>
      <c r="KF57" s="934" t="str">
        <f t="shared" si="270"/>
        <v/>
      </c>
      <c r="KG57" s="934" t="str">
        <f t="shared" si="271"/>
        <v/>
      </c>
      <c r="KH57" s="934" t="str">
        <f t="shared" si="272"/>
        <v/>
      </c>
      <c r="KI57" s="934" t="str">
        <f t="shared" si="273"/>
        <v/>
      </c>
      <c r="KJ57" s="934" t="str">
        <f t="shared" si="274"/>
        <v/>
      </c>
      <c r="KK57" s="934" t="str">
        <f t="shared" si="275"/>
        <v/>
      </c>
      <c r="KL57" s="934" t="str">
        <f t="shared" si="276"/>
        <v/>
      </c>
      <c r="KM57" s="934" t="str">
        <f t="shared" si="277"/>
        <v/>
      </c>
      <c r="KN57" s="934" t="str">
        <f t="shared" si="278"/>
        <v/>
      </c>
      <c r="KO57" s="934" t="str">
        <f t="shared" si="279"/>
        <v/>
      </c>
      <c r="KP57" s="934" t="str">
        <f t="shared" si="280"/>
        <v/>
      </c>
      <c r="KQ57" s="934" t="str">
        <f t="shared" si="281"/>
        <v/>
      </c>
      <c r="KR57" s="934" t="str">
        <f t="shared" si="282"/>
        <v/>
      </c>
      <c r="KS57" s="934" t="str">
        <f t="shared" si="283"/>
        <v/>
      </c>
      <c r="KT57" s="934" t="str">
        <f t="shared" si="284"/>
        <v/>
      </c>
      <c r="KU57" s="934" t="str">
        <f t="shared" si="285"/>
        <v/>
      </c>
      <c r="KV57" s="934" t="str">
        <f t="shared" si="286"/>
        <v/>
      </c>
      <c r="KW57" s="934" t="str">
        <f t="shared" si="287"/>
        <v/>
      </c>
      <c r="KX57" s="934" t="str">
        <f t="shared" si="288"/>
        <v/>
      </c>
      <c r="KY57" s="934" t="str">
        <f t="shared" si="289"/>
        <v/>
      </c>
      <c r="KZ57" s="934" t="str">
        <f t="shared" si="290"/>
        <v/>
      </c>
      <c r="LA57" s="934" t="str">
        <f t="shared" si="291"/>
        <v/>
      </c>
      <c r="LB57" s="934" t="str">
        <f t="shared" si="292"/>
        <v/>
      </c>
      <c r="LC57" s="934" t="str">
        <f t="shared" si="293"/>
        <v/>
      </c>
      <c r="LD57" s="934" t="str">
        <f t="shared" si="294"/>
        <v/>
      </c>
      <c r="LE57" s="934" t="str">
        <f t="shared" si="295"/>
        <v/>
      </c>
      <c r="LF57" s="934" t="str">
        <f t="shared" si="296"/>
        <v/>
      </c>
      <c r="LG57" s="934" t="str">
        <f t="shared" si="297"/>
        <v/>
      </c>
      <c r="LH57" s="934" t="str">
        <f t="shared" si="298"/>
        <v/>
      </c>
      <c r="LI57" s="934" t="str">
        <f t="shared" si="299"/>
        <v/>
      </c>
      <c r="LJ57" s="934" t="str">
        <f t="shared" si="300"/>
        <v/>
      </c>
      <c r="LK57" s="934" t="str">
        <f t="shared" si="301"/>
        <v/>
      </c>
      <c r="LL57" s="934" t="str">
        <f t="shared" si="302"/>
        <v/>
      </c>
      <c r="LM57" s="934" t="str">
        <f t="shared" si="303"/>
        <v/>
      </c>
      <c r="LN57" s="934" t="str">
        <f t="shared" si="304"/>
        <v/>
      </c>
      <c r="LO57" s="934" t="str">
        <f t="shared" si="305"/>
        <v/>
      </c>
      <c r="LP57" s="934" t="str">
        <f t="shared" si="306"/>
        <v/>
      </c>
      <c r="LQ57" s="935" t="str">
        <f t="shared" si="307"/>
        <v/>
      </c>
      <c r="LR57" s="935" t="str">
        <f t="shared" si="308"/>
        <v/>
      </c>
      <c r="LS57" s="935" t="str">
        <f t="shared" si="309"/>
        <v/>
      </c>
      <c r="LT57" s="935" t="str">
        <f t="shared" si="310"/>
        <v/>
      </c>
      <c r="LU57" s="935" t="str">
        <f t="shared" si="311"/>
        <v/>
      </c>
      <c r="LV57" s="902" t="str">
        <f t="shared" si="312"/>
        <v/>
      </c>
      <c r="LW57" s="902" t="str">
        <f t="shared" si="313"/>
        <v/>
      </c>
      <c r="LX57" s="902" t="str">
        <f t="shared" si="314"/>
        <v/>
      </c>
      <c r="LY57" s="902" t="str">
        <f t="shared" si="315"/>
        <v/>
      </c>
      <c r="LZ57" s="902" t="str">
        <f t="shared" si="316"/>
        <v/>
      </c>
      <c r="MA57" s="902" t="str">
        <f t="shared" si="317"/>
        <v/>
      </c>
      <c r="MB57" s="902" t="str">
        <f t="shared" si="318"/>
        <v/>
      </c>
      <c r="MC57" s="902" t="str">
        <f t="shared" si="319"/>
        <v/>
      </c>
      <c r="MD57" s="902" t="str">
        <f t="shared" si="320"/>
        <v/>
      </c>
      <c r="ME57" s="902" t="str">
        <f t="shared" si="321"/>
        <v/>
      </c>
      <c r="MF57" s="902" t="str">
        <f t="shared" si="322"/>
        <v/>
      </c>
      <c r="MG57" s="902" t="str">
        <f t="shared" si="323"/>
        <v/>
      </c>
      <c r="MH57" s="902" t="str">
        <f t="shared" si="324"/>
        <v/>
      </c>
      <c r="MI57" s="902" t="str">
        <f t="shared" si="325"/>
        <v/>
      </c>
      <c r="MJ57" s="902" t="str">
        <f t="shared" si="326"/>
        <v/>
      </c>
      <c r="MK57" s="902" t="str">
        <f t="shared" si="327"/>
        <v/>
      </c>
      <c r="ML57" s="902" t="str">
        <f t="shared" si="328"/>
        <v/>
      </c>
      <c r="MM57" s="902" t="str">
        <f t="shared" si="329"/>
        <v/>
      </c>
      <c r="MN57" s="902" t="str">
        <f t="shared" si="330"/>
        <v/>
      </c>
      <c r="MO57" s="902" t="str">
        <f t="shared" si="331"/>
        <v/>
      </c>
      <c r="MP57" s="923">
        <f t="shared" si="338"/>
        <v>0</v>
      </c>
      <c r="MQ57" s="923">
        <f t="shared" si="339"/>
        <v>0</v>
      </c>
      <c r="MR57" s="923">
        <f t="shared" si="340"/>
        <v>0</v>
      </c>
      <c r="MS57" s="923">
        <f t="shared" si="341"/>
        <v>0</v>
      </c>
      <c r="MT57" s="923">
        <f t="shared" si="342"/>
        <v>0</v>
      </c>
      <c r="MU57" s="923">
        <f t="shared" si="343"/>
        <v>0</v>
      </c>
      <c r="MV57" s="923">
        <f t="shared" si="344"/>
        <v>0</v>
      </c>
      <c r="MW57" s="923">
        <f t="shared" si="345"/>
        <v>0</v>
      </c>
      <c r="MX57" s="923">
        <f t="shared" si="346"/>
        <v>0</v>
      </c>
      <c r="MY57" s="923">
        <f t="shared" si="347"/>
        <v>0</v>
      </c>
      <c r="MZ57" s="923">
        <f t="shared" si="332"/>
        <v>0</v>
      </c>
      <c r="NA57" s="923">
        <f t="shared" si="333"/>
        <v>0</v>
      </c>
      <c r="NB57" s="923">
        <f t="shared" si="334"/>
        <v>0</v>
      </c>
      <c r="NC57" s="923">
        <f t="shared" si="335"/>
        <v>0</v>
      </c>
      <c r="ND57" s="923">
        <f t="shared" si="336"/>
        <v>0</v>
      </c>
    </row>
    <row r="58" spans="1:368" s="902" customFormat="1" ht="13.9" customHeight="1" x14ac:dyDescent="0.2">
      <c r="A58" s="927" t="str">
        <f t="shared" si="337"/>
        <v/>
      </c>
      <c r="B58" s="928">
        <f>'Rent Schedule &amp; Summary'!B36</f>
        <v>0</v>
      </c>
      <c r="C58" s="929">
        <f>'Rent Schedule &amp; Summary'!C36</f>
        <v>0</v>
      </c>
      <c r="D58" s="929">
        <f>'Rent Schedule &amp; Summary'!D36</f>
        <v>0</v>
      </c>
      <c r="E58" s="929">
        <f>'Rent Schedule &amp; Summary'!E36</f>
        <v>0</v>
      </c>
      <c r="F58" s="929">
        <f>'Rent Schedule &amp; Summary'!F36</f>
        <v>0</v>
      </c>
      <c r="G58" s="929">
        <f>'Rent Schedule &amp; Summary'!G36</f>
        <v>0</v>
      </c>
      <c r="H58" s="929">
        <f>'Rent Schedule &amp; Summary'!H36</f>
        <v>0</v>
      </c>
      <c r="I58" s="929">
        <f>'Rent Schedule &amp; Summary'!I36</f>
        <v>0</v>
      </c>
      <c r="J58" s="929">
        <f>'Rent Schedule &amp; Summary'!J36</f>
        <v>0</v>
      </c>
      <c r="K58" s="930">
        <f>'Rent Schedule &amp; Summary'!K36</f>
        <v>0</v>
      </c>
      <c r="L58" s="759">
        <f t="shared" si="0"/>
        <v>0</v>
      </c>
      <c r="M58" s="759">
        <f t="shared" si="1"/>
        <v>0</v>
      </c>
      <c r="N58" s="931">
        <f>'Rent Schedule &amp; Summary'!N36</f>
        <v>0</v>
      </c>
      <c r="O58" s="931">
        <f>'Rent Schedule &amp; Summary'!O36</f>
        <v>0</v>
      </c>
      <c r="P58" s="931">
        <f>'Rent Schedule &amp; Summary'!P36</f>
        <v>0</v>
      </c>
      <c r="Q58" s="908">
        <f>'Rent Schedule &amp; Summary'!Q36</f>
        <v>0</v>
      </c>
      <c r="R58" s="932">
        <f>'Rent Schedule &amp; Summary'!R36</f>
        <v>0</v>
      </c>
      <c r="S58" s="933">
        <f>'Rent Schedule &amp; Summary'!S36</f>
        <v>0</v>
      </c>
      <c r="T58" s="1281">
        <f>'Rent Schedule &amp; Summary'!T36</f>
        <v>0</v>
      </c>
      <c r="U58" s="1281"/>
      <c r="V58" s="1281"/>
      <c r="W58" s="1281"/>
      <c r="X58" s="902" t="str">
        <f t="shared" si="2"/>
        <v/>
      </c>
      <c r="Y58" s="902" t="str">
        <f t="shared" si="3"/>
        <v/>
      </c>
      <c r="Z58" s="902" t="str">
        <f t="shared" si="4"/>
        <v/>
      </c>
      <c r="AA58" s="902" t="str">
        <f t="shared" si="5"/>
        <v/>
      </c>
      <c r="AB58" s="902" t="str">
        <f t="shared" si="6"/>
        <v/>
      </c>
      <c r="AC58" s="902" t="str">
        <f t="shared" si="7"/>
        <v/>
      </c>
      <c r="AD58" s="902" t="str">
        <f t="shared" si="8"/>
        <v/>
      </c>
      <c r="AE58" s="902" t="str">
        <f t="shared" si="9"/>
        <v/>
      </c>
      <c r="AF58" s="902" t="str">
        <f t="shared" si="10"/>
        <v/>
      </c>
      <c r="AG58" s="902" t="str">
        <f t="shared" si="11"/>
        <v/>
      </c>
      <c r="AH58" s="902" t="str">
        <f t="shared" si="12"/>
        <v/>
      </c>
      <c r="AI58" s="902" t="str">
        <f t="shared" si="13"/>
        <v/>
      </c>
      <c r="AJ58" s="902" t="str">
        <f t="shared" si="14"/>
        <v/>
      </c>
      <c r="AK58" s="902" t="str">
        <f t="shared" si="15"/>
        <v/>
      </c>
      <c r="AL58" s="902" t="str">
        <f t="shared" si="16"/>
        <v/>
      </c>
      <c r="AM58" s="902" t="str">
        <f t="shared" si="17"/>
        <v/>
      </c>
      <c r="AN58" s="902" t="str">
        <f t="shared" si="18"/>
        <v/>
      </c>
      <c r="AO58" s="902" t="str">
        <f t="shared" si="19"/>
        <v/>
      </c>
      <c r="AP58" s="902" t="str">
        <f t="shared" si="20"/>
        <v/>
      </c>
      <c r="AQ58" s="902" t="str">
        <f t="shared" si="21"/>
        <v/>
      </c>
      <c r="AR58" s="902" t="str">
        <f t="shared" si="22"/>
        <v/>
      </c>
      <c r="AS58" s="902" t="str">
        <f t="shared" si="23"/>
        <v/>
      </c>
      <c r="AT58" s="902" t="str">
        <f t="shared" si="24"/>
        <v/>
      </c>
      <c r="AU58" s="902" t="str">
        <f t="shared" si="25"/>
        <v/>
      </c>
      <c r="AV58" s="902" t="str">
        <f t="shared" si="26"/>
        <v/>
      </c>
      <c r="AW58" s="902" t="str">
        <f t="shared" si="27"/>
        <v/>
      </c>
      <c r="AX58" s="902" t="str">
        <f t="shared" si="28"/>
        <v/>
      </c>
      <c r="AY58" s="902" t="str">
        <f t="shared" si="29"/>
        <v/>
      </c>
      <c r="AZ58" s="902" t="str">
        <f t="shared" si="30"/>
        <v/>
      </c>
      <c r="BA58" s="902" t="str">
        <f t="shared" si="31"/>
        <v/>
      </c>
      <c r="BB58" s="902" t="str">
        <f t="shared" si="32"/>
        <v/>
      </c>
      <c r="BC58" s="902" t="str">
        <f t="shared" si="33"/>
        <v/>
      </c>
      <c r="BD58" s="902" t="str">
        <f t="shared" si="34"/>
        <v/>
      </c>
      <c r="BE58" s="902" t="str">
        <f t="shared" si="35"/>
        <v/>
      </c>
      <c r="BF58" s="902" t="str">
        <f t="shared" si="36"/>
        <v/>
      </c>
      <c r="BG58" s="902" t="str">
        <f t="shared" si="37"/>
        <v/>
      </c>
      <c r="BH58" s="902" t="str">
        <f t="shared" si="38"/>
        <v/>
      </c>
      <c r="BI58" s="902" t="str">
        <f t="shared" si="39"/>
        <v/>
      </c>
      <c r="BJ58" s="902" t="str">
        <f t="shared" si="40"/>
        <v/>
      </c>
      <c r="BK58" s="902" t="str">
        <f t="shared" si="41"/>
        <v/>
      </c>
      <c r="BL58" s="902" t="str">
        <f t="shared" si="42"/>
        <v/>
      </c>
      <c r="BM58" s="902" t="str">
        <f t="shared" si="43"/>
        <v/>
      </c>
      <c r="BN58" s="902" t="str">
        <f t="shared" si="44"/>
        <v/>
      </c>
      <c r="BO58" s="902" t="str">
        <f t="shared" si="45"/>
        <v/>
      </c>
      <c r="BP58" s="902" t="str">
        <f t="shared" si="46"/>
        <v/>
      </c>
      <c r="BQ58" s="902" t="str">
        <f t="shared" si="47"/>
        <v/>
      </c>
      <c r="BR58" s="902" t="str">
        <f t="shared" si="48"/>
        <v/>
      </c>
      <c r="BS58" s="902" t="str">
        <f t="shared" si="49"/>
        <v/>
      </c>
      <c r="BT58" s="902" t="str">
        <f t="shared" si="50"/>
        <v/>
      </c>
      <c r="BU58" s="902" t="str">
        <f t="shared" si="51"/>
        <v/>
      </c>
      <c r="BV58" s="902" t="str">
        <f t="shared" si="52"/>
        <v/>
      </c>
      <c r="BW58" s="902" t="str">
        <f t="shared" si="53"/>
        <v/>
      </c>
      <c r="BX58" s="902" t="str">
        <f t="shared" si="54"/>
        <v/>
      </c>
      <c r="BY58" s="902" t="str">
        <f t="shared" si="55"/>
        <v/>
      </c>
      <c r="BZ58" s="902" t="str">
        <f t="shared" si="56"/>
        <v/>
      </c>
      <c r="CA58" s="902" t="str">
        <f t="shared" si="57"/>
        <v/>
      </c>
      <c r="CB58" s="902" t="str">
        <f t="shared" si="58"/>
        <v/>
      </c>
      <c r="CC58" s="902" t="str">
        <f t="shared" si="59"/>
        <v/>
      </c>
      <c r="CD58" s="902" t="str">
        <f t="shared" si="60"/>
        <v/>
      </c>
      <c r="CE58" s="902" t="str">
        <f t="shared" si="61"/>
        <v/>
      </c>
      <c r="CF58" s="902" t="str">
        <f t="shared" si="62"/>
        <v/>
      </c>
      <c r="CG58" s="902" t="str">
        <f t="shared" si="63"/>
        <v/>
      </c>
      <c r="CH58" s="902" t="str">
        <f t="shared" si="64"/>
        <v/>
      </c>
      <c r="CI58" s="902" t="str">
        <f t="shared" si="65"/>
        <v/>
      </c>
      <c r="CJ58" s="902" t="str">
        <f t="shared" si="66"/>
        <v/>
      </c>
      <c r="CK58" s="902" t="str">
        <f t="shared" si="67"/>
        <v/>
      </c>
      <c r="CL58" s="902" t="str">
        <f t="shared" si="68"/>
        <v/>
      </c>
      <c r="CM58" s="902" t="str">
        <f t="shared" si="69"/>
        <v/>
      </c>
      <c r="CN58" s="902" t="str">
        <f t="shared" si="70"/>
        <v/>
      </c>
      <c r="CO58" s="902" t="str">
        <f t="shared" si="71"/>
        <v/>
      </c>
      <c r="CP58" s="902" t="str">
        <f t="shared" si="72"/>
        <v/>
      </c>
      <c r="CQ58" s="902" t="str">
        <f t="shared" si="73"/>
        <v/>
      </c>
      <c r="CR58" s="902" t="str">
        <f t="shared" si="74"/>
        <v/>
      </c>
      <c r="CS58" s="902" t="str">
        <f t="shared" si="75"/>
        <v/>
      </c>
      <c r="CT58" s="902" t="str">
        <f t="shared" si="76"/>
        <v/>
      </c>
      <c r="CU58" s="902" t="str">
        <f t="shared" si="77"/>
        <v/>
      </c>
      <c r="CV58" s="902" t="str">
        <f t="shared" si="78"/>
        <v/>
      </c>
      <c r="CW58" s="902" t="str">
        <f t="shared" si="79"/>
        <v/>
      </c>
      <c r="CX58" s="902" t="str">
        <f t="shared" si="80"/>
        <v/>
      </c>
      <c r="CY58" s="902" t="str">
        <f t="shared" si="81"/>
        <v/>
      </c>
      <c r="CZ58" s="902" t="str">
        <f t="shared" si="82"/>
        <v/>
      </c>
      <c r="DA58" s="902" t="str">
        <f t="shared" si="83"/>
        <v/>
      </c>
      <c r="DB58" s="902" t="str">
        <f t="shared" si="84"/>
        <v/>
      </c>
      <c r="DC58" s="902" t="str">
        <f t="shared" si="85"/>
        <v/>
      </c>
      <c r="DD58" s="902" t="str">
        <f t="shared" si="86"/>
        <v/>
      </c>
      <c r="DE58" s="902" t="str">
        <f t="shared" si="87"/>
        <v/>
      </c>
      <c r="DF58" s="902" t="str">
        <f t="shared" si="88"/>
        <v/>
      </c>
      <c r="DG58" s="902" t="str">
        <f t="shared" si="89"/>
        <v/>
      </c>
      <c r="DH58" s="902" t="str">
        <f t="shared" si="90"/>
        <v/>
      </c>
      <c r="DI58" s="902" t="str">
        <f t="shared" si="91"/>
        <v/>
      </c>
      <c r="DJ58" s="902" t="str">
        <f t="shared" si="92"/>
        <v/>
      </c>
      <c r="DK58" s="902" t="str">
        <f t="shared" si="93"/>
        <v/>
      </c>
      <c r="DL58" s="902" t="str">
        <f t="shared" si="94"/>
        <v/>
      </c>
      <c r="DM58" s="902" t="str">
        <f t="shared" si="95"/>
        <v/>
      </c>
      <c r="DN58" s="902" t="str">
        <f t="shared" si="96"/>
        <v/>
      </c>
      <c r="DO58" s="902" t="str">
        <f t="shared" si="97"/>
        <v/>
      </c>
      <c r="DP58" s="902" t="str">
        <f t="shared" si="98"/>
        <v/>
      </c>
      <c r="DQ58" s="902" t="str">
        <f t="shared" si="99"/>
        <v/>
      </c>
      <c r="DR58" s="902" t="str">
        <f t="shared" si="100"/>
        <v/>
      </c>
      <c r="DS58" s="902" t="str">
        <f t="shared" si="101"/>
        <v/>
      </c>
      <c r="DT58" s="902" t="str">
        <f t="shared" si="102"/>
        <v/>
      </c>
      <c r="DU58" s="902" t="str">
        <f t="shared" si="103"/>
        <v/>
      </c>
      <c r="DV58" s="902" t="str">
        <f t="shared" si="104"/>
        <v/>
      </c>
      <c r="DW58" s="902" t="str">
        <f t="shared" si="105"/>
        <v/>
      </c>
      <c r="DX58" s="902" t="str">
        <f t="shared" si="106"/>
        <v/>
      </c>
      <c r="DY58" s="902" t="str">
        <f t="shared" si="107"/>
        <v/>
      </c>
      <c r="DZ58" s="902" t="str">
        <f t="shared" si="108"/>
        <v/>
      </c>
      <c r="EA58" s="902" t="str">
        <f t="shared" si="109"/>
        <v/>
      </c>
      <c r="EB58" s="902" t="str">
        <f t="shared" si="110"/>
        <v/>
      </c>
      <c r="EC58" s="902" t="str">
        <f t="shared" si="111"/>
        <v/>
      </c>
      <c r="ED58" s="902" t="str">
        <f t="shared" si="112"/>
        <v/>
      </c>
      <c r="EE58" s="902" t="str">
        <f t="shared" si="113"/>
        <v/>
      </c>
      <c r="EF58" s="902" t="str">
        <f t="shared" si="114"/>
        <v/>
      </c>
      <c r="EG58" s="902" t="str">
        <f t="shared" si="115"/>
        <v/>
      </c>
      <c r="EH58" s="902" t="str">
        <f t="shared" si="116"/>
        <v/>
      </c>
      <c r="EI58" s="902" t="str">
        <f t="shared" si="117"/>
        <v/>
      </c>
      <c r="EJ58" s="902" t="str">
        <f t="shared" si="118"/>
        <v/>
      </c>
      <c r="EK58" s="902" t="str">
        <f t="shared" si="119"/>
        <v/>
      </c>
      <c r="EL58" s="902" t="str">
        <f t="shared" si="120"/>
        <v/>
      </c>
      <c r="EM58" s="902" t="str">
        <f t="shared" si="121"/>
        <v/>
      </c>
      <c r="EN58" s="902" t="str">
        <f t="shared" si="122"/>
        <v/>
      </c>
      <c r="EO58" s="902" t="str">
        <f t="shared" si="123"/>
        <v/>
      </c>
      <c r="EP58" s="902" t="str">
        <f t="shared" si="124"/>
        <v/>
      </c>
      <c r="EQ58" s="902" t="str">
        <f t="shared" si="125"/>
        <v/>
      </c>
      <c r="ER58" s="902" t="str">
        <f t="shared" si="126"/>
        <v/>
      </c>
      <c r="ES58" s="902" t="str">
        <f t="shared" si="127"/>
        <v/>
      </c>
      <c r="ET58" s="902" t="str">
        <f t="shared" si="128"/>
        <v/>
      </c>
      <c r="EU58" s="902" t="str">
        <f t="shared" si="129"/>
        <v/>
      </c>
      <c r="EV58" s="902" t="str">
        <f t="shared" si="130"/>
        <v/>
      </c>
      <c r="EW58" s="902" t="str">
        <f t="shared" si="131"/>
        <v/>
      </c>
      <c r="EX58" s="902" t="str">
        <f t="shared" si="132"/>
        <v/>
      </c>
      <c r="EY58" s="902" t="str">
        <f t="shared" si="133"/>
        <v/>
      </c>
      <c r="EZ58" s="902" t="str">
        <f t="shared" si="134"/>
        <v/>
      </c>
      <c r="FA58" s="902" t="str">
        <f t="shared" si="135"/>
        <v/>
      </c>
      <c r="FB58" s="902" t="str">
        <f t="shared" si="136"/>
        <v/>
      </c>
      <c r="FC58" s="902" t="str">
        <f t="shared" si="137"/>
        <v/>
      </c>
      <c r="FD58" s="902" t="str">
        <f t="shared" si="138"/>
        <v/>
      </c>
      <c r="FE58" s="902" t="str">
        <f t="shared" si="139"/>
        <v/>
      </c>
      <c r="FF58" s="902" t="str">
        <f t="shared" si="140"/>
        <v/>
      </c>
      <c r="FG58" s="902" t="str">
        <f t="shared" si="141"/>
        <v/>
      </c>
      <c r="FH58" s="902" t="str">
        <f t="shared" si="142"/>
        <v/>
      </c>
      <c r="FI58" s="902" t="str">
        <f t="shared" si="143"/>
        <v/>
      </c>
      <c r="FJ58" s="902" t="str">
        <f t="shared" si="144"/>
        <v/>
      </c>
      <c r="FK58" s="902" t="str">
        <f t="shared" si="145"/>
        <v/>
      </c>
      <c r="FL58" s="902" t="str">
        <f t="shared" si="146"/>
        <v/>
      </c>
      <c r="FM58" s="902" t="str">
        <f t="shared" si="147"/>
        <v/>
      </c>
      <c r="FN58" s="902" t="str">
        <f t="shared" si="148"/>
        <v/>
      </c>
      <c r="FO58" s="902" t="str">
        <f t="shared" si="149"/>
        <v/>
      </c>
      <c r="FP58" s="902" t="str">
        <f t="shared" si="150"/>
        <v/>
      </c>
      <c r="FQ58" s="902" t="str">
        <f t="shared" si="151"/>
        <v/>
      </c>
      <c r="FR58" s="902" t="str">
        <f t="shared" si="152"/>
        <v/>
      </c>
      <c r="FS58" s="902" t="str">
        <f t="shared" si="153"/>
        <v/>
      </c>
      <c r="FT58" s="902" t="str">
        <f t="shared" si="154"/>
        <v/>
      </c>
      <c r="FU58" s="902" t="str">
        <f t="shared" si="155"/>
        <v/>
      </c>
      <c r="FV58" s="902" t="str">
        <f t="shared" si="156"/>
        <v/>
      </c>
      <c r="FW58" s="902" t="str">
        <f t="shared" si="157"/>
        <v/>
      </c>
      <c r="FX58" s="902" t="str">
        <f t="shared" si="158"/>
        <v/>
      </c>
      <c r="FY58" s="902" t="str">
        <f t="shared" si="159"/>
        <v/>
      </c>
      <c r="FZ58" s="902" t="str">
        <f t="shared" si="160"/>
        <v/>
      </c>
      <c r="GA58" s="902" t="str">
        <f t="shared" si="161"/>
        <v/>
      </c>
      <c r="GB58" s="902" t="str">
        <f t="shared" si="162"/>
        <v/>
      </c>
      <c r="GC58" s="902" t="str">
        <f t="shared" si="163"/>
        <v/>
      </c>
      <c r="GD58" s="902" t="str">
        <f t="shared" si="164"/>
        <v/>
      </c>
      <c r="GE58" s="902" t="str">
        <f t="shared" si="165"/>
        <v/>
      </c>
      <c r="GF58" s="902" t="str">
        <f t="shared" si="166"/>
        <v/>
      </c>
      <c r="GG58" s="902" t="str">
        <f t="shared" si="167"/>
        <v/>
      </c>
      <c r="GH58" s="902" t="str">
        <f t="shared" si="168"/>
        <v/>
      </c>
      <c r="GI58" s="902" t="str">
        <f t="shared" si="169"/>
        <v/>
      </c>
      <c r="GJ58" s="902" t="str">
        <f t="shared" si="170"/>
        <v/>
      </c>
      <c r="GK58" s="902" t="str">
        <f t="shared" si="171"/>
        <v/>
      </c>
      <c r="GL58" s="902" t="str">
        <f t="shared" si="172"/>
        <v/>
      </c>
      <c r="GM58" s="902" t="str">
        <f t="shared" si="173"/>
        <v/>
      </c>
      <c r="GN58" s="902" t="str">
        <f t="shared" si="174"/>
        <v/>
      </c>
      <c r="GO58" s="902" t="str">
        <f t="shared" si="175"/>
        <v/>
      </c>
      <c r="GP58" s="902" t="str">
        <f t="shared" si="176"/>
        <v/>
      </c>
      <c r="GQ58" s="902" t="str">
        <f t="shared" si="177"/>
        <v/>
      </c>
      <c r="GR58" s="902" t="str">
        <f t="shared" si="178"/>
        <v/>
      </c>
      <c r="GS58" s="902" t="str">
        <f t="shared" si="179"/>
        <v/>
      </c>
      <c r="GT58" s="902" t="str">
        <f t="shared" si="180"/>
        <v/>
      </c>
      <c r="GU58" s="902" t="str">
        <f t="shared" si="181"/>
        <v/>
      </c>
      <c r="GV58" s="902" t="str">
        <f t="shared" si="182"/>
        <v/>
      </c>
      <c r="GW58" s="902" t="str">
        <f t="shared" si="183"/>
        <v/>
      </c>
      <c r="GX58" s="902" t="str">
        <f t="shared" si="184"/>
        <v/>
      </c>
      <c r="GY58" s="902" t="str">
        <f t="shared" si="185"/>
        <v/>
      </c>
      <c r="GZ58" s="902" t="str">
        <f t="shared" si="186"/>
        <v/>
      </c>
      <c r="HA58" s="902" t="str">
        <f t="shared" si="187"/>
        <v/>
      </c>
      <c r="HB58" s="902" t="str">
        <f t="shared" si="188"/>
        <v/>
      </c>
      <c r="HC58" s="902" t="str">
        <f t="shared" si="189"/>
        <v/>
      </c>
      <c r="HD58" s="902" t="str">
        <f t="shared" si="190"/>
        <v/>
      </c>
      <c r="HE58" s="902" t="str">
        <f t="shared" si="191"/>
        <v/>
      </c>
      <c r="HF58" s="902" t="str">
        <f t="shared" si="192"/>
        <v/>
      </c>
      <c r="HG58" s="902" t="str">
        <f t="shared" si="193"/>
        <v/>
      </c>
      <c r="HH58" s="902" t="str">
        <f t="shared" si="194"/>
        <v/>
      </c>
      <c r="HI58" s="902" t="str">
        <f t="shared" si="195"/>
        <v/>
      </c>
      <c r="HJ58" s="902" t="str">
        <f t="shared" si="196"/>
        <v/>
      </c>
      <c r="HK58" s="902" t="str">
        <f t="shared" si="197"/>
        <v/>
      </c>
      <c r="HL58" s="902" t="str">
        <f t="shared" si="198"/>
        <v/>
      </c>
      <c r="HM58" s="902" t="str">
        <f t="shared" si="199"/>
        <v/>
      </c>
      <c r="HN58" s="902" t="str">
        <f t="shared" si="200"/>
        <v/>
      </c>
      <c r="HO58" s="902" t="str">
        <f t="shared" si="201"/>
        <v/>
      </c>
      <c r="HP58" s="902" t="str">
        <f t="shared" si="202"/>
        <v/>
      </c>
      <c r="HQ58" s="902" t="str">
        <f t="shared" si="203"/>
        <v/>
      </c>
      <c r="HR58" s="902" t="str">
        <f t="shared" si="204"/>
        <v/>
      </c>
      <c r="HS58" s="902" t="str">
        <f t="shared" si="205"/>
        <v/>
      </c>
      <c r="HT58" s="902" t="str">
        <f t="shared" si="206"/>
        <v/>
      </c>
      <c r="HU58" s="902" t="str">
        <f t="shared" si="207"/>
        <v/>
      </c>
      <c r="HV58" s="902" t="str">
        <f t="shared" si="208"/>
        <v/>
      </c>
      <c r="HW58" s="902" t="str">
        <f t="shared" si="209"/>
        <v/>
      </c>
      <c r="HX58" s="902" t="str">
        <f t="shared" si="210"/>
        <v/>
      </c>
      <c r="HY58" s="902" t="str">
        <f t="shared" si="211"/>
        <v/>
      </c>
      <c r="HZ58" s="934" t="str">
        <f t="shared" si="212"/>
        <v/>
      </c>
      <c r="IA58" s="934" t="str">
        <f t="shared" si="213"/>
        <v/>
      </c>
      <c r="IB58" s="934" t="str">
        <f t="shared" si="214"/>
        <v/>
      </c>
      <c r="IC58" s="934" t="str">
        <f t="shared" si="215"/>
        <v/>
      </c>
      <c r="ID58" s="934" t="str">
        <f t="shared" si="216"/>
        <v/>
      </c>
      <c r="IE58" s="934" t="str">
        <f t="shared" si="217"/>
        <v/>
      </c>
      <c r="IF58" s="934" t="str">
        <f t="shared" si="218"/>
        <v/>
      </c>
      <c r="IG58" s="934" t="str">
        <f t="shared" si="219"/>
        <v/>
      </c>
      <c r="IH58" s="934" t="str">
        <f t="shared" si="220"/>
        <v/>
      </c>
      <c r="II58" s="934" t="str">
        <f t="shared" si="221"/>
        <v/>
      </c>
      <c r="IJ58" s="934" t="str">
        <f t="shared" si="222"/>
        <v/>
      </c>
      <c r="IK58" s="934" t="str">
        <f t="shared" si="223"/>
        <v/>
      </c>
      <c r="IL58" s="934" t="str">
        <f t="shared" si="224"/>
        <v/>
      </c>
      <c r="IM58" s="934" t="str">
        <f t="shared" si="225"/>
        <v/>
      </c>
      <c r="IN58" s="934" t="str">
        <f t="shared" si="226"/>
        <v/>
      </c>
      <c r="IO58" s="934" t="str">
        <f t="shared" si="227"/>
        <v/>
      </c>
      <c r="IP58" s="934" t="str">
        <f t="shared" si="228"/>
        <v/>
      </c>
      <c r="IQ58" s="934" t="str">
        <f t="shared" si="229"/>
        <v/>
      </c>
      <c r="IR58" s="934" t="str">
        <f t="shared" si="230"/>
        <v/>
      </c>
      <c r="IS58" s="934" t="str">
        <f t="shared" si="231"/>
        <v/>
      </c>
      <c r="IT58" s="934" t="str">
        <f t="shared" si="232"/>
        <v/>
      </c>
      <c r="IU58" s="934" t="str">
        <f t="shared" si="233"/>
        <v/>
      </c>
      <c r="IV58" s="934" t="str">
        <f t="shared" si="234"/>
        <v/>
      </c>
      <c r="IW58" s="934" t="str">
        <f t="shared" si="235"/>
        <v/>
      </c>
      <c r="IX58" s="934" t="str">
        <f t="shared" si="236"/>
        <v/>
      </c>
      <c r="IY58" s="934" t="str">
        <f t="shared" si="237"/>
        <v/>
      </c>
      <c r="IZ58" s="934" t="str">
        <f t="shared" si="238"/>
        <v/>
      </c>
      <c r="JA58" s="934" t="str">
        <f t="shared" si="239"/>
        <v/>
      </c>
      <c r="JB58" s="934" t="str">
        <f t="shared" si="240"/>
        <v/>
      </c>
      <c r="JC58" s="934" t="str">
        <f t="shared" si="241"/>
        <v/>
      </c>
      <c r="JD58" s="934" t="str">
        <f t="shared" si="242"/>
        <v/>
      </c>
      <c r="JE58" s="934" t="str">
        <f t="shared" si="243"/>
        <v/>
      </c>
      <c r="JF58" s="934" t="str">
        <f t="shared" si="244"/>
        <v/>
      </c>
      <c r="JG58" s="934" t="str">
        <f t="shared" si="245"/>
        <v/>
      </c>
      <c r="JH58" s="934" t="str">
        <f t="shared" si="246"/>
        <v/>
      </c>
      <c r="JI58" s="934" t="str">
        <f t="shared" si="247"/>
        <v/>
      </c>
      <c r="JJ58" s="934" t="str">
        <f t="shared" si="248"/>
        <v/>
      </c>
      <c r="JK58" s="934" t="str">
        <f t="shared" si="249"/>
        <v/>
      </c>
      <c r="JL58" s="934" t="str">
        <f t="shared" si="250"/>
        <v/>
      </c>
      <c r="JM58" s="934" t="str">
        <f t="shared" si="251"/>
        <v/>
      </c>
      <c r="JN58" s="934" t="str">
        <f t="shared" si="252"/>
        <v/>
      </c>
      <c r="JO58" s="934" t="str">
        <f t="shared" si="253"/>
        <v/>
      </c>
      <c r="JP58" s="934" t="str">
        <f t="shared" si="254"/>
        <v/>
      </c>
      <c r="JQ58" s="934" t="str">
        <f t="shared" si="255"/>
        <v/>
      </c>
      <c r="JR58" s="934" t="str">
        <f t="shared" si="256"/>
        <v/>
      </c>
      <c r="JS58" s="934" t="str">
        <f t="shared" si="257"/>
        <v/>
      </c>
      <c r="JT58" s="934" t="str">
        <f t="shared" si="258"/>
        <v/>
      </c>
      <c r="JU58" s="934" t="str">
        <f t="shared" si="259"/>
        <v/>
      </c>
      <c r="JV58" s="934" t="str">
        <f t="shared" si="260"/>
        <v/>
      </c>
      <c r="JW58" s="934" t="str">
        <f t="shared" si="261"/>
        <v/>
      </c>
      <c r="JX58" s="934" t="str">
        <f t="shared" si="262"/>
        <v/>
      </c>
      <c r="JY58" s="934" t="str">
        <f t="shared" si="263"/>
        <v/>
      </c>
      <c r="JZ58" s="934" t="str">
        <f t="shared" si="264"/>
        <v/>
      </c>
      <c r="KA58" s="934" t="str">
        <f t="shared" si="265"/>
        <v/>
      </c>
      <c r="KB58" s="934" t="str">
        <f t="shared" si="266"/>
        <v/>
      </c>
      <c r="KC58" s="934" t="str">
        <f t="shared" si="267"/>
        <v/>
      </c>
      <c r="KD58" s="934" t="str">
        <f t="shared" si="268"/>
        <v/>
      </c>
      <c r="KE58" s="934" t="str">
        <f t="shared" si="269"/>
        <v/>
      </c>
      <c r="KF58" s="934" t="str">
        <f t="shared" si="270"/>
        <v/>
      </c>
      <c r="KG58" s="934" t="str">
        <f t="shared" si="271"/>
        <v/>
      </c>
      <c r="KH58" s="934" t="str">
        <f t="shared" si="272"/>
        <v/>
      </c>
      <c r="KI58" s="934" t="str">
        <f t="shared" si="273"/>
        <v/>
      </c>
      <c r="KJ58" s="934" t="str">
        <f t="shared" si="274"/>
        <v/>
      </c>
      <c r="KK58" s="934" t="str">
        <f t="shared" si="275"/>
        <v/>
      </c>
      <c r="KL58" s="934" t="str">
        <f t="shared" si="276"/>
        <v/>
      </c>
      <c r="KM58" s="934" t="str">
        <f t="shared" si="277"/>
        <v/>
      </c>
      <c r="KN58" s="934" t="str">
        <f t="shared" si="278"/>
        <v/>
      </c>
      <c r="KO58" s="934" t="str">
        <f t="shared" si="279"/>
        <v/>
      </c>
      <c r="KP58" s="934" t="str">
        <f t="shared" si="280"/>
        <v/>
      </c>
      <c r="KQ58" s="934" t="str">
        <f t="shared" si="281"/>
        <v/>
      </c>
      <c r="KR58" s="934" t="str">
        <f t="shared" si="282"/>
        <v/>
      </c>
      <c r="KS58" s="934" t="str">
        <f t="shared" si="283"/>
        <v/>
      </c>
      <c r="KT58" s="934" t="str">
        <f t="shared" si="284"/>
        <v/>
      </c>
      <c r="KU58" s="934" t="str">
        <f t="shared" si="285"/>
        <v/>
      </c>
      <c r="KV58" s="934" t="str">
        <f t="shared" si="286"/>
        <v/>
      </c>
      <c r="KW58" s="934" t="str">
        <f t="shared" si="287"/>
        <v/>
      </c>
      <c r="KX58" s="934" t="str">
        <f t="shared" si="288"/>
        <v/>
      </c>
      <c r="KY58" s="934" t="str">
        <f t="shared" si="289"/>
        <v/>
      </c>
      <c r="KZ58" s="934" t="str">
        <f t="shared" si="290"/>
        <v/>
      </c>
      <c r="LA58" s="934" t="str">
        <f t="shared" si="291"/>
        <v/>
      </c>
      <c r="LB58" s="934" t="str">
        <f t="shared" si="292"/>
        <v/>
      </c>
      <c r="LC58" s="934" t="str">
        <f t="shared" si="293"/>
        <v/>
      </c>
      <c r="LD58" s="934" t="str">
        <f t="shared" si="294"/>
        <v/>
      </c>
      <c r="LE58" s="934" t="str">
        <f t="shared" si="295"/>
        <v/>
      </c>
      <c r="LF58" s="934" t="str">
        <f t="shared" si="296"/>
        <v/>
      </c>
      <c r="LG58" s="934" t="str">
        <f t="shared" si="297"/>
        <v/>
      </c>
      <c r="LH58" s="934" t="str">
        <f t="shared" si="298"/>
        <v/>
      </c>
      <c r="LI58" s="934" t="str">
        <f t="shared" si="299"/>
        <v/>
      </c>
      <c r="LJ58" s="934" t="str">
        <f t="shared" si="300"/>
        <v/>
      </c>
      <c r="LK58" s="934" t="str">
        <f t="shared" si="301"/>
        <v/>
      </c>
      <c r="LL58" s="934" t="str">
        <f t="shared" si="302"/>
        <v/>
      </c>
      <c r="LM58" s="934" t="str">
        <f t="shared" si="303"/>
        <v/>
      </c>
      <c r="LN58" s="934" t="str">
        <f t="shared" si="304"/>
        <v/>
      </c>
      <c r="LO58" s="934" t="str">
        <f t="shared" si="305"/>
        <v/>
      </c>
      <c r="LP58" s="934" t="str">
        <f t="shared" si="306"/>
        <v/>
      </c>
      <c r="LQ58" s="935" t="str">
        <f t="shared" si="307"/>
        <v/>
      </c>
      <c r="LR58" s="935" t="str">
        <f t="shared" si="308"/>
        <v/>
      </c>
      <c r="LS58" s="935" t="str">
        <f t="shared" si="309"/>
        <v/>
      </c>
      <c r="LT58" s="935" t="str">
        <f t="shared" si="310"/>
        <v/>
      </c>
      <c r="LU58" s="935" t="str">
        <f t="shared" si="311"/>
        <v/>
      </c>
      <c r="LV58" s="902" t="str">
        <f t="shared" si="312"/>
        <v/>
      </c>
      <c r="LW58" s="902" t="str">
        <f t="shared" si="313"/>
        <v/>
      </c>
      <c r="LX58" s="902" t="str">
        <f t="shared" si="314"/>
        <v/>
      </c>
      <c r="LY58" s="902" t="str">
        <f t="shared" si="315"/>
        <v/>
      </c>
      <c r="LZ58" s="902" t="str">
        <f t="shared" si="316"/>
        <v/>
      </c>
      <c r="MA58" s="902" t="str">
        <f t="shared" si="317"/>
        <v/>
      </c>
      <c r="MB58" s="902" t="str">
        <f t="shared" si="318"/>
        <v/>
      </c>
      <c r="MC58" s="902" t="str">
        <f t="shared" si="319"/>
        <v/>
      </c>
      <c r="MD58" s="902" t="str">
        <f t="shared" si="320"/>
        <v/>
      </c>
      <c r="ME58" s="902" t="str">
        <f t="shared" si="321"/>
        <v/>
      </c>
      <c r="MF58" s="902" t="str">
        <f t="shared" si="322"/>
        <v/>
      </c>
      <c r="MG58" s="902" t="str">
        <f t="shared" si="323"/>
        <v/>
      </c>
      <c r="MH58" s="902" t="str">
        <f t="shared" si="324"/>
        <v/>
      </c>
      <c r="MI58" s="902" t="str">
        <f t="shared" si="325"/>
        <v/>
      </c>
      <c r="MJ58" s="902" t="str">
        <f t="shared" si="326"/>
        <v/>
      </c>
      <c r="MK58" s="902" t="str">
        <f t="shared" si="327"/>
        <v/>
      </c>
      <c r="ML58" s="902" t="str">
        <f t="shared" si="328"/>
        <v/>
      </c>
      <c r="MM58" s="902" t="str">
        <f t="shared" si="329"/>
        <v/>
      </c>
      <c r="MN58" s="902" t="str">
        <f t="shared" si="330"/>
        <v/>
      </c>
      <c r="MO58" s="902" t="str">
        <f t="shared" si="331"/>
        <v/>
      </c>
      <c r="MP58" s="923">
        <f t="shared" si="338"/>
        <v>0</v>
      </c>
      <c r="MQ58" s="923">
        <f t="shared" si="339"/>
        <v>0</v>
      </c>
      <c r="MR58" s="923">
        <f t="shared" si="340"/>
        <v>0</v>
      </c>
      <c r="MS58" s="923">
        <f t="shared" si="341"/>
        <v>0</v>
      </c>
      <c r="MT58" s="923">
        <f t="shared" si="342"/>
        <v>0</v>
      </c>
      <c r="MU58" s="923">
        <f t="shared" si="343"/>
        <v>0</v>
      </c>
      <c r="MV58" s="923">
        <f t="shared" si="344"/>
        <v>0</v>
      </c>
      <c r="MW58" s="923">
        <f t="shared" si="345"/>
        <v>0</v>
      </c>
      <c r="MX58" s="923">
        <f t="shared" si="346"/>
        <v>0</v>
      </c>
      <c r="MY58" s="923">
        <f t="shared" si="347"/>
        <v>0</v>
      </c>
      <c r="MZ58" s="923">
        <f t="shared" si="332"/>
        <v>0</v>
      </c>
      <c r="NA58" s="923">
        <f t="shared" si="333"/>
        <v>0</v>
      </c>
      <c r="NB58" s="923">
        <f t="shared" si="334"/>
        <v>0</v>
      </c>
      <c r="NC58" s="923">
        <f t="shared" si="335"/>
        <v>0</v>
      </c>
      <c r="ND58" s="923">
        <f t="shared" si="336"/>
        <v>0</v>
      </c>
    </row>
    <row r="59" spans="1:368" s="902" customFormat="1" ht="13.9" customHeight="1" x14ac:dyDescent="0.2">
      <c r="A59" s="927" t="str">
        <f t="shared" si="337"/>
        <v/>
      </c>
      <c r="B59" s="928">
        <f>'Rent Schedule &amp; Summary'!B37</f>
        <v>0</v>
      </c>
      <c r="C59" s="929">
        <f>'Rent Schedule &amp; Summary'!C37</f>
        <v>0</v>
      </c>
      <c r="D59" s="929">
        <f>'Rent Schedule &amp; Summary'!D37</f>
        <v>0</v>
      </c>
      <c r="E59" s="929">
        <f>'Rent Schedule &amp; Summary'!E37</f>
        <v>0</v>
      </c>
      <c r="F59" s="929">
        <f>'Rent Schedule &amp; Summary'!F37</f>
        <v>0</v>
      </c>
      <c r="G59" s="929">
        <f>'Rent Schedule &amp; Summary'!G37</f>
        <v>0</v>
      </c>
      <c r="H59" s="929">
        <f>'Rent Schedule &amp; Summary'!H37</f>
        <v>0</v>
      </c>
      <c r="I59" s="929">
        <f>'Rent Schedule &amp; Summary'!I37</f>
        <v>0</v>
      </c>
      <c r="J59" s="929">
        <f>'Rent Schedule &amp; Summary'!J37</f>
        <v>0</v>
      </c>
      <c r="K59" s="930">
        <f>'Rent Schedule &amp; Summary'!K37</f>
        <v>0</v>
      </c>
      <c r="L59" s="759">
        <f t="shared" si="0"/>
        <v>0</v>
      </c>
      <c r="M59" s="759">
        <f t="shared" si="1"/>
        <v>0</v>
      </c>
      <c r="N59" s="931">
        <f>'Rent Schedule &amp; Summary'!N37</f>
        <v>0</v>
      </c>
      <c r="O59" s="931">
        <f>'Rent Schedule &amp; Summary'!O37</f>
        <v>0</v>
      </c>
      <c r="P59" s="931">
        <f>'Rent Schedule &amp; Summary'!P37</f>
        <v>0</v>
      </c>
      <c r="Q59" s="908">
        <f>'Rent Schedule &amp; Summary'!Q37</f>
        <v>0</v>
      </c>
      <c r="R59" s="932">
        <f>'Rent Schedule &amp; Summary'!R37</f>
        <v>0</v>
      </c>
      <c r="S59" s="933">
        <f>'Rent Schedule &amp; Summary'!S37</f>
        <v>0</v>
      </c>
      <c r="T59" s="1281">
        <f>'Rent Schedule &amp; Summary'!T37</f>
        <v>0</v>
      </c>
      <c r="U59" s="1281"/>
      <c r="V59" s="1281"/>
      <c r="W59" s="1281"/>
      <c r="X59" s="902" t="str">
        <f t="shared" si="2"/>
        <v/>
      </c>
      <c r="Y59" s="902" t="str">
        <f t="shared" si="3"/>
        <v/>
      </c>
      <c r="Z59" s="902" t="str">
        <f t="shared" si="4"/>
        <v/>
      </c>
      <c r="AA59" s="902" t="str">
        <f t="shared" si="5"/>
        <v/>
      </c>
      <c r="AB59" s="902" t="str">
        <f t="shared" si="6"/>
        <v/>
      </c>
      <c r="AC59" s="902" t="str">
        <f t="shared" si="7"/>
        <v/>
      </c>
      <c r="AD59" s="902" t="str">
        <f t="shared" si="8"/>
        <v/>
      </c>
      <c r="AE59" s="902" t="str">
        <f t="shared" si="9"/>
        <v/>
      </c>
      <c r="AF59" s="902" t="str">
        <f t="shared" si="10"/>
        <v/>
      </c>
      <c r="AG59" s="902" t="str">
        <f t="shared" si="11"/>
        <v/>
      </c>
      <c r="AH59" s="902" t="str">
        <f t="shared" si="12"/>
        <v/>
      </c>
      <c r="AI59" s="902" t="str">
        <f t="shared" si="13"/>
        <v/>
      </c>
      <c r="AJ59" s="902" t="str">
        <f t="shared" si="14"/>
        <v/>
      </c>
      <c r="AK59" s="902" t="str">
        <f t="shared" si="15"/>
        <v/>
      </c>
      <c r="AL59" s="902" t="str">
        <f t="shared" si="16"/>
        <v/>
      </c>
      <c r="AM59" s="902" t="str">
        <f t="shared" si="17"/>
        <v/>
      </c>
      <c r="AN59" s="902" t="str">
        <f t="shared" si="18"/>
        <v/>
      </c>
      <c r="AO59" s="902" t="str">
        <f t="shared" si="19"/>
        <v/>
      </c>
      <c r="AP59" s="902" t="str">
        <f t="shared" si="20"/>
        <v/>
      </c>
      <c r="AQ59" s="902" t="str">
        <f t="shared" si="21"/>
        <v/>
      </c>
      <c r="AR59" s="902" t="str">
        <f t="shared" si="22"/>
        <v/>
      </c>
      <c r="AS59" s="902" t="str">
        <f t="shared" si="23"/>
        <v/>
      </c>
      <c r="AT59" s="902" t="str">
        <f t="shared" si="24"/>
        <v/>
      </c>
      <c r="AU59" s="902" t="str">
        <f t="shared" si="25"/>
        <v/>
      </c>
      <c r="AV59" s="902" t="str">
        <f t="shared" si="26"/>
        <v/>
      </c>
      <c r="AW59" s="902" t="str">
        <f t="shared" si="27"/>
        <v/>
      </c>
      <c r="AX59" s="902" t="str">
        <f t="shared" si="28"/>
        <v/>
      </c>
      <c r="AY59" s="902" t="str">
        <f t="shared" si="29"/>
        <v/>
      </c>
      <c r="AZ59" s="902" t="str">
        <f t="shared" si="30"/>
        <v/>
      </c>
      <c r="BA59" s="902" t="str">
        <f t="shared" si="31"/>
        <v/>
      </c>
      <c r="BB59" s="902" t="str">
        <f t="shared" si="32"/>
        <v/>
      </c>
      <c r="BC59" s="902" t="str">
        <f t="shared" si="33"/>
        <v/>
      </c>
      <c r="BD59" s="902" t="str">
        <f t="shared" si="34"/>
        <v/>
      </c>
      <c r="BE59" s="902" t="str">
        <f t="shared" si="35"/>
        <v/>
      </c>
      <c r="BF59" s="902" t="str">
        <f t="shared" si="36"/>
        <v/>
      </c>
      <c r="BG59" s="902" t="str">
        <f t="shared" si="37"/>
        <v/>
      </c>
      <c r="BH59" s="902" t="str">
        <f t="shared" si="38"/>
        <v/>
      </c>
      <c r="BI59" s="902" t="str">
        <f t="shared" si="39"/>
        <v/>
      </c>
      <c r="BJ59" s="902" t="str">
        <f t="shared" si="40"/>
        <v/>
      </c>
      <c r="BK59" s="902" t="str">
        <f t="shared" si="41"/>
        <v/>
      </c>
      <c r="BL59" s="902" t="str">
        <f t="shared" si="42"/>
        <v/>
      </c>
      <c r="BM59" s="902" t="str">
        <f t="shared" si="43"/>
        <v/>
      </c>
      <c r="BN59" s="902" t="str">
        <f t="shared" si="44"/>
        <v/>
      </c>
      <c r="BO59" s="902" t="str">
        <f t="shared" si="45"/>
        <v/>
      </c>
      <c r="BP59" s="902" t="str">
        <f t="shared" si="46"/>
        <v/>
      </c>
      <c r="BQ59" s="902" t="str">
        <f t="shared" si="47"/>
        <v/>
      </c>
      <c r="BR59" s="902" t="str">
        <f t="shared" si="48"/>
        <v/>
      </c>
      <c r="BS59" s="902" t="str">
        <f t="shared" si="49"/>
        <v/>
      </c>
      <c r="BT59" s="902" t="str">
        <f t="shared" si="50"/>
        <v/>
      </c>
      <c r="BU59" s="902" t="str">
        <f t="shared" si="51"/>
        <v/>
      </c>
      <c r="BV59" s="902" t="str">
        <f t="shared" si="52"/>
        <v/>
      </c>
      <c r="BW59" s="902" t="str">
        <f t="shared" si="53"/>
        <v/>
      </c>
      <c r="BX59" s="902" t="str">
        <f t="shared" si="54"/>
        <v/>
      </c>
      <c r="BY59" s="902" t="str">
        <f t="shared" si="55"/>
        <v/>
      </c>
      <c r="BZ59" s="902" t="str">
        <f t="shared" si="56"/>
        <v/>
      </c>
      <c r="CA59" s="902" t="str">
        <f t="shared" si="57"/>
        <v/>
      </c>
      <c r="CB59" s="902" t="str">
        <f t="shared" si="58"/>
        <v/>
      </c>
      <c r="CC59" s="902" t="str">
        <f t="shared" si="59"/>
        <v/>
      </c>
      <c r="CD59" s="902" t="str">
        <f t="shared" si="60"/>
        <v/>
      </c>
      <c r="CE59" s="902" t="str">
        <f t="shared" si="61"/>
        <v/>
      </c>
      <c r="CF59" s="902" t="str">
        <f t="shared" si="62"/>
        <v/>
      </c>
      <c r="CG59" s="902" t="str">
        <f t="shared" si="63"/>
        <v/>
      </c>
      <c r="CH59" s="902" t="str">
        <f t="shared" si="64"/>
        <v/>
      </c>
      <c r="CI59" s="902" t="str">
        <f t="shared" si="65"/>
        <v/>
      </c>
      <c r="CJ59" s="902" t="str">
        <f t="shared" si="66"/>
        <v/>
      </c>
      <c r="CK59" s="902" t="str">
        <f t="shared" si="67"/>
        <v/>
      </c>
      <c r="CL59" s="902" t="str">
        <f t="shared" si="68"/>
        <v/>
      </c>
      <c r="CM59" s="902" t="str">
        <f t="shared" si="69"/>
        <v/>
      </c>
      <c r="CN59" s="902" t="str">
        <f t="shared" si="70"/>
        <v/>
      </c>
      <c r="CO59" s="902" t="str">
        <f t="shared" si="71"/>
        <v/>
      </c>
      <c r="CP59" s="902" t="str">
        <f t="shared" si="72"/>
        <v/>
      </c>
      <c r="CQ59" s="902" t="str">
        <f t="shared" si="73"/>
        <v/>
      </c>
      <c r="CR59" s="902" t="str">
        <f t="shared" si="74"/>
        <v/>
      </c>
      <c r="CS59" s="902" t="str">
        <f t="shared" si="75"/>
        <v/>
      </c>
      <c r="CT59" s="902" t="str">
        <f t="shared" si="76"/>
        <v/>
      </c>
      <c r="CU59" s="902" t="str">
        <f t="shared" si="77"/>
        <v/>
      </c>
      <c r="CV59" s="902" t="str">
        <f t="shared" si="78"/>
        <v/>
      </c>
      <c r="CW59" s="902" t="str">
        <f t="shared" si="79"/>
        <v/>
      </c>
      <c r="CX59" s="902" t="str">
        <f t="shared" si="80"/>
        <v/>
      </c>
      <c r="CY59" s="902" t="str">
        <f t="shared" si="81"/>
        <v/>
      </c>
      <c r="CZ59" s="902" t="str">
        <f t="shared" si="82"/>
        <v/>
      </c>
      <c r="DA59" s="902" t="str">
        <f t="shared" si="83"/>
        <v/>
      </c>
      <c r="DB59" s="902" t="str">
        <f t="shared" si="84"/>
        <v/>
      </c>
      <c r="DC59" s="902" t="str">
        <f t="shared" si="85"/>
        <v/>
      </c>
      <c r="DD59" s="902" t="str">
        <f t="shared" si="86"/>
        <v/>
      </c>
      <c r="DE59" s="902" t="str">
        <f t="shared" si="87"/>
        <v/>
      </c>
      <c r="DF59" s="902" t="str">
        <f t="shared" si="88"/>
        <v/>
      </c>
      <c r="DG59" s="902" t="str">
        <f t="shared" si="89"/>
        <v/>
      </c>
      <c r="DH59" s="902" t="str">
        <f t="shared" si="90"/>
        <v/>
      </c>
      <c r="DI59" s="902" t="str">
        <f t="shared" si="91"/>
        <v/>
      </c>
      <c r="DJ59" s="902" t="str">
        <f t="shared" si="92"/>
        <v/>
      </c>
      <c r="DK59" s="902" t="str">
        <f t="shared" si="93"/>
        <v/>
      </c>
      <c r="DL59" s="902" t="str">
        <f t="shared" si="94"/>
        <v/>
      </c>
      <c r="DM59" s="902" t="str">
        <f t="shared" si="95"/>
        <v/>
      </c>
      <c r="DN59" s="902" t="str">
        <f t="shared" si="96"/>
        <v/>
      </c>
      <c r="DO59" s="902" t="str">
        <f t="shared" si="97"/>
        <v/>
      </c>
      <c r="DP59" s="902" t="str">
        <f t="shared" si="98"/>
        <v/>
      </c>
      <c r="DQ59" s="902" t="str">
        <f t="shared" si="99"/>
        <v/>
      </c>
      <c r="DR59" s="902" t="str">
        <f t="shared" si="100"/>
        <v/>
      </c>
      <c r="DS59" s="902" t="str">
        <f t="shared" si="101"/>
        <v/>
      </c>
      <c r="DT59" s="902" t="str">
        <f t="shared" si="102"/>
        <v/>
      </c>
      <c r="DU59" s="902" t="str">
        <f t="shared" si="103"/>
        <v/>
      </c>
      <c r="DV59" s="902" t="str">
        <f t="shared" si="104"/>
        <v/>
      </c>
      <c r="DW59" s="902" t="str">
        <f t="shared" si="105"/>
        <v/>
      </c>
      <c r="DX59" s="902" t="str">
        <f t="shared" si="106"/>
        <v/>
      </c>
      <c r="DY59" s="902" t="str">
        <f t="shared" si="107"/>
        <v/>
      </c>
      <c r="DZ59" s="902" t="str">
        <f t="shared" si="108"/>
        <v/>
      </c>
      <c r="EA59" s="902" t="str">
        <f t="shared" si="109"/>
        <v/>
      </c>
      <c r="EB59" s="902" t="str">
        <f t="shared" si="110"/>
        <v/>
      </c>
      <c r="EC59" s="902" t="str">
        <f t="shared" si="111"/>
        <v/>
      </c>
      <c r="ED59" s="902" t="str">
        <f t="shared" si="112"/>
        <v/>
      </c>
      <c r="EE59" s="902" t="str">
        <f t="shared" si="113"/>
        <v/>
      </c>
      <c r="EF59" s="902" t="str">
        <f t="shared" si="114"/>
        <v/>
      </c>
      <c r="EG59" s="902" t="str">
        <f t="shared" si="115"/>
        <v/>
      </c>
      <c r="EH59" s="902" t="str">
        <f t="shared" si="116"/>
        <v/>
      </c>
      <c r="EI59" s="902" t="str">
        <f t="shared" si="117"/>
        <v/>
      </c>
      <c r="EJ59" s="902" t="str">
        <f t="shared" si="118"/>
        <v/>
      </c>
      <c r="EK59" s="902" t="str">
        <f t="shared" si="119"/>
        <v/>
      </c>
      <c r="EL59" s="902" t="str">
        <f t="shared" si="120"/>
        <v/>
      </c>
      <c r="EM59" s="902" t="str">
        <f t="shared" si="121"/>
        <v/>
      </c>
      <c r="EN59" s="902" t="str">
        <f t="shared" si="122"/>
        <v/>
      </c>
      <c r="EO59" s="902" t="str">
        <f t="shared" si="123"/>
        <v/>
      </c>
      <c r="EP59" s="902" t="str">
        <f t="shared" si="124"/>
        <v/>
      </c>
      <c r="EQ59" s="902" t="str">
        <f t="shared" si="125"/>
        <v/>
      </c>
      <c r="ER59" s="902" t="str">
        <f t="shared" si="126"/>
        <v/>
      </c>
      <c r="ES59" s="902" t="str">
        <f t="shared" si="127"/>
        <v/>
      </c>
      <c r="ET59" s="902" t="str">
        <f t="shared" si="128"/>
        <v/>
      </c>
      <c r="EU59" s="902" t="str">
        <f t="shared" si="129"/>
        <v/>
      </c>
      <c r="EV59" s="902" t="str">
        <f t="shared" si="130"/>
        <v/>
      </c>
      <c r="EW59" s="902" t="str">
        <f t="shared" si="131"/>
        <v/>
      </c>
      <c r="EX59" s="902" t="str">
        <f t="shared" si="132"/>
        <v/>
      </c>
      <c r="EY59" s="902" t="str">
        <f t="shared" si="133"/>
        <v/>
      </c>
      <c r="EZ59" s="902" t="str">
        <f t="shared" si="134"/>
        <v/>
      </c>
      <c r="FA59" s="902" t="str">
        <f t="shared" si="135"/>
        <v/>
      </c>
      <c r="FB59" s="902" t="str">
        <f t="shared" si="136"/>
        <v/>
      </c>
      <c r="FC59" s="902" t="str">
        <f t="shared" si="137"/>
        <v/>
      </c>
      <c r="FD59" s="902" t="str">
        <f t="shared" si="138"/>
        <v/>
      </c>
      <c r="FE59" s="902" t="str">
        <f t="shared" si="139"/>
        <v/>
      </c>
      <c r="FF59" s="902" t="str">
        <f t="shared" si="140"/>
        <v/>
      </c>
      <c r="FG59" s="902" t="str">
        <f t="shared" si="141"/>
        <v/>
      </c>
      <c r="FH59" s="902" t="str">
        <f t="shared" si="142"/>
        <v/>
      </c>
      <c r="FI59" s="902" t="str">
        <f t="shared" si="143"/>
        <v/>
      </c>
      <c r="FJ59" s="902" t="str">
        <f t="shared" si="144"/>
        <v/>
      </c>
      <c r="FK59" s="902" t="str">
        <f t="shared" si="145"/>
        <v/>
      </c>
      <c r="FL59" s="902" t="str">
        <f t="shared" si="146"/>
        <v/>
      </c>
      <c r="FM59" s="902" t="str">
        <f t="shared" si="147"/>
        <v/>
      </c>
      <c r="FN59" s="902" t="str">
        <f t="shared" si="148"/>
        <v/>
      </c>
      <c r="FO59" s="902" t="str">
        <f t="shared" si="149"/>
        <v/>
      </c>
      <c r="FP59" s="902" t="str">
        <f t="shared" si="150"/>
        <v/>
      </c>
      <c r="FQ59" s="902" t="str">
        <f t="shared" si="151"/>
        <v/>
      </c>
      <c r="FR59" s="902" t="str">
        <f t="shared" si="152"/>
        <v/>
      </c>
      <c r="FS59" s="902" t="str">
        <f t="shared" si="153"/>
        <v/>
      </c>
      <c r="FT59" s="902" t="str">
        <f t="shared" si="154"/>
        <v/>
      </c>
      <c r="FU59" s="902" t="str">
        <f t="shared" si="155"/>
        <v/>
      </c>
      <c r="FV59" s="902" t="str">
        <f t="shared" si="156"/>
        <v/>
      </c>
      <c r="FW59" s="902" t="str">
        <f t="shared" si="157"/>
        <v/>
      </c>
      <c r="FX59" s="902" t="str">
        <f t="shared" si="158"/>
        <v/>
      </c>
      <c r="FY59" s="902" t="str">
        <f t="shared" si="159"/>
        <v/>
      </c>
      <c r="FZ59" s="902" t="str">
        <f t="shared" si="160"/>
        <v/>
      </c>
      <c r="GA59" s="902" t="str">
        <f t="shared" si="161"/>
        <v/>
      </c>
      <c r="GB59" s="902" t="str">
        <f t="shared" si="162"/>
        <v/>
      </c>
      <c r="GC59" s="902" t="str">
        <f t="shared" si="163"/>
        <v/>
      </c>
      <c r="GD59" s="902" t="str">
        <f t="shared" si="164"/>
        <v/>
      </c>
      <c r="GE59" s="902" t="str">
        <f t="shared" si="165"/>
        <v/>
      </c>
      <c r="GF59" s="902" t="str">
        <f t="shared" si="166"/>
        <v/>
      </c>
      <c r="GG59" s="902" t="str">
        <f t="shared" si="167"/>
        <v/>
      </c>
      <c r="GH59" s="902" t="str">
        <f t="shared" si="168"/>
        <v/>
      </c>
      <c r="GI59" s="902" t="str">
        <f t="shared" si="169"/>
        <v/>
      </c>
      <c r="GJ59" s="902" t="str">
        <f t="shared" si="170"/>
        <v/>
      </c>
      <c r="GK59" s="902" t="str">
        <f t="shared" si="171"/>
        <v/>
      </c>
      <c r="GL59" s="902" t="str">
        <f t="shared" si="172"/>
        <v/>
      </c>
      <c r="GM59" s="902" t="str">
        <f t="shared" si="173"/>
        <v/>
      </c>
      <c r="GN59" s="902" t="str">
        <f t="shared" si="174"/>
        <v/>
      </c>
      <c r="GO59" s="902" t="str">
        <f t="shared" si="175"/>
        <v/>
      </c>
      <c r="GP59" s="902" t="str">
        <f t="shared" si="176"/>
        <v/>
      </c>
      <c r="GQ59" s="902" t="str">
        <f t="shared" si="177"/>
        <v/>
      </c>
      <c r="GR59" s="902" t="str">
        <f t="shared" si="178"/>
        <v/>
      </c>
      <c r="GS59" s="902" t="str">
        <f t="shared" si="179"/>
        <v/>
      </c>
      <c r="GT59" s="902" t="str">
        <f t="shared" si="180"/>
        <v/>
      </c>
      <c r="GU59" s="902" t="str">
        <f t="shared" si="181"/>
        <v/>
      </c>
      <c r="GV59" s="902" t="str">
        <f t="shared" si="182"/>
        <v/>
      </c>
      <c r="GW59" s="902" t="str">
        <f t="shared" si="183"/>
        <v/>
      </c>
      <c r="GX59" s="902" t="str">
        <f t="shared" si="184"/>
        <v/>
      </c>
      <c r="GY59" s="902" t="str">
        <f t="shared" si="185"/>
        <v/>
      </c>
      <c r="GZ59" s="902" t="str">
        <f t="shared" si="186"/>
        <v/>
      </c>
      <c r="HA59" s="902" t="str">
        <f t="shared" si="187"/>
        <v/>
      </c>
      <c r="HB59" s="902" t="str">
        <f t="shared" si="188"/>
        <v/>
      </c>
      <c r="HC59" s="902" t="str">
        <f t="shared" si="189"/>
        <v/>
      </c>
      <c r="HD59" s="902" t="str">
        <f t="shared" si="190"/>
        <v/>
      </c>
      <c r="HE59" s="902" t="str">
        <f t="shared" si="191"/>
        <v/>
      </c>
      <c r="HF59" s="902" t="str">
        <f t="shared" si="192"/>
        <v/>
      </c>
      <c r="HG59" s="902" t="str">
        <f t="shared" si="193"/>
        <v/>
      </c>
      <c r="HH59" s="902" t="str">
        <f t="shared" si="194"/>
        <v/>
      </c>
      <c r="HI59" s="902" t="str">
        <f t="shared" si="195"/>
        <v/>
      </c>
      <c r="HJ59" s="902" t="str">
        <f t="shared" si="196"/>
        <v/>
      </c>
      <c r="HK59" s="902" t="str">
        <f t="shared" si="197"/>
        <v/>
      </c>
      <c r="HL59" s="902" t="str">
        <f t="shared" si="198"/>
        <v/>
      </c>
      <c r="HM59" s="902" t="str">
        <f t="shared" si="199"/>
        <v/>
      </c>
      <c r="HN59" s="902" t="str">
        <f t="shared" si="200"/>
        <v/>
      </c>
      <c r="HO59" s="902" t="str">
        <f t="shared" si="201"/>
        <v/>
      </c>
      <c r="HP59" s="902" t="str">
        <f t="shared" si="202"/>
        <v/>
      </c>
      <c r="HQ59" s="902" t="str">
        <f t="shared" si="203"/>
        <v/>
      </c>
      <c r="HR59" s="902" t="str">
        <f t="shared" si="204"/>
        <v/>
      </c>
      <c r="HS59" s="902" t="str">
        <f t="shared" si="205"/>
        <v/>
      </c>
      <c r="HT59" s="902" t="str">
        <f t="shared" si="206"/>
        <v/>
      </c>
      <c r="HU59" s="902" t="str">
        <f t="shared" si="207"/>
        <v/>
      </c>
      <c r="HV59" s="902" t="str">
        <f t="shared" si="208"/>
        <v/>
      </c>
      <c r="HW59" s="902" t="str">
        <f t="shared" si="209"/>
        <v/>
      </c>
      <c r="HX59" s="902" t="str">
        <f t="shared" si="210"/>
        <v/>
      </c>
      <c r="HY59" s="902" t="str">
        <f t="shared" si="211"/>
        <v/>
      </c>
      <c r="HZ59" s="934" t="str">
        <f t="shared" si="212"/>
        <v/>
      </c>
      <c r="IA59" s="934" t="str">
        <f t="shared" si="213"/>
        <v/>
      </c>
      <c r="IB59" s="934" t="str">
        <f t="shared" si="214"/>
        <v/>
      </c>
      <c r="IC59" s="934" t="str">
        <f t="shared" si="215"/>
        <v/>
      </c>
      <c r="ID59" s="934" t="str">
        <f t="shared" si="216"/>
        <v/>
      </c>
      <c r="IE59" s="934" t="str">
        <f t="shared" si="217"/>
        <v/>
      </c>
      <c r="IF59" s="934" t="str">
        <f t="shared" si="218"/>
        <v/>
      </c>
      <c r="IG59" s="934" t="str">
        <f t="shared" si="219"/>
        <v/>
      </c>
      <c r="IH59" s="934" t="str">
        <f t="shared" si="220"/>
        <v/>
      </c>
      <c r="II59" s="934" t="str">
        <f t="shared" si="221"/>
        <v/>
      </c>
      <c r="IJ59" s="934" t="str">
        <f t="shared" si="222"/>
        <v/>
      </c>
      <c r="IK59" s="934" t="str">
        <f t="shared" si="223"/>
        <v/>
      </c>
      <c r="IL59" s="934" t="str">
        <f t="shared" si="224"/>
        <v/>
      </c>
      <c r="IM59" s="934" t="str">
        <f t="shared" si="225"/>
        <v/>
      </c>
      <c r="IN59" s="934" t="str">
        <f t="shared" si="226"/>
        <v/>
      </c>
      <c r="IO59" s="934" t="str">
        <f t="shared" si="227"/>
        <v/>
      </c>
      <c r="IP59" s="934" t="str">
        <f t="shared" si="228"/>
        <v/>
      </c>
      <c r="IQ59" s="934" t="str">
        <f t="shared" si="229"/>
        <v/>
      </c>
      <c r="IR59" s="934" t="str">
        <f t="shared" si="230"/>
        <v/>
      </c>
      <c r="IS59" s="934" t="str">
        <f t="shared" si="231"/>
        <v/>
      </c>
      <c r="IT59" s="934" t="str">
        <f t="shared" si="232"/>
        <v/>
      </c>
      <c r="IU59" s="934" t="str">
        <f t="shared" si="233"/>
        <v/>
      </c>
      <c r="IV59" s="934" t="str">
        <f t="shared" si="234"/>
        <v/>
      </c>
      <c r="IW59" s="934" t="str">
        <f t="shared" si="235"/>
        <v/>
      </c>
      <c r="IX59" s="934" t="str">
        <f t="shared" si="236"/>
        <v/>
      </c>
      <c r="IY59" s="934" t="str">
        <f t="shared" si="237"/>
        <v/>
      </c>
      <c r="IZ59" s="934" t="str">
        <f t="shared" si="238"/>
        <v/>
      </c>
      <c r="JA59" s="934" t="str">
        <f t="shared" si="239"/>
        <v/>
      </c>
      <c r="JB59" s="934" t="str">
        <f t="shared" si="240"/>
        <v/>
      </c>
      <c r="JC59" s="934" t="str">
        <f t="shared" si="241"/>
        <v/>
      </c>
      <c r="JD59" s="934" t="str">
        <f t="shared" si="242"/>
        <v/>
      </c>
      <c r="JE59" s="934" t="str">
        <f t="shared" si="243"/>
        <v/>
      </c>
      <c r="JF59" s="934" t="str">
        <f t="shared" si="244"/>
        <v/>
      </c>
      <c r="JG59" s="934" t="str">
        <f t="shared" si="245"/>
        <v/>
      </c>
      <c r="JH59" s="934" t="str">
        <f t="shared" si="246"/>
        <v/>
      </c>
      <c r="JI59" s="934" t="str">
        <f t="shared" si="247"/>
        <v/>
      </c>
      <c r="JJ59" s="934" t="str">
        <f t="shared" si="248"/>
        <v/>
      </c>
      <c r="JK59" s="934" t="str">
        <f t="shared" si="249"/>
        <v/>
      </c>
      <c r="JL59" s="934" t="str">
        <f t="shared" si="250"/>
        <v/>
      </c>
      <c r="JM59" s="934" t="str">
        <f t="shared" si="251"/>
        <v/>
      </c>
      <c r="JN59" s="934" t="str">
        <f t="shared" si="252"/>
        <v/>
      </c>
      <c r="JO59" s="934" t="str">
        <f t="shared" si="253"/>
        <v/>
      </c>
      <c r="JP59" s="934" t="str">
        <f t="shared" si="254"/>
        <v/>
      </c>
      <c r="JQ59" s="934" t="str">
        <f t="shared" si="255"/>
        <v/>
      </c>
      <c r="JR59" s="934" t="str">
        <f t="shared" si="256"/>
        <v/>
      </c>
      <c r="JS59" s="934" t="str">
        <f t="shared" si="257"/>
        <v/>
      </c>
      <c r="JT59" s="934" t="str">
        <f t="shared" si="258"/>
        <v/>
      </c>
      <c r="JU59" s="934" t="str">
        <f t="shared" si="259"/>
        <v/>
      </c>
      <c r="JV59" s="934" t="str">
        <f t="shared" si="260"/>
        <v/>
      </c>
      <c r="JW59" s="934" t="str">
        <f t="shared" si="261"/>
        <v/>
      </c>
      <c r="JX59" s="934" t="str">
        <f t="shared" si="262"/>
        <v/>
      </c>
      <c r="JY59" s="934" t="str">
        <f t="shared" si="263"/>
        <v/>
      </c>
      <c r="JZ59" s="934" t="str">
        <f t="shared" si="264"/>
        <v/>
      </c>
      <c r="KA59" s="934" t="str">
        <f t="shared" si="265"/>
        <v/>
      </c>
      <c r="KB59" s="934" t="str">
        <f t="shared" si="266"/>
        <v/>
      </c>
      <c r="KC59" s="934" t="str">
        <f t="shared" si="267"/>
        <v/>
      </c>
      <c r="KD59" s="934" t="str">
        <f t="shared" si="268"/>
        <v/>
      </c>
      <c r="KE59" s="934" t="str">
        <f t="shared" si="269"/>
        <v/>
      </c>
      <c r="KF59" s="934" t="str">
        <f t="shared" si="270"/>
        <v/>
      </c>
      <c r="KG59" s="934" t="str">
        <f t="shared" si="271"/>
        <v/>
      </c>
      <c r="KH59" s="934" t="str">
        <f t="shared" si="272"/>
        <v/>
      </c>
      <c r="KI59" s="934" t="str">
        <f t="shared" si="273"/>
        <v/>
      </c>
      <c r="KJ59" s="934" t="str">
        <f t="shared" si="274"/>
        <v/>
      </c>
      <c r="KK59" s="934" t="str">
        <f t="shared" si="275"/>
        <v/>
      </c>
      <c r="KL59" s="934" t="str">
        <f t="shared" si="276"/>
        <v/>
      </c>
      <c r="KM59" s="934" t="str">
        <f t="shared" si="277"/>
        <v/>
      </c>
      <c r="KN59" s="934" t="str">
        <f t="shared" si="278"/>
        <v/>
      </c>
      <c r="KO59" s="934" t="str">
        <f t="shared" si="279"/>
        <v/>
      </c>
      <c r="KP59" s="934" t="str">
        <f t="shared" si="280"/>
        <v/>
      </c>
      <c r="KQ59" s="934" t="str">
        <f t="shared" si="281"/>
        <v/>
      </c>
      <c r="KR59" s="934" t="str">
        <f t="shared" si="282"/>
        <v/>
      </c>
      <c r="KS59" s="934" t="str">
        <f t="shared" si="283"/>
        <v/>
      </c>
      <c r="KT59" s="934" t="str">
        <f t="shared" si="284"/>
        <v/>
      </c>
      <c r="KU59" s="934" t="str">
        <f t="shared" si="285"/>
        <v/>
      </c>
      <c r="KV59" s="934" t="str">
        <f t="shared" si="286"/>
        <v/>
      </c>
      <c r="KW59" s="934" t="str">
        <f t="shared" si="287"/>
        <v/>
      </c>
      <c r="KX59" s="934" t="str">
        <f t="shared" si="288"/>
        <v/>
      </c>
      <c r="KY59" s="934" t="str">
        <f t="shared" si="289"/>
        <v/>
      </c>
      <c r="KZ59" s="934" t="str">
        <f t="shared" si="290"/>
        <v/>
      </c>
      <c r="LA59" s="934" t="str">
        <f t="shared" si="291"/>
        <v/>
      </c>
      <c r="LB59" s="934" t="str">
        <f t="shared" si="292"/>
        <v/>
      </c>
      <c r="LC59" s="934" t="str">
        <f t="shared" si="293"/>
        <v/>
      </c>
      <c r="LD59" s="934" t="str">
        <f t="shared" si="294"/>
        <v/>
      </c>
      <c r="LE59" s="934" t="str">
        <f t="shared" si="295"/>
        <v/>
      </c>
      <c r="LF59" s="934" t="str">
        <f t="shared" si="296"/>
        <v/>
      </c>
      <c r="LG59" s="934" t="str">
        <f t="shared" si="297"/>
        <v/>
      </c>
      <c r="LH59" s="934" t="str">
        <f t="shared" si="298"/>
        <v/>
      </c>
      <c r="LI59" s="934" t="str">
        <f t="shared" si="299"/>
        <v/>
      </c>
      <c r="LJ59" s="934" t="str">
        <f t="shared" si="300"/>
        <v/>
      </c>
      <c r="LK59" s="934" t="str">
        <f t="shared" si="301"/>
        <v/>
      </c>
      <c r="LL59" s="934" t="str">
        <f t="shared" si="302"/>
        <v/>
      </c>
      <c r="LM59" s="934" t="str">
        <f t="shared" si="303"/>
        <v/>
      </c>
      <c r="LN59" s="934" t="str">
        <f t="shared" si="304"/>
        <v/>
      </c>
      <c r="LO59" s="934" t="str">
        <f t="shared" si="305"/>
        <v/>
      </c>
      <c r="LP59" s="934" t="str">
        <f t="shared" si="306"/>
        <v/>
      </c>
      <c r="LQ59" s="935" t="str">
        <f t="shared" si="307"/>
        <v/>
      </c>
      <c r="LR59" s="935" t="str">
        <f t="shared" si="308"/>
        <v/>
      </c>
      <c r="LS59" s="935" t="str">
        <f t="shared" si="309"/>
        <v/>
      </c>
      <c r="LT59" s="935" t="str">
        <f t="shared" si="310"/>
        <v/>
      </c>
      <c r="LU59" s="935" t="str">
        <f t="shared" si="311"/>
        <v/>
      </c>
      <c r="LV59" s="902" t="str">
        <f t="shared" si="312"/>
        <v/>
      </c>
      <c r="LW59" s="902" t="str">
        <f t="shared" si="313"/>
        <v/>
      </c>
      <c r="LX59" s="902" t="str">
        <f t="shared" si="314"/>
        <v/>
      </c>
      <c r="LY59" s="902" t="str">
        <f t="shared" si="315"/>
        <v/>
      </c>
      <c r="LZ59" s="902" t="str">
        <f t="shared" si="316"/>
        <v/>
      </c>
      <c r="MA59" s="902" t="str">
        <f t="shared" si="317"/>
        <v/>
      </c>
      <c r="MB59" s="902" t="str">
        <f t="shared" si="318"/>
        <v/>
      </c>
      <c r="MC59" s="902" t="str">
        <f t="shared" si="319"/>
        <v/>
      </c>
      <c r="MD59" s="902" t="str">
        <f t="shared" si="320"/>
        <v/>
      </c>
      <c r="ME59" s="902" t="str">
        <f t="shared" si="321"/>
        <v/>
      </c>
      <c r="MF59" s="902" t="str">
        <f t="shared" si="322"/>
        <v/>
      </c>
      <c r="MG59" s="902" t="str">
        <f t="shared" si="323"/>
        <v/>
      </c>
      <c r="MH59" s="902" t="str">
        <f t="shared" si="324"/>
        <v/>
      </c>
      <c r="MI59" s="902" t="str">
        <f t="shared" si="325"/>
        <v/>
      </c>
      <c r="MJ59" s="902" t="str">
        <f t="shared" si="326"/>
        <v/>
      </c>
      <c r="MK59" s="902" t="str">
        <f t="shared" si="327"/>
        <v/>
      </c>
      <c r="ML59" s="902" t="str">
        <f t="shared" si="328"/>
        <v/>
      </c>
      <c r="MM59" s="902" t="str">
        <f t="shared" si="329"/>
        <v/>
      </c>
      <c r="MN59" s="902" t="str">
        <f t="shared" si="330"/>
        <v/>
      </c>
      <c r="MO59" s="902" t="str">
        <f t="shared" si="331"/>
        <v/>
      </c>
      <c r="MP59" s="923">
        <f t="shared" si="338"/>
        <v>0</v>
      </c>
      <c r="MQ59" s="923">
        <f t="shared" si="339"/>
        <v>0</v>
      </c>
      <c r="MR59" s="923">
        <f t="shared" si="340"/>
        <v>0</v>
      </c>
      <c r="MS59" s="923">
        <f t="shared" si="341"/>
        <v>0</v>
      </c>
      <c r="MT59" s="923">
        <f t="shared" si="342"/>
        <v>0</v>
      </c>
      <c r="MU59" s="923">
        <f t="shared" si="343"/>
        <v>0</v>
      </c>
      <c r="MV59" s="923">
        <f t="shared" si="344"/>
        <v>0</v>
      </c>
      <c r="MW59" s="923">
        <f t="shared" si="345"/>
        <v>0</v>
      </c>
      <c r="MX59" s="923">
        <f t="shared" si="346"/>
        <v>0</v>
      </c>
      <c r="MY59" s="923">
        <f t="shared" si="347"/>
        <v>0</v>
      </c>
      <c r="MZ59" s="923">
        <f t="shared" si="332"/>
        <v>0</v>
      </c>
      <c r="NA59" s="923">
        <f t="shared" si="333"/>
        <v>0</v>
      </c>
      <c r="NB59" s="923">
        <f t="shared" si="334"/>
        <v>0</v>
      </c>
      <c r="NC59" s="923">
        <f t="shared" si="335"/>
        <v>0</v>
      </c>
      <c r="ND59" s="923">
        <f t="shared" si="336"/>
        <v>0</v>
      </c>
    </row>
    <row r="60" spans="1:368" s="902" customFormat="1" ht="13.9" customHeight="1" x14ac:dyDescent="0.2">
      <c r="A60" s="927" t="str">
        <f t="shared" si="337"/>
        <v/>
      </c>
      <c r="B60" s="928">
        <f>'Rent Schedule &amp; Summary'!B38</f>
        <v>0</v>
      </c>
      <c r="C60" s="929">
        <f>'Rent Schedule &amp; Summary'!C38</f>
        <v>0</v>
      </c>
      <c r="D60" s="929">
        <f>'Rent Schedule &amp; Summary'!D38</f>
        <v>0</v>
      </c>
      <c r="E60" s="929">
        <f>'Rent Schedule &amp; Summary'!E38</f>
        <v>0</v>
      </c>
      <c r="F60" s="929">
        <f>'Rent Schedule &amp; Summary'!F38</f>
        <v>0</v>
      </c>
      <c r="G60" s="929">
        <f>'Rent Schedule &amp; Summary'!G38</f>
        <v>0</v>
      </c>
      <c r="H60" s="929">
        <f>'Rent Schedule &amp; Summary'!H38</f>
        <v>0</v>
      </c>
      <c r="I60" s="929">
        <f>'Rent Schedule &amp; Summary'!I38</f>
        <v>0</v>
      </c>
      <c r="J60" s="929">
        <f>'Rent Schedule &amp; Summary'!J38</f>
        <v>0</v>
      </c>
      <c r="K60" s="930">
        <f>'Rent Schedule &amp; Summary'!K38</f>
        <v>0</v>
      </c>
      <c r="L60" s="759">
        <f t="shared" si="0"/>
        <v>0</v>
      </c>
      <c r="M60" s="759">
        <f t="shared" si="1"/>
        <v>0</v>
      </c>
      <c r="N60" s="931">
        <f>'Rent Schedule &amp; Summary'!N38</f>
        <v>0</v>
      </c>
      <c r="O60" s="931">
        <f>'Rent Schedule &amp; Summary'!O38</f>
        <v>0</v>
      </c>
      <c r="P60" s="931">
        <f>'Rent Schedule &amp; Summary'!P38</f>
        <v>0</v>
      </c>
      <c r="Q60" s="908">
        <f>'Rent Schedule &amp; Summary'!Q38</f>
        <v>0</v>
      </c>
      <c r="R60" s="932">
        <f>'Rent Schedule &amp; Summary'!R38</f>
        <v>0</v>
      </c>
      <c r="S60" s="933">
        <f>'Rent Schedule &amp; Summary'!S38</f>
        <v>0</v>
      </c>
      <c r="T60" s="1281">
        <f>'Rent Schedule &amp; Summary'!T38</f>
        <v>0</v>
      </c>
      <c r="U60" s="1281"/>
      <c r="V60" s="1281"/>
      <c r="W60" s="1281"/>
      <c r="X60" s="902" t="str">
        <f t="shared" si="2"/>
        <v/>
      </c>
      <c r="Y60" s="902" t="str">
        <f t="shared" si="3"/>
        <v/>
      </c>
      <c r="Z60" s="902" t="str">
        <f t="shared" si="4"/>
        <v/>
      </c>
      <c r="AA60" s="902" t="str">
        <f t="shared" si="5"/>
        <v/>
      </c>
      <c r="AB60" s="902" t="str">
        <f t="shared" si="6"/>
        <v/>
      </c>
      <c r="AC60" s="902" t="str">
        <f t="shared" si="7"/>
        <v/>
      </c>
      <c r="AD60" s="902" t="str">
        <f t="shared" si="8"/>
        <v/>
      </c>
      <c r="AE60" s="902" t="str">
        <f t="shared" si="9"/>
        <v/>
      </c>
      <c r="AF60" s="902" t="str">
        <f t="shared" si="10"/>
        <v/>
      </c>
      <c r="AG60" s="902" t="str">
        <f t="shared" si="11"/>
        <v/>
      </c>
      <c r="AH60" s="902" t="str">
        <f t="shared" si="12"/>
        <v/>
      </c>
      <c r="AI60" s="902" t="str">
        <f t="shared" si="13"/>
        <v/>
      </c>
      <c r="AJ60" s="902" t="str">
        <f t="shared" si="14"/>
        <v/>
      </c>
      <c r="AK60" s="902" t="str">
        <f t="shared" si="15"/>
        <v/>
      </c>
      <c r="AL60" s="902" t="str">
        <f t="shared" si="16"/>
        <v/>
      </c>
      <c r="AM60" s="902" t="str">
        <f t="shared" si="17"/>
        <v/>
      </c>
      <c r="AN60" s="902" t="str">
        <f t="shared" si="18"/>
        <v/>
      </c>
      <c r="AO60" s="902" t="str">
        <f t="shared" si="19"/>
        <v/>
      </c>
      <c r="AP60" s="902" t="str">
        <f t="shared" si="20"/>
        <v/>
      </c>
      <c r="AQ60" s="902" t="str">
        <f t="shared" si="21"/>
        <v/>
      </c>
      <c r="AR60" s="902" t="str">
        <f t="shared" si="22"/>
        <v/>
      </c>
      <c r="AS60" s="902" t="str">
        <f t="shared" si="23"/>
        <v/>
      </c>
      <c r="AT60" s="902" t="str">
        <f t="shared" si="24"/>
        <v/>
      </c>
      <c r="AU60" s="902" t="str">
        <f t="shared" si="25"/>
        <v/>
      </c>
      <c r="AV60" s="902" t="str">
        <f t="shared" si="26"/>
        <v/>
      </c>
      <c r="AW60" s="902" t="str">
        <f t="shared" si="27"/>
        <v/>
      </c>
      <c r="AX60" s="902" t="str">
        <f t="shared" si="28"/>
        <v/>
      </c>
      <c r="AY60" s="902" t="str">
        <f t="shared" si="29"/>
        <v/>
      </c>
      <c r="AZ60" s="902" t="str">
        <f t="shared" si="30"/>
        <v/>
      </c>
      <c r="BA60" s="902" t="str">
        <f t="shared" si="31"/>
        <v/>
      </c>
      <c r="BB60" s="902" t="str">
        <f t="shared" si="32"/>
        <v/>
      </c>
      <c r="BC60" s="902" t="str">
        <f t="shared" si="33"/>
        <v/>
      </c>
      <c r="BD60" s="902" t="str">
        <f t="shared" si="34"/>
        <v/>
      </c>
      <c r="BE60" s="902" t="str">
        <f t="shared" si="35"/>
        <v/>
      </c>
      <c r="BF60" s="902" t="str">
        <f t="shared" si="36"/>
        <v/>
      </c>
      <c r="BG60" s="902" t="str">
        <f t="shared" si="37"/>
        <v/>
      </c>
      <c r="BH60" s="902" t="str">
        <f t="shared" si="38"/>
        <v/>
      </c>
      <c r="BI60" s="902" t="str">
        <f t="shared" si="39"/>
        <v/>
      </c>
      <c r="BJ60" s="902" t="str">
        <f t="shared" si="40"/>
        <v/>
      </c>
      <c r="BK60" s="902" t="str">
        <f t="shared" si="41"/>
        <v/>
      </c>
      <c r="BL60" s="902" t="str">
        <f t="shared" si="42"/>
        <v/>
      </c>
      <c r="BM60" s="902" t="str">
        <f t="shared" si="43"/>
        <v/>
      </c>
      <c r="BN60" s="902" t="str">
        <f t="shared" si="44"/>
        <v/>
      </c>
      <c r="BO60" s="902" t="str">
        <f t="shared" si="45"/>
        <v/>
      </c>
      <c r="BP60" s="902" t="str">
        <f t="shared" si="46"/>
        <v/>
      </c>
      <c r="BQ60" s="902" t="str">
        <f t="shared" si="47"/>
        <v/>
      </c>
      <c r="BR60" s="902" t="str">
        <f t="shared" si="48"/>
        <v/>
      </c>
      <c r="BS60" s="902" t="str">
        <f t="shared" si="49"/>
        <v/>
      </c>
      <c r="BT60" s="902" t="str">
        <f t="shared" si="50"/>
        <v/>
      </c>
      <c r="BU60" s="902" t="str">
        <f t="shared" si="51"/>
        <v/>
      </c>
      <c r="BV60" s="902" t="str">
        <f t="shared" si="52"/>
        <v/>
      </c>
      <c r="BW60" s="902" t="str">
        <f t="shared" si="53"/>
        <v/>
      </c>
      <c r="BX60" s="902" t="str">
        <f t="shared" si="54"/>
        <v/>
      </c>
      <c r="BY60" s="902" t="str">
        <f t="shared" si="55"/>
        <v/>
      </c>
      <c r="BZ60" s="902" t="str">
        <f t="shared" si="56"/>
        <v/>
      </c>
      <c r="CA60" s="902" t="str">
        <f t="shared" si="57"/>
        <v/>
      </c>
      <c r="CB60" s="902" t="str">
        <f t="shared" si="58"/>
        <v/>
      </c>
      <c r="CC60" s="902" t="str">
        <f t="shared" si="59"/>
        <v/>
      </c>
      <c r="CD60" s="902" t="str">
        <f t="shared" si="60"/>
        <v/>
      </c>
      <c r="CE60" s="902" t="str">
        <f t="shared" si="61"/>
        <v/>
      </c>
      <c r="CF60" s="902" t="str">
        <f t="shared" si="62"/>
        <v/>
      </c>
      <c r="CG60" s="902" t="str">
        <f t="shared" si="63"/>
        <v/>
      </c>
      <c r="CH60" s="902" t="str">
        <f t="shared" si="64"/>
        <v/>
      </c>
      <c r="CI60" s="902" t="str">
        <f t="shared" si="65"/>
        <v/>
      </c>
      <c r="CJ60" s="902" t="str">
        <f t="shared" si="66"/>
        <v/>
      </c>
      <c r="CK60" s="902" t="str">
        <f t="shared" si="67"/>
        <v/>
      </c>
      <c r="CL60" s="902" t="str">
        <f t="shared" si="68"/>
        <v/>
      </c>
      <c r="CM60" s="902" t="str">
        <f t="shared" si="69"/>
        <v/>
      </c>
      <c r="CN60" s="902" t="str">
        <f t="shared" si="70"/>
        <v/>
      </c>
      <c r="CO60" s="902" t="str">
        <f t="shared" si="71"/>
        <v/>
      </c>
      <c r="CP60" s="902" t="str">
        <f t="shared" si="72"/>
        <v/>
      </c>
      <c r="CQ60" s="902" t="str">
        <f t="shared" si="73"/>
        <v/>
      </c>
      <c r="CR60" s="902" t="str">
        <f t="shared" si="74"/>
        <v/>
      </c>
      <c r="CS60" s="902" t="str">
        <f t="shared" si="75"/>
        <v/>
      </c>
      <c r="CT60" s="902" t="str">
        <f t="shared" si="76"/>
        <v/>
      </c>
      <c r="CU60" s="902" t="str">
        <f t="shared" si="77"/>
        <v/>
      </c>
      <c r="CV60" s="902" t="str">
        <f t="shared" si="78"/>
        <v/>
      </c>
      <c r="CW60" s="902" t="str">
        <f t="shared" si="79"/>
        <v/>
      </c>
      <c r="CX60" s="902" t="str">
        <f t="shared" si="80"/>
        <v/>
      </c>
      <c r="CY60" s="902" t="str">
        <f t="shared" si="81"/>
        <v/>
      </c>
      <c r="CZ60" s="902" t="str">
        <f t="shared" si="82"/>
        <v/>
      </c>
      <c r="DA60" s="902" t="str">
        <f t="shared" si="83"/>
        <v/>
      </c>
      <c r="DB60" s="902" t="str">
        <f t="shared" si="84"/>
        <v/>
      </c>
      <c r="DC60" s="902" t="str">
        <f t="shared" si="85"/>
        <v/>
      </c>
      <c r="DD60" s="902" t="str">
        <f t="shared" si="86"/>
        <v/>
      </c>
      <c r="DE60" s="902" t="str">
        <f t="shared" si="87"/>
        <v/>
      </c>
      <c r="DF60" s="902" t="str">
        <f t="shared" si="88"/>
        <v/>
      </c>
      <c r="DG60" s="902" t="str">
        <f t="shared" si="89"/>
        <v/>
      </c>
      <c r="DH60" s="902" t="str">
        <f t="shared" si="90"/>
        <v/>
      </c>
      <c r="DI60" s="902" t="str">
        <f t="shared" si="91"/>
        <v/>
      </c>
      <c r="DJ60" s="902" t="str">
        <f t="shared" si="92"/>
        <v/>
      </c>
      <c r="DK60" s="902" t="str">
        <f t="shared" si="93"/>
        <v/>
      </c>
      <c r="DL60" s="902" t="str">
        <f t="shared" si="94"/>
        <v/>
      </c>
      <c r="DM60" s="902" t="str">
        <f t="shared" si="95"/>
        <v/>
      </c>
      <c r="DN60" s="902" t="str">
        <f t="shared" si="96"/>
        <v/>
      </c>
      <c r="DO60" s="902" t="str">
        <f t="shared" si="97"/>
        <v/>
      </c>
      <c r="DP60" s="902" t="str">
        <f t="shared" si="98"/>
        <v/>
      </c>
      <c r="DQ60" s="902" t="str">
        <f t="shared" si="99"/>
        <v/>
      </c>
      <c r="DR60" s="902" t="str">
        <f t="shared" si="100"/>
        <v/>
      </c>
      <c r="DS60" s="902" t="str">
        <f t="shared" si="101"/>
        <v/>
      </c>
      <c r="DT60" s="902" t="str">
        <f t="shared" si="102"/>
        <v/>
      </c>
      <c r="DU60" s="902" t="str">
        <f t="shared" si="103"/>
        <v/>
      </c>
      <c r="DV60" s="902" t="str">
        <f t="shared" si="104"/>
        <v/>
      </c>
      <c r="DW60" s="902" t="str">
        <f t="shared" si="105"/>
        <v/>
      </c>
      <c r="DX60" s="902" t="str">
        <f t="shared" si="106"/>
        <v/>
      </c>
      <c r="DY60" s="902" t="str">
        <f t="shared" si="107"/>
        <v/>
      </c>
      <c r="DZ60" s="902" t="str">
        <f t="shared" si="108"/>
        <v/>
      </c>
      <c r="EA60" s="902" t="str">
        <f t="shared" si="109"/>
        <v/>
      </c>
      <c r="EB60" s="902" t="str">
        <f t="shared" si="110"/>
        <v/>
      </c>
      <c r="EC60" s="902" t="str">
        <f t="shared" si="111"/>
        <v/>
      </c>
      <c r="ED60" s="902" t="str">
        <f t="shared" si="112"/>
        <v/>
      </c>
      <c r="EE60" s="902" t="str">
        <f t="shared" si="113"/>
        <v/>
      </c>
      <c r="EF60" s="902" t="str">
        <f t="shared" si="114"/>
        <v/>
      </c>
      <c r="EG60" s="902" t="str">
        <f t="shared" si="115"/>
        <v/>
      </c>
      <c r="EH60" s="902" t="str">
        <f t="shared" si="116"/>
        <v/>
      </c>
      <c r="EI60" s="902" t="str">
        <f t="shared" si="117"/>
        <v/>
      </c>
      <c r="EJ60" s="902" t="str">
        <f t="shared" si="118"/>
        <v/>
      </c>
      <c r="EK60" s="902" t="str">
        <f t="shared" si="119"/>
        <v/>
      </c>
      <c r="EL60" s="902" t="str">
        <f t="shared" si="120"/>
        <v/>
      </c>
      <c r="EM60" s="902" t="str">
        <f t="shared" si="121"/>
        <v/>
      </c>
      <c r="EN60" s="902" t="str">
        <f t="shared" si="122"/>
        <v/>
      </c>
      <c r="EO60" s="902" t="str">
        <f t="shared" si="123"/>
        <v/>
      </c>
      <c r="EP60" s="902" t="str">
        <f t="shared" si="124"/>
        <v/>
      </c>
      <c r="EQ60" s="902" t="str">
        <f t="shared" si="125"/>
        <v/>
      </c>
      <c r="ER60" s="902" t="str">
        <f t="shared" si="126"/>
        <v/>
      </c>
      <c r="ES60" s="902" t="str">
        <f t="shared" si="127"/>
        <v/>
      </c>
      <c r="ET60" s="902" t="str">
        <f t="shared" si="128"/>
        <v/>
      </c>
      <c r="EU60" s="902" t="str">
        <f t="shared" si="129"/>
        <v/>
      </c>
      <c r="EV60" s="902" t="str">
        <f t="shared" si="130"/>
        <v/>
      </c>
      <c r="EW60" s="902" t="str">
        <f t="shared" si="131"/>
        <v/>
      </c>
      <c r="EX60" s="902" t="str">
        <f t="shared" si="132"/>
        <v/>
      </c>
      <c r="EY60" s="902" t="str">
        <f t="shared" si="133"/>
        <v/>
      </c>
      <c r="EZ60" s="902" t="str">
        <f t="shared" si="134"/>
        <v/>
      </c>
      <c r="FA60" s="902" t="str">
        <f t="shared" si="135"/>
        <v/>
      </c>
      <c r="FB60" s="902" t="str">
        <f t="shared" si="136"/>
        <v/>
      </c>
      <c r="FC60" s="902" t="str">
        <f t="shared" si="137"/>
        <v/>
      </c>
      <c r="FD60" s="902" t="str">
        <f t="shared" si="138"/>
        <v/>
      </c>
      <c r="FE60" s="902" t="str">
        <f t="shared" si="139"/>
        <v/>
      </c>
      <c r="FF60" s="902" t="str">
        <f t="shared" si="140"/>
        <v/>
      </c>
      <c r="FG60" s="902" t="str">
        <f t="shared" si="141"/>
        <v/>
      </c>
      <c r="FH60" s="902" t="str">
        <f t="shared" si="142"/>
        <v/>
      </c>
      <c r="FI60" s="902" t="str">
        <f t="shared" si="143"/>
        <v/>
      </c>
      <c r="FJ60" s="902" t="str">
        <f t="shared" si="144"/>
        <v/>
      </c>
      <c r="FK60" s="902" t="str">
        <f t="shared" si="145"/>
        <v/>
      </c>
      <c r="FL60" s="902" t="str">
        <f t="shared" si="146"/>
        <v/>
      </c>
      <c r="FM60" s="902" t="str">
        <f t="shared" si="147"/>
        <v/>
      </c>
      <c r="FN60" s="902" t="str">
        <f t="shared" si="148"/>
        <v/>
      </c>
      <c r="FO60" s="902" t="str">
        <f t="shared" si="149"/>
        <v/>
      </c>
      <c r="FP60" s="902" t="str">
        <f t="shared" si="150"/>
        <v/>
      </c>
      <c r="FQ60" s="902" t="str">
        <f t="shared" si="151"/>
        <v/>
      </c>
      <c r="FR60" s="902" t="str">
        <f t="shared" si="152"/>
        <v/>
      </c>
      <c r="FS60" s="902" t="str">
        <f t="shared" si="153"/>
        <v/>
      </c>
      <c r="FT60" s="902" t="str">
        <f t="shared" si="154"/>
        <v/>
      </c>
      <c r="FU60" s="902" t="str">
        <f t="shared" si="155"/>
        <v/>
      </c>
      <c r="FV60" s="902" t="str">
        <f t="shared" si="156"/>
        <v/>
      </c>
      <c r="FW60" s="902" t="str">
        <f t="shared" si="157"/>
        <v/>
      </c>
      <c r="FX60" s="902" t="str">
        <f t="shared" si="158"/>
        <v/>
      </c>
      <c r="FY60" s="902" t="str">
        <f t="shared" si="159"/>
        <v/>
      </c>
      <c r="FZ60" s="902" t="str">
        <f t="shared" si="160"/>
        <v/>
      </c>
      <c r="GA60" s="902" t="str">
        <f t="shared" si="161"/>
        <v/>
      </c>
      <c r="GB60" s="902" t="str">
        <f t="shared" si="162"/>
        <v/>
      </c>
      <c r="GC60" s="902" t="str">
        <f t="shared" si="163"/>
        <v/>
      </c>
      <c r="GD60" s="902" t="str">
        <f t="shared" si="164"/>
        <v/>
      </c>
      <c r="GE60" s="902" t="str">
        <f t="shared" si="165"/>
        <v/>
      </c>
      <c r="GF60" s="902" t="str">
        <f t="shared" si="166"/>
        <v/>
      </c>
      <c r="GG60" s="902" t="str">
        <f t="shared" si="167"/>
        <v/>
      </c>
      <c r="GH60" s="902" t="str">
        <f t="shared" si="168"/>
        <v/>
      </c>
      <c r="GI60" s="902" t="str">
        <f t="shared" si="169"/>
        <v/>
      </c>
      <c r="GJ60" s="902" t="str">
        <f t="shared" si="170"/>
        <v/>
      </c>
      <c r="GK60" s="902" t="str">
        <f t="shared" si="171"/>
        <v/>
      </c>
      <c r="GL60" s="902" t="str">
        <f t="shared" si="172"/>
        <v/>
      </c>
      <c r="GM60" s="902" t="str">
        <f t="shared" si="173"/>
        <v/>
      </c>
      <c r="GN60" s="902" t="str">
        <f t="shared" si="174"/>
        <v/>
      </c>
      <c r="GO60" s="902" t="str">
        <f t="shared" si="175"/>
        <v/>
      </c>
      <c r="GP60" s="902" t="str">
        <f t="shared" si="176"/>
        <v/>
      </c>
      <c r="GQ60" s="902" t="str">
        <f t="shared" si="177"/>
        <v/>
      </c>
      <c r="GR60" s="902" t="str">
        <f t="shared" si="178"/>
        <v/>
      </c>
      <c r="GS60" s="902" t="str">
        <f t="shared" si="179"/>
        <v/>
      </c>
      <c r="GT60" s="902" t="str">
        <f t="shared" si="180"/>
        <v/>
      </c>
      <c r="GU60" s="902" t="str">
        <f t="shared" si="181"/>
        <v/>
      </c>
      <c r="GV60" s="902" t="str">
        <f t="shared" si="182"/>
        <v/>
      </c>
      <c r="GW60" s="902" t="str">
        <f t="shared" si="183"/>
        <v/>
      </c>
      <c r="GX60" s="902" t="str">
        <f t="shared" si="184"/>
        <v/>
      </c>
      <c r="GY60" s="902" t="str">
        <f t="shared" si="185"/>
        <v/>
      </c>
      <c r="GZ60" s="902" t="str">
        <f t="shared" si="186"/>
        <v/>
      </c>
      <c r="HA60" s="902" t="str">
        <f t="shared" si="187"/>
        <v/>
      </c>
      <c r="HB60" s="902" t="str">
        <f t="shared" si="188"/>
        <v/>
      </c>
      <c r="HC60" s="902" t="str">
        <f t="shared" si="189"/>
        <v/>
      </c>
      <c r="HD60" s="902" t="str">
        <f t="shared" si="190"/>
        <v/>
      </c>
      <c r="HE60" s="902" t="str">
        <f t="shared" si="191"/>
        <v/>
      </c>
      <c r="HF60" s="902" t="str">
        <f t="shared" si="192"/>
        <v/>
      </c>
      <c r="HG60" s="902" t="str">
        <f t="shared" si="193"/>
        <v/>
      </c>
      <c r="HH60" s="902" t="str">
        <f t="shared" si="194"/>
        <v/>
      </c>
      <c r="HI60" s="902" t="str">
        <f t="shared" si="195"/>
        <v/>
      </c>
      <c r="HJ60" s="902" t="str">
        <f t="shared" si="196"/>
        <v/>
      </c>
      <c r="HK60" s="902" t="str">
        <f t="shared" si="197"/>
        <v/>
      </c>
      <c r="HL60" s="902" t="str">
        <f t="shared" si="198"/>
        <v/>
      </c>
      <c r="HM60" s="902" t="str">
        <f t="shared" si="199"/>
        <v/>
      </c>
      <c r="HN60" s="902" t="str">
        <f t="shared" si="200"/>
        <v/>
      </c>
      <c r="HO60" s="902" t="str">
        <f t="shared" si="201"/>
        <v/>
      </c>
      <c r="HP60" s="902" t="str">
        <f t="shared" si="202"/>
        <v/>
      </c>
      <c r="HQ60" s="902" t="str">
        <f t="shared" si="203"/>
        <v/>
      </c>
      <c r="HR60" s="902" t="str">
        <f t="shared" si="204"/>
        <v/>
      </c>
      <c r="HS60" s="902" t="str">
        <f t="shared" si="205"/>
        <v/>
      </c>
      <c r="HT60" s="902" t="str">
        <f t="shared" si="206"/>
        <v/>
      </c>
      <c r="HU60" s="902" t="str">
        <f t="shared" si="207"/>
        <v/>
      </c>
      <c r="HV60" s="902" t="str">
        <f t="shared" si="208"/>
        <v/>
      </c>
      <c r="HW60" s="902" t="str">
        <f t="shared" si="209"/>
        <v/>
      </c>
      <c r="HX60" s="902" t="str">
        <f t="shared" si="210"/>
        <v/>
      </c>
      <c r="HY60" s="902" t="str">
        <f t="shared" si="211"/>
        <v/>
      </c>
      <c r="HZ60" s="934" t="str">
        <f t="shared" si="212"/>
        <v/>
      </c>
      <c r="IA60" s="934" t="str">
        <f t="shared" si="213"/>
        <v/>
      </c>
      <c r="IB60" s="934" t="str">
        <f t="shared" si="214"/>
        <v/>
      </c>
      <c r="IC60" s="934" t="str">
        <f t="shared" si="215"/>
        <v/>
      </c>
      <c r="ID60" s="934" t="str">
        <f t="shared" si="216"/>
        <v/>
      </c>
      <c r="IE60" s="934" t="str">
        <f t="shared" si="217"/>
        <v/>
      </c>
      <c r="IF60" s="934" t="str">
        <f t="shared" si="218"/>
        <v/>
      </c>
      <c r="IG60" s="934" t="str">
        <f t="shared" si="219"/>
        <v/>
      </c>
      <c r="IH60" s="934" t="str">
        <f t="shared" si="220"/>
        <v/>
      </c>
      <c r="II60" s="934" t="str">
        <f t="shared" si="221"/>
        <v/>
      </c>
      <c r="IJ60" s="934" t="str">
        <f t="shared" si="222"/>
        <v/>
      </c>
      <c r="IK60" s="934" t="str">
        <f t="shared" si="223"/>
        <v/>
      </c>
      <c r="IL60" s="934" t="str">
        <f t="shared" si="224"/>
        <v/>
      </c>
      <c r="IM60" s="934" t="str">
        <f t="shared" si="225"/>
        <v/>
      </c>
      <c r="IN60" s="934" t="str">
        <f t="shared" si="226"/>
        <v/>
      </c>
      <c r="IO60" s="934" t="str">
        <f t="shared" si="227"/>
        <v/>
      </c>
      <c r="IP60" s="934" t="str">
        <f t="shared" si="228"/>
        <v/>
      </c>
      <c r="IQ60" s="934" t="str">
        <f t="shared" si="229"/>
        <v/>
      </c>
      <c r="IR60" s="934" t="str">
        <f t="shared" si="230"/>
        <v/>
      </c>
      <c r="IS60" s="934" t="str">
        <f t="shared" si="231"/>
        <v/>
      </c>
      <c r="IT60" s="934" t="str">
        <f t="shared" si="232"/>
        <v/>
      </c>
      <c r="IU60" s="934" t="str">
        <f t="shared" si="233"/>
        <v/>
      </c>
      <c r="IV60" s="934" t="str">
        <f t="shared" si="234"/>
        <v/>
      </c>
      <c r="IW60" s="934" t="str">
        <f t="shared" si="235"/>
        <v/>
      </c>
      <c r="IX60" s="934" t="str">
        <f t="shared" si="236"/>
        <v/>
      </c>
      <c r="IY60" s="934" t="str">
        <f t="shared" si="237"/>
        <v/>
      </c>
      <c r="IZ60" s="934" t="str">
        <f t="shared" si="238"/>
        <v/>
      </c>
      <c r="JA60" s="934" t="str">
        <f t="shared" si="239"/>
        <v/>
      </c>
      <c r="JB60" s="934" t="str">
        <f t="shared" si="240"/>
        <v/>
      </c>
      <c r="JC60" s="934" t="str">
        <f t="shared" si="241"/>
        <v/>
      </c>
      <c r="JD60" s="934" t="str">
        <f t="shared" si="242"/>
        <v/>
      </c>
      <c r="JE60" s="934" t="str">
        <f t="shared" si="243"/>
        <v/>
      </c>
      <c r="JF60" s="934" t="str">
        <f t="shared" si="244"/>
        <v/>
      </c>
      <c r="JG60" s="934" t="str">
        <f t="shared" si="245"/>
        <v/>
      </c>
      <c r="JH60" s="934" t="str">
        <f t="shared" si="246"/>
        <v/>
      </c>
      <c r="JI60" s="934" t="str">
        <f t="shared" si="247"/>
        <v/>
      </c>
      <c r="JJ60" s="934" t="str">
        <f t="shared" si="248"/>
        <v/>
      </c>
      <c r="JK60" s="934" t="str">
        <f t="shared" si="249"/>
        <v/>
      </c>
      <c r="JL60" s="934" t="str">
        <f t="shared" si="250"/>
        <v/>
      </c>
      <c r="JM60" s="934" t="str">
        <f t="shared" si="251"/>
        <v/>
      </c>
      <c r="JN60" s="934" t="str">
        <f t="shared" si="252"/>
        <v/>
      </c>
      <c r="JO60" s="934" t="str">
        <f t="shared" si="253"/>
        <v/>
      </c>
      <c r="JP60" s="934" t="str">
        <f t="shared" si="254"/>
        <v/>
      </c>
      <c r="JQ60" s="934" t="str">
        <f t="shared" si="255"/>
        <v/>
      </c>
      <c r="JR60" s="934" t="str">
        <f t="shared" si="256"/>
        <v/>
      </c>
      <c r="JS60" s="934" t="str">
        <f t="shared" si="257"/>
        <v/>
      </c>
      <c r="JT60" s="934" t="str">
        <f t="shared" si="258"/>
        <v/>
      </c>
      <c r="JU60" s="934" t="str">
        <f t="shared" si="259"/>
        <v/>
      </c>
      <c r="JV60" s="934" t="str">
        <f t="shared" si="260"/>
        <v/>
      </c>
      <c r="JW60" s="934" t="str">
        <f t="shared" si="261"/>
        <v/>
      </c>
      <c r="JX60" s="934" t="str">
        <f t="shared" si="262"/>
        <v/>
      </c>
      <c r="JY60" s="934" t="str">
        <f t="shared" si="263"/>
        <v/>
      </c>
      <c r="JZ60" s="934" t="str">
        <f t="shared" si="264"/>
        <v/>
      </c>
      <c r="KA60" s="934" t="str">
        <f t="shared" si="265"/>
        <v/>
      </c>
      <c r="KB60" s="934" t="str">
        <f t="shared" si="266"/>
        <v/>
      </c>
      <c r="KC60" s="934" t="str">
        <f t="shared" si="267"/>
        <v/>
      </c>
      <c r="KD60" s="934" t="str">
        <f t="shared" si="268"/>
        <v/>
      </c>
      <c r="KE60" s="934" t="str">
        <f t="shared" si="269"/>
        <v/>
      </c>
      <c r="KF60" s="934" t="str">
        <f t="shared" si="270"/>
        <v/>
      </c>
      <c r="KG60" s="934" t="str">
        <f t="shared" si="271"/>
        <v/>
      </c>
      <c r="KH60" s="934" t="str">
        <f t="shared" si="272"/>
        <v/>
      </c>
      <c r="KI60" s="934" t="str">
        <f t="shared" si="273"/>
        <v/>
      </c>
      <c r="KJ60" s="934" t="str">
        <f t="shared" si="274"/>
        <v/>
      </c>
      <c r="KK60" s="934" t="str">
        <f t="shared" si="275"/>
        <v/>
      </c>
      <c r="KL60" s="934" t="str">
        <f t="shared" si="276"/>
        <v/>
      </c>
      <c r="KM60" s="934" t="str">
        <f t="shared" si="277"/>
        <v/>
      </c>
      <c r="KN60" s="934" t="str">
        <f t="shared" si="278"/>
        <v/>
      </c>
      <c r="KO60" s="934" t="str">
        <f t="shared" si="279"/>
        <v/>
      </c>
      <c r="KP60" s="934" t="str">
        <f t="shared" si="280"/>
        <v/>
      </c>
      <c r="KQ60" s="934" t="str">
        <f t="shared" si="281"/>
        <v/>
      </c>
      <c r="KR60" s="934" t="str">
        <f t="shared" si="282"/>
        <v/>
      </c>
      <c r="KS60" s="934" t="str">
        <f t="shared" si="283"/>
        <v/>
      </c>
      <c r="KT60" s="934" t="str">
        <f t="shared" si="284"/>
        <v/>
      </c>
      <c r="KU60" s="934" t="str">
        <f t="shared" si="285"/>
        <v/>
      </c>
      <c r="KV60" s="934" t="str">
        <f t="shared" si="286"/>
        <v/>
      </c>
      <c r="KW60" s="934" t="str">
        <f t="shared" si="287"/>
        <v/>
      </c>
      <c r="KX60" s="934" t="str">
        <f t="shared" si="288"/>
        <v/>
      </c>
      <c r="KY60" s="934" t="str">
        <f t="shared" si="289"/>
        <v/>
      </c>
      <c r="KZ60" s="934" t="str">
        <f t="shared" si="290"/>
        <v/>
      </c>
      <c r="LA60" s="934" t="str">
        <f t="shared" si="291"/>
        <v/>
      </c>
      <c r="LB60" s="934" t="str">
        <f t="shared" si="292"/>
        <v/>
      </c>
      <c r="LC60" s="934" t="str">
        <f t="shared" si="293"/>
        <v/>
      </c>
      <c r="LD60" s="934" t="str">
        <f t="shared" si="294"/>
        <v/>
      </c>
      <c r="LE60" s="934" t="str">
        <f t="shared" si="295"/>
        <v/>
      </c>
      <c r="LF60" s="934" t="str">
        <f t="shared" si="296"/>
        <v/>
      </c>
      <c r="LG60" s="934" t="str">
        <f t="shared" si="297"/>
        <v/>
      </c>
      <c r="LH60" s="934" t="str">
        <f t="shared" si="298"/>
        <v/>
      </c>
      <c r="LI60" s="934" t="str">
        <f t="shared" si="299"/>
        <v/>
      </c>
      <c r="LJ60" s="934" t="str">
        <f t="shared" si="300"/>
        <v/>
      </c>
      <c r="LK60" s="934" t="str">
        <f t="shared" si="301"/>
        <v/>
      </c>
      <c r="LL60" s="934" t="str">
        <f t="shared" si="302"/>
        <v/>
      </c>
      <c r="LM60" s="934" t="str">
        <f t="shared" si="303"/>
        <v/>
      </c>
      <c r="LN60" s="934" t="str">
        <f t="shared" si="304"/>
        <v/>
      </c>
      <c r="LO60" s="934" t="str">
        <f t="shared" si="305"/>
        <v/>
      </c>
      <c r="LP60" s="934" t="str">
        <f t="shared" si="306"/>
        <v/>
      </c>
      <c r="LQ60" s="935" t="str">
        <f t="shared" si="307"/>
        <v/>
      </c>
      <c r="LR60" s="935" t="str">
        <f t="shared" si="308"/>
        <v/>
      </c>
      <c r="LS60" s="935" t="str">
        <f t="shared" si="309"/>
        <v/>
      </c>
      <c r="LT60" s="935" t="str">
        <f t="shared" si="310"/>
        <v/>
      </c>
      <c r="LU60" s="935" t="str">
        <f t="shared" si="311"/>
        <v/>
      </c>
      <c r="LV60" s="902" t="str">
        <f t="shared" si="312"/>
        <v/>
      </c>
      <c r="LW60" s="902" t="str">
        <f t="shared" si="313"/>
        <v/>
      </c>
      <c r="LX60" s="902" t="str">
        <f t="shared" si="314"/>
        <v/>
      </c>
      <c r="LY60" s="902" t="str">
        <f t="shared" si="315"/>
        <v/>
      </c>
      <c r="LZ60" s="902" t="str">
        <f t="shared" si="316"/>
        <v/>
      </c>
      <c r="MA60" s="902" t="str">
        <f t="shared" si="317"/>
        <v/>
      </c>
      <c r="MB60" s="902" t="str">
        <f t="shared" si="318"/>
        <v/>
      </c>
      <c r="MC60" s="902" t="str">
        <f t="shared" si="319"/>
        <v/>
      </c>
      <c r="MD60" s="902" t="str">
        <f t="shared" si="320"/>
        <v/>
      </c>
      <c r="ME60" s="902" t="str">
        <f t="shared" si="321"/>
        <v/>
      </c>
      <c r="MF60" s="902" t="str">
        <f t="shared" si="322"/>
        <v/>
      </c>
      <c r="MG60" s="902" t="str">
        <f t="shared" si="323"/>
        <v/>
      </c>
      <c r="MH60" s="902" t="str">
        <f t="shared" si="324"/>
        <v/>
      </c>
      <c r="MI60" s="902" t="str">
        <f t="shared" si="325"/>
        <v/>
      </c>
      <c r="MJ60" s="902" t="str">
        <f t="shared" si="326"/>
        <v/>
      </c>
      <c r="MK60" s="902" t="str">
        <f t="shared" si="327"/>
        <v/>
      </c>
      <c r="ML60" s="902" t="str">
        <f t="shared" si="328"/>
        <v/>
      </c>
      <c r="MM60" s="902" t="str">
        <f t="shared" si="329"/>
        <v/>
      </c>
      <c r="MN60" s="902" t="str">
        <f t="shared" si="330"/>
        <v/>
      </c>
      <c r="MO60" s="902" t="str">
        <f t="shared" si="331"/>
        <v/>
      </c>
      <c r="MP60" s="923">
        <f t="shared" si="338"/>
        <v>0</v>
      </c>
      <c r="MQ60" s="923">
        <f t="shared" si="339"/>
        <v>0</v>
      </c>
      <c r="MR60" s="923">
        <f t="shared" si="340"/>
        <v>0</v>
      </c>
      <c r="MS60" s="923">
        <f t="shared" si="341"/>
        <v>0</v>
      </c>
      <c r="MT60" s="923">
        <f t="shared" si="342"/>
        <v>0</v>
      </c>
      <c r="MU60" s="923">
        <f t="shared" si="343"/>
        <v>0</v>
      </c>
      <c r="MV60" s="923">
        <f t="shared" si="344"/>
        <v>0</v>
      </c>
      <c r="MW60" s="923">
        <f t="shared" si="345"/>
        <v>0</v>
      </c>
      <c r="MX60" s="923">
        <f t="shared" si="346"/>
        <v>0</v>
      </c>
      <c r="MY60" s="923">
        <f t="shared" si="347"/>
        <v>0</v>
      </c>
      <c r="MZ60" s="923">
        <f t="shared" si="332"/>
        <v>0</v>
      </c>
      <c r="NA60" s="923">
        <f t="shared" si="333"/>
        <v>0</v>
      </c>
      <c r="NB60" s="923">
        <f t="shared" si="334"/>
        <v>0</v>
      </c>
      <c r="NC60" s="923">
        <f t="shared" si="335"/>
        <v>0</v>
      </c>
      <c r="ND60" s="923">
        <f t="shared" si="336"/>
        <v>0</v>
      </c>
    </row>
    <row r="61" spans="1:368" s="902" customFormat="1" ht="13.9" customHeight="1" x14ac:dyDescent="0.2">
      <c r="A61" s="927" t="str">
        <f t="shared" si="337"/>
        <v/>
      </c>
      <c r="B61" s="928">
        <f>'Rent Schedule &amp; Summary'!B39</f>
        <v>0</v>
      </c>
      <c r="C61" s="929">
        <f>'Rent Schedule &amp; Summary'!C39</f>
        <v>0</v>
      </c>
      <c r="D61" s="929">
        <f>'Rent Schedule &amp; Summary'!D39</f>
        <v>0</v>
      </c>
      <c r="E61" s="929">
        <f>'Rent Schedule &amp; Summary'!E39</f>
        <v>0</v>
      </c>
      <c r="F61" s="929">
        <f>'Rent Schedule &amp; Summary'!F39</f>
        <v>0</v>
      </c>
      <c r="G61" s="929">
        <f>'Rent Schedule &amp; Summary'!G39</f>
        <v>0</v>
      </c>
      <c r="H61" s="929">
        <f>'Rent Schedule &amp; Summary'!H39</f>
        <v>0</v>
      </c>
      <c r="I61" s="929">
        <f>'Rent Schedule &amp; Summary'!I39</f>
        <v>0</v>
      </c>
      <c r="J61" s="929">
        <f>'Rent Schedule &amp; Summary'!J39</f>
        <v>0</v>
      </c>
      <c r="K61" s="930">
        <f>'Rent Schedule &amp; Summary'!K39</f>
        <v>0</v>
      </c>
      <c r="L61" s="759">
        <f t="shared" si="0"/>
        <v>0</v>
      </c>
      <c r="M61" s="759">
        <f t="shared" si="1"/>
        <v>0</v>
      </c>
      <c r="N61" s="931">
        <f>'Rent Schedule &amp; Summary'!N39</f>
        <v>0</v>
      </c>
      <c r="O61" s="931">
        <f>'Rent Schedule &amp; Summary'!O39</f>
        <v>0</v>
      </c>
      <c r="P61" s="931">
        <f>'Rent Schedule &amp; Summary'!P39</f>
        <v>0</v>
      </c>
      <c r="Q61" s="908">
        <f>'Rent Schedule &amp; Summary'!Q39</f>
        <v>0</v>
      </c>
      <c r="R61" s="932">
        <f>'Rent Schedule &amp; Summary'!R39</f>
        <v>0</v>
      </c>
      <c r="S61" s="933">
        <f>'Rent Schedule &amp; Summary'!S39</f>
        <v>0</v>
      </c>
      <c r="T61" s="1281">
        <f>'Rent Schedule &amp; Summary'!T39</f>
        <v>0</v>
      </c>
      <c r="U61" s="1281"/>
      <c r="V61" s="1281"/>
      <c r="W61" s="1281"/>
      <c r="X61" s="902" t="str">
        <f t="shared" si="2"/>
        <v/>
      </c>
      <c r="Y61" s="902" t="str">
        <f t="shared" si="3"/>
        <v/>
      </c>
      <c r="Z61" s="902" t="str">
        <f t="shared" si="4"/>
        <v/>
      </c>
      <c r="AA61" s="902" t="str">
        <f t="shared" si="5"/>
        <v/>
      </c>
      <c r="AB61" s="902" t="str">
        <f t="shared" si="6"/>
        <v/>
      </c>
      <c r="AC61" s="902" t="str">
        <f t="shared" si="7"/>
        <v/>
      </c>
      <c r="AD61" s="902" t="str">
        <f t="shared" si="8"/>
        <v/>
      </c>
      <c r="AE61" s="902" t="str">
        <f t="shared" si="9"/>
        <v/>
      </c>
      <c r="AF61" s="902" t="str">
        <f t="shared" si="10"/>
        <v/>
      </c>
      <c r="AG61" s="902" t="str">
        <f t="shared" si="11"/>
        <v/>
      </c>
      <c r="AH61" s="902" t="str">
        <f t="shared" si="12"/>
        <v/>
      </c>
      <c r="AI61" s="902" t="str">
        <f t="shared" si="13"/>
        <v/>
      </c>
      <c r="AJ61" s="902" t="str">
        <f t="shared" si="14"/>
        <v/>
      </c>
      <c r="AK61" s="902" t="str">
        <f t="shared" si="15"/>
        <v/>
      </c>
      <c r="AL61" s="902" t="str">
        <f t="shared" si="16"/>
        <v/>
      </c>
      <c r="AM61" s="902" t="str">
        <f t="shared" si="17"/>
        <v/>
      </c>
      <c r="AN61" s="902" t="str">
        <f t="shared" si="18"/>
        <v/>
      </c>
      <c r="AO61" s="902" t="str">
        <f t="shared" si="19"/>
        <v/>
      </c>
      <c r="AP61" s="902" t="str">
        <f t="shared" si="20"/>
        <v/>
      </c>
      <c r="AQ61" s="902" t="str">
        <f t="shared" si="21"/>
        <v/>
      </c>
      <c r="AR61" s="902" t="str">
        <f t="shared" si="22"/>
        <v/>
      </c>
      <c r="AS61" s="902" t="str">
        <f t="shared" si="23"/>
        <v/>
      </c>
      <c r="AT61" s="902" t="str">
        <f t="shared" si="24"/>
        <v/>
      </c>
      <c r="AU61" s="902" t="str">
        <f t="shared" si="25"/>
        <v/>
      </c>
      <c r="AV61" s="902" t="str">
        <f t="shared" si="26"/>
        <v/>
      </c>
      <c r="AW61" s="902" t="str">
        <f t="shared" si="27"/>
        <v/>
      </c>
      <c r="AX61" s="902" t="str">
        <f t="shared" si="28"/>
        <v/>
      </c>
      <c r="AY61" s="902" t="str">
        <f t="shared" si="29"/>
        <v/>
      </c>
      <c r="AZ61" s="902" t="str">
        <f t="shared" si="30"/>
        <v/>
      </c>
      <c r="BA61" s="902" t="str">
        <f t="shared" si="31"/>
        <v/>
      </c>
      <c r="BB61" s="902" t="str">
        <f t="shared" si="32"/>
        <v/>
      </c>
      <c r="BC61" s="902" t="str">
        <f t="shared" si="33"/>
        <v/>
      </c>
      <c r="BD61" s="902" t="str">
        <f t="shared" si="34"/>
        <v/>
      </c>
      <c r="BE61" s="902" t="str">
        <f t="shared" si="35"/>
        <v/>
      </c>
      <c r="BF61" s="902" t="str">
        <f t="shared" si="36"/>
        <v/>
      </c>
      <c r="BG61" s="902" t="str">
        <f t="shared" si="37"/>
        <v/>
      </c>
      <c r="BH61" s="902" t="str">
        <f t="shared" si="38"/>
        <v/>
      </c>
      <c r="BI61" s="902" t="str">
        <f t="shared" si="39"/>
        <v/>
      </c>
      <c r="BJ61" s="902" t="str">
        <f t="shared" si="40"/>
        <v/>
      </c>
      <c r="BK61" s="902" t="str">
        <f t="shared" si="41"/>
        <v/>
      </c>
      <c r="BL61" s="902" t="str">
        <f t="shared" si="42"/>
        <v/>
      </c>
      <c r="BM61" s="902" t="str">
        <f t="shared" si="43"/>
        <v/>
      </c>
      <c r="BN61" s="902" t="str">
        <f t="shared" si="44"/>
        <v/>
      </c>
      <c r="BO61" s="902" t="str">
        <f t="shared" si="45"/>
        <v/>
      </c>
      <c r="BP61" s="902" t="str">
        <f t="shared" si="46"/>
        <v/>
      </c>
      <c r="BQ61" s="902" t="str">
        <f t="shared" si="47"/>
        <v/>
      </c>
      <c r="BR61" s="902" t="str">
        <f t="shared" si="48"/>
        <v/>
      </c>
      <c r="BS61" s="902" t="str">
        <f t="shared" si="49"/>
        <v/>
      </c>
      <c r="BT61" s="902" t="str">
        <f t="shared" si="50"/>
        <v/>
      </c>
      <c r="BU61" s="902" t="str">
        <f t="shared" si="51"/>
        <v/>
      </c>
      <c r="BV61" s="902" t="str">
        <f t="shared" si="52"/>
        <v/>
      </c>
      <c r="BW61" s="902" t="str">
        <f t="shared" si="53"/>
        <v/>
      </c>
      <c r="BX61" s="902" t="str">
        <f t="shared" si="54"/>
        <v/>
      </c>
      <c r="BY61" s="902" t="str">
        <f t="shared" si="55"/>
        <v/>
      </c>
      <c r="BZ61" s="902" t="str">
        <f t="shared" si="56"/>
        <v/>
      </c>
      <c r="CA61" s="902" t="str">
        <f t="shared" si="57"/>
        <v/>
      </c>
      <c r="CB61" s="902" t="str">
        <f t="shared" si="58"/>
        <v/>
      </c>
      <c r="CC61" s="902" t="str">
        <f t="shared" si="59"/>
        <v/>
      </c>
      <c r="CD61" s="902" t="str">
        <f t="shared" si="60"/>
        <v/>
      </c>
      <c r="CE61" s="902" t="str">
        <f t="shared" si="61"/>
        <v/>
      </c>
      <c r="CF61" s="902" t="str">
        <f t="shared" si="62"/>
        <v/>
      </c>
      <c r="CG61" s="902" t="str">
        <f t="shared" si="63"/>
        <v/>
      </c>
      <c r="CH61" s="902" t="str">
        <f t="shared" si="64"/>
        <v/>
      </c>
      <c r="CI61" s="902" t="str">
        <f t="shared" si="65"/>
        <v/>
      </c>
      <c r="CJ61" s="902" t="str">
        <f t="shared" si="66"/>
        <v/>
      </c>
      <c r="CK61" s="902" t="str">
        <f t="shared" si="67"/>
        <v/>
      </c>
      <c r="CL61" s="902" t="str">
        <f t="shared" si="68"/>
        <v/>
      </c>
      <c r="CM61" s="902" t="str">
        <f t="shared" si="69"/>
        <v/>
      </c>
      <c r="CN61" s="902" t="str">
        <f t="shared" si="70"/>
        <v/>
      </c>
      <c r="CO61" s="902" t="str">
        <f t="shared" si="71"/>
        <v/>
      </c>
      <c r="CP61" s="902" t="str">
        <f t="shared" si="72"/>
        <v/>
      </c>
      <c r="CQ61" s="902" t="str">
        <f t="shared" si="73"/>
        <v/>
      </c>
      <c r="CR61" s="902" t="str">
        <f t="shared" si="74"/>
        <v/>
      </c>
      <c r="CS61" s="902" t="str">
        <f t="shared" si="75"/>
        <v/>
      </c>
      <c r="CT61" s="902" t="str">
        <f t="shared" si="76"/>
        <v/>
      </c>
      <c r="CU61" s="902" t="str">
        <f t="shared" si="77"/>
        <v/>
      </c>
      <c r="CV61" s="902" t="str">
        <f t="shared" si="78"/>
        <v/>
      </c>
      <c r="CW61" s="902" t="str">
        <f t="shared" si="79"/>
        <v/>
      </c>
      <c r="CX61" s="902" t="str">
        <f t="shared" si="80"/>
        <v/>
      </c>
      <c r="CY61" s="902" t="str">
        <f t="shared" si="81"/>
        <v/>
      </c>
      <c r="CZ61" s="902" t="str">
        <f t="shared" si="82"/>
        <v/>
      </c>
      <c r="DA61" s="902" t="str">
        <f t="shared" si="83"/>
        <v/>
      </c>
      <c r="DB61" s="902" t="str">
        <f t="shared" si="84"/>
        <v/>
      </c>
      <c r="DC61" s="902" t="str">
        <f t="shared" si="85"/>
        <v/>
      </c>
      <c r="DD61" s="902" t="str">
        <f t="shared" si="86"/>
        <v/>
      </c>
      <c r="DE61" s="902" t="str">
        <f t="shared" si="87"/>
        <v/>
      </c>
      <c r="DF61" s="902" t="str">
        <f t="shared" si="88"/>
        <v/>
      </c>
      <c r="DG61" s="902" t="str">
        <f t="shared" si="89"/>
        <v/>
      </c>
      <c r="DH61" s="902" t="str">
        <f t="shared" si="90"/>
        <v/>
      </c>
      <c r="DI61" s="902" t="str">
        <f t="shared" si="91"/>
        <v/>
      </c>
      <c r="DJ61" s="902" t="str">
        <f t="shared" si="92"/>
        <v/>
      </c>
      <c r="DK61" s="902" t="str">
        <f t="shared" si="93"/>
        <v/>
      </c>
      <c r="DL61" s="902" t="str">
        <f t="shared" si="94"/>
        <v/>
      </c>
      <c r="DM61" s="902" t="str">
        <f t="shared" si="95"/>
        <v/>
      </c>
      <c r="DN61" s="902" t="str">
        <f t="shared" si="96"/>
        <v/>
      </c>
      <c r="DO61" s="902" t="str">
        <f t="shared" si="97"/>
        <v/>
      </c>
      <c r="DP61" s="902" t="str">
        <f t="shared" si="98"/>
        <v/>
      </c>
      <c r="DQ61" s="902" t="str">
        <f t="shared" si="99"/>
        <v/>
      </c>
      <c r="DR61" s="902" t="str">
        <f t="shared" si="100"/>
        <v/>
      </c>
      <c r="DS61" s="902" t="str">
        <f t="shared" si="101"/>
        <v/>
      </c>
      <c r="DT61" s="902" t="str">
        <f t="shared" si="102"/>
        <v/>
      </c>
      <c r="DU61" s="902" t="str">
        <f t="shared" si="103"/>
        <v/>
      </c>
      <c r="DV61" s="902" t="str">
        <f t="shared" si="104"/>
        <v/>
      </c>
      <c r="DW61" s="902" t="str">
        <f t="shared" si="105"/>
        <v/>
      </c>
      <c r="DX61" s="902" t="str">
        <f t="shared" si="106"/>
        <v/>
      </c>
      <c r="DY61" s="902" t="str">
        <f t="shared" si="107"/>
        <v/>
      </c>
      <c r="DZ61" s="902" t="str">
        <f t="shared" si="108"/>
        <v/>
      </c>
      <c r="EA61" s="902" t="str">
        <f t="shared" si="109"/>
        <v/>
      </c>
      <c r="EB61" s="902" t="str">
        <f t="shared" si="110"/>
        <v/>
      </c>
      <c r="EC61" s="902" t="str">
        <f t="shared" si="111"/>
        <v/>
      </c>
      <c r="ED61" s="902" t="str">
        <f t="shared" si="112"/>
        <v/>
      </c>
      <c r="EE61" s="902" t="str">
        <f t="shared" si="113"/>
        <v/>
      </c>
      <c r="EF61" s="902" t="str">
        <f t="shared" si="114"/>
        <v/>
      </c>
      <c r="EG61" s="902" t="str">
        <f t="shared" si="115"/>
        <v/>
      </c>
      <c r="EH61" s="902" t="str">
        <f t="shared" si="116"/>
        <v/>
      </c>
      <c r="EI61" s="902" t="str">
        <f t="shared" si="117"/>
        <v/>
      </c>
      <c r="EJ61" s="902" t="str">
        <f t="shared" si="118"/>
        <v/>
      </c>
      <c r="EK61" s="902" t="str">
        <f t="shared" si="119"/>
        <v/>
      </c>
      <c r="EL61" s="902" t="str">
        <f t="shared" si="120"/>
        <v/>
      </c>
      <c r="EM61" s="902" t="str">
        <f t="shared" si="121"/>
        <v/>
      </c>
      <c r="EN61" s="902" t="str">
        <f t="shared" si="122"/>
        <v/>
      </c>
      <c r="EO61" s="902" t="str">
        <f t="shared" si="123"/>
        <v/>
      </c>
      <c r="EP61" s="902" t="str">
        <f t="shared" si="124"/>
        <v/>
      </c>
      <c r="EQ61" s="902" t="str">
        <f t="shared" si="125"/>
        <v/>
      </c>
      <c r="ER61" s="902" t="str">
        <f t="shared" si="126"/>
        <v/>
      </c>
      <c r="ES61" s="902" t="str">
        <f t="shared" si="127"/>
        <v/>
      </c>
      <c r="ET61" s="902" t="str">
        <f t="shared" si="128"/>
        <v/>
      </c>
      <c r="EU61" s="902" t="str">
        <f t="shared" si="129"/>
        <v/>
      </c>
      <c r="EV61" s="902" t="str">
        <f t="shared" si="130"/>
        <v/>
      </c>
      <c r="EW61" s="902" t="str">
        <f t="shared" si="131"/>
        <v/>
      </c>
      <c r="EX61" s="902" t="str">
        <f t="shared" si="132"/>
        <v/>
      </c>
      <c r="EY61" s="902" t="str">
        <f t="shared" si="133"/>
        <v/>
      </c>
      <c r="EZ61" s="902" t="str">
        <f t="shared" si="134"/>
        <v/>
      </c>
      <c r="FA61" s="902" t="str">
        <f t="shared" si="135"/>
        <v/>
      </c>
      <c r="FB61" s="902" t="str">
        <f t="shared" si="136"/>
        <v/>
      </c>
      <c r="FC61" s="902" t="str">
        <f t="shared" si="137"/>
        <v/>
      </c>
      <c r="FD61" s="902" t="str">
        <f t="shared" si="138"/>
        <v/>
      </c>
      <c r="FE61" s="902" t="str">
        <f t="shared" si="139"/>
        <v/>
      </c>
      <c r="FF61" s="902" t="str">
        <f t="shared" si="140"/>
        <v/>
      </c>
      <c r="FG61" s="902" t="str">
        <f t="shared" si="141"/>
        <v/>
      </c>
      <c r="FH61" s="902" t="str">
        <f t="shared" si="142"/>
        <v/>
      </c>
      <c r="FI61" s="902" t="str">
        <f t="shared" si="143"/>
        <v/>
      </c>
      <c r="FJ61" s="902" t="str">
        <f t="shared" si="144"/>
        <v/>
      </c>
      <c r="FK61" s="902" t="str">
        <f t="shared" si="145"/>
        <v/>
      </c>
      <c r="FL61" s="902" t="str">
        <f t="shared" si="146"/>
        <v/>
      </c>
      <c r="FM61" s="902" t="str">
        <f t="shared" si="147"/>
        <v/>
      </c>
      <c r="FN61" s="902" t="str">
        <f t="shared" si="148"/>
        <v/>
      </c>
      <c r="FO61" s="902" t="str">
        <f t="shared" si="149"/>
        <v/>
      </c>
      <c r="FP61" s="902" t="str">
        <f t="shared" si="150"/>
        <v/>
      </c>
      <c r="FQ61" s="902" t="str">
        <f t="shared" si="151"/>
        <v/>
      </c>
      <c r="FR61" s="902" t="str">
        <f t="shared" si="152"/>
        <v/>
      </c>
      <c r="FS61" s="902" t="str">
        <f t="shared" si="153"/>
        <v/>
      </c>
      <c r="FT61" s="902" t="str">
        <f t="shared" si="154"/>
        <v/>
      </c>
      <c r="FU61" s="902" t="str">
        <f t="shared" si="155"/>
        <v/>
      </c>
      <c r="FV61" s="902" t="str">
        <f t="shared" si="156"/>
        <v/>
      </c>
      <c r="FW61" s="902" t="str">
        <f t="shared" si="157"/>
        <v/>
      </c>
      <c r="FX61" s="902" t="str">
        <f t="shared" si="158"/>
        <v/>
      </c>
      <c r="FY61" s="902" t="str">
        <f t="shared" si="159"/>
        <v/>
      </c>
      <c r="FZ61" s="902" t="str">
        <f t="shared" si="160"/>
        <v/>
      </c>
      <c r="GA61" s="902" t="str">
        <f t="shared" si="161"/>
        <v/>
      </c>
      <c r="GB61" s="902" t="str">
        <f t="shared" si="162"/>
        <v/>
      </c>
      <c r="GC61" s="902" t="str">
        <f t="shared" si="163"/>
        <v/>
      </c>
      <c r="GD61" s="902" t="str">
        <f t="shared" si="164"/>
        <v/>
      </c>
      <c r="GE61" s="902" t="str">
        <f t="shared" si="165"/>
        <v/>
      </c>
      <c r="GF61" s="902" t="str">
        <f t="shared" si="166"/>
        <v/>
      </c>
      <c r="GG61" s="902" t="str">
        <f t="shared" si="167"/>
        <v/>
      </c>
      <c r="GH61" s="902" t="str">
        <f t="shared" si="168"/>
        <v/>
      </c>
      <c r="GI61" s="902" t="str">
        <f t="shared" si="169"/>
        <v/>
      </c>
      <c r="GJ61" s="902" t="str">
        <f t="shared" si="170"/>
        <v/>
      </c>
      <c r="GK61" s="902" t="str">
        <f t="shared" si="171"/>
        <v/>
      </c>
      <c r="GL61" s="902" t="str">
        <f t="shared" si="172"/>
        <v/>
      </c>
      <c r="GM61" s="902" t="str">
        <f t="shared" si="173"/>
        <v/>
      </c>
      <c r="GN61" s="902" t="str">
        <f t="shared" si="174"/>
        <v/>
      </c>
      <c r="GO61" s="902" t="str">
        <f t="shared" si="175"/>
        <v/>
      </c>
      <c r="GP61" s="902" t="str">
        <f t="shared" si="176"/>
        <v/>
      </c>
      <c r="GQ61" s="902" t="str">
        <f t="shared" si="177"/>
        <v/>
      </c>
      <c r="GR61" s="902" t="str">
        <f t="shared" si="178"/>
        <v/>
      </c>
      <c r="GS61" s="902" t="str">
        <f t="shared" si="179"/>
        <v/>
      </c>
      <c r="GT61" s="902" t="str">
        <f t="shared" si="180"/>
        <v/>
      </c>
      <c r="GU61" s="902" t="str">
        <f t="shared" si="181"/>
        <v/>
      </c>
      <c r="GV61" s="902" t="str">
        <f t="shared" si="182"/>
        <v/>
      </c>
      <c r="GW61" s="902" t="str">
        <f t="shared" si="183"/>
        <v/>
      </c>
      <c r="GX61" s="902" t="str">
        <f t="shared" si="184"/>
        <v/>
      </c>
      <c r="GY61" s="902" t="str">
        <f t="shared" si="185"/>
        <v/>
      </c>
      <c r="GZ61" s="902" t="str">
        <f t="shared" si="186"/>
        <v/>
      </c>
      <c r="HA61" s="902" t="str">
        <f t="shared" si="187"/>
        <v/>
      </c>
      <c r="HB61" s="902" t="str">
        <f t="shared" si="188"/>
        <v/>
      </c>
      <c r="HC61" s="902" t="str">
        <f t="shared" si="189"/>
        <v/>
      </c>
      <c r="HD61" s="902" t="str">
        <f t="shared" si="190"/>
        <v/>
      </c>
      <c r="HE61" s="902" t="str">
        <f t="shared" si="191"/>
        <v/>
      </c>
      <c r="HF61" s="902" t="str">
        <f t="shared" si="192"/>
        <v/>
      </c>
      <c r="HG61" s="902" t="str">
        <f t="shared" si="193"/>
        <v/>
      </c>
      <c r="HH61" s="902" t="str">
        <f t="shared" si="194"/>
        <v/>
      </c>
      <c r="HI61" s="902" t="str">
        <f t="shared" si="195"/>
        <v/>
      </c>
      <c r="HJ61" s="902" t="str">
        <f t="shared" si="196"/>
        <v/>
      </c>
      <c r="HK61" s="902" t="str">
        <f t="shared" si="197"/>
        <v/>
      </c>
      <c r="HL61" s="902" t="str">
        <f t="shared" si="198"/>
        <v/>
      </c>
      <c r="HM61" s="902" t="str">
        <f t="shared" si="199"/>
        <v/>
      </c>
      <c r="HN61" s="902" t="str">
        <f t="shared" si="200"/>
        <v/>
      </c>
      <c r="HO61" s="902" t="str">
        <f t="shared" si="201"/>
        <v/>
      </c>
      <c r="HP61" s="902" t="str">
        <f t="shared" si="202"/>
        <v/>
      </c>
      <c r="HQ61" s="902" t="str">
        <f t="shared" si="203"/>
        <v/>
      </c>
      <c r="HR61" s="902" t="str">
        <f t="shared" si="204"/>
        <v/>
      </c>
      <c r="HS61" s="902" t="str">
        <f t="shared" si="205"/>
        <v/>
      </c>
      <c r="HT61" s="902" t="str">
        <f t="shared" si="206"/>
        <v/>
      </c>
      <c r="HU61" s="902" t="str">
        <f t="shared" si="207"/>
        <v/>
      </c>
      <c r="HV61" s="902" t="str">
        <f t="shared" si="208"/>
        <v/>
      </c>
      <c r="HW61" s="902" t="str">
        <f t="shared" si="209"/>
        <v/>
      </c>
      <c r="HX61" s="902" t="str">
        <f t="shared" si="210"/>
        <v/>
      </c>
      <c r="HY61" s="902" t="str">
        <f t="shared" si="211"/>
        <v/>
      </c>
      <c r="HZ61" s="934" t="str">
        <f t="shared" si="212"/>
        <v/>
      </c>
      <c r="IA61" s="934" t="str">
        <f t="shared" si="213"/>
        <v/>
      </c>
      <c r="IB61" s="934" t="str">
        <f t="shared" si="214"/>
        <v/>
      </c>
      <c r="IC61" s="934" t="str">
        <f t="shared" si="215"/>
        <v/>
      </c>
      <c r="ID61" s="934" t="str">
        <f t="shared" si="216"/>
        <v/>
      </c>
      <c r="IE61" s="934" t="str">
        <f t="shared" si="217"/>
        <v/>
      </c>
      <c r="IF61" s="934" t="str">
        <f t="shared" si="218"/>
        <v/>
      </c>
      <c r="IG61" s="934" t="str">
        <f t="shared" si="219"/>
        <v/>
      </c>
      <c r="IH61" s="934" t="str">
        <f t="shared" si="220"/>
        <v/>
      </c>
      <c r="II61" s="934" t="str">
        <f t="shared" si="221"/>
        <v/>
      </c>
      <c r="IJ61" s="934" t="str">
        <f t="shared" si="222"/>
        <v/>
      </c>
      <c r="IK61" s="934" t="str">
        <f t="shared" si="223"/>
        <v/>
      </c>
      <c r="IL61" s="934" t="str">
        <f t="shared" si="224"/>
        <v/>
      </c>
      <c r="IM61" s="934" t="str">
        <f t="shared" si="225"/>
        <v/>
      </c>
      <c r="IN61" s="934" t="str">
        <f t="shared" si="226"/>
        <v/>
      </c>
      <c r="IO61" s="934" t="str">
        <f t="shared" si="227"/>
        <v/>
      </c>
      <c r="IP61" s="934" t="str">
        <f t="shared" si="228"/>
        <v/>
      </c>
      <c r="IQ61" s="934" t="str">
        <f t="shared" si="229"/>
        <v/>
      </c>
      <c r="IR61" s="934" t="str">
        <f t="shared" si="230"/>
        <v/>
      </c>
      <c r="IS61" s="934" t="str">
        <f t="shared" si="231"/>
        <v/>
      </c>
      <c r="IT61" s="934" t="str">
        <f t="shared" si="232"/>
        <v/>
      </c>
      <c r="IU61" s="934" t="str">
        <f t="shared" si="233"/>
        <v/>
      </c>
      <c r="IV61" s="934" t="str">
        <f t="shared" si="234"/>
        <v/>
      </c>
      <c r="IW61" s="934" t="str">
        <f t="shared" si="235"/>
        <v/>
      </c>
      <c r="IX61" s="934" t="str">
        <f t="shared" si="236"/>
        <v/>
      </c>
      <c r="IY61" s="934" t="str">
        <f t="shared" si="237"/>
        <v/>
      </c>
      <c r="IZ61" s="934" t="str">
        <f t="shared" si="238"/>
        <v/>
      </c>
      <c r="JA61" s="934" t="str">
        <f t="shared" si="239"/>
        <v/>
      </c>
      <c r="JB61" s="934" t="str">
        <f t="shared" si="240"/>
        <v/>
      </c>
      <c r="JC61" s="934" t="str">
        <f t="shared" si="241"/>
        <v/>
      </c>
      <c r="JD61" s="934" t="str">
        <f t="shared" si="242"/>
        <v/>
      </c>
      <c r="JE61" s="934" t="str">
        <f t="shared" si="243"/>
        <v/>
      </c>
      <c r="JF61" s="934" t="str">
        <f t="shared" si="244"/>
        <v/>
      </c>
      <c r="JG61" s="934" t="str">
        <f t="shared" si="245"/>
        <v/>
      </c>
      <c r="JH61" s="934" t="str">
        <f t="shared" si="246"/>
        <v/>
      </c>
      <c r="JI61" s="934" t="str">
        <f t="shared" si="247"/>
        <v/>
      </c>
      <c r="JJ61" s="934" t="str">
        <f t="shared" si="248"/>
        <v/>
      </c>
      <c r="JK61" s="934" t="str">
        <f t="shared" si="249"/>
        <v/>
      </c>
      <c r="JL61" s="934" t="str">
        <f t="shared" si="250"/>
        <v/>
      </c>
      <c r="JM61" s="934" t="str">
        <f t="shared" si="251"/>
        <v/>
      </c>
      <c r="JN61" s="934" t="str">
        <f t="shared" si="252"/>
        <v/>
      </c>
      <c r="JO61" s="934" t="str">
        <f t="shared" si="253"/>
        <v/>
      </c>
      <c r="JP61" s="934" t="str">
        <f t="shared" si="254"/>
        <v/>
      </c>
      <c r="JQ61" s="934" t="str">
        <f t="shared" si="255"/>
        <v/>
      </c>
      <c r="JR61" s="934" t="str">
        <f t="shared" si="256"/>
        <v/>
      </c>
      <c r="JS61" s="934" t="str">
        <f t="shared" si="257"/>
        <v/>
      </c>
      <c r="JT61" s="934" t="str">
        <f t="shared" si="258"/>
        <v/>
      </c>
      <c r="JU61" s="934" t="str">
        <f t="shared" si="259"/>
        <v/>
      </c>
      <c r="JV61" s="934" t="str">
        <f t="shared" si="260"/>
        <v/>
      </c>
      <c r="JW61" s="934" t="str">
        <f t="shared" si="261"/>
        <v/>
      </c>
      <c r="JX61" s="934" t="str">
        <f t="shared" si="262"/>
        <v/>
      </c>
      <c r="JY61" s="934" t="str">
        <f t="shared" si="263"/>
        <v/>
      </c>
      <c r="JZ61" s="934" t="str">
        <f t="shared" si="264"/>
        <v/>
      </c>
      <c r="KA61" s="934" t="str">
        <f t="shared" si="265"/>
        <v/>
      </c>
      <c r="KB61" s="934" t="str">
        <f t="shared" si="266"/>
        <v/>
      </c>
      <c r="KC61" s="934" t="str">
        <f t="shared" si="267"/>
        <v/>
      </c>
      <c r="KD61" s="934" t="str">
        <f t="shared" si="268"/>
        <v/>
      </c>
      <c r="KE61" s="934" t="str">
        <f t="shared" si="269"/>
        <v/>
      </c>
      <c r="KF61" s="934" t="str">
        <f t="shared" si="270"/>
        <v/>
      </c>
      <c r="KG61" s="934" t="str">
        <f t="shared" si="271"/>
        <v/>
      </c>
      <c r="KH61" s="934" t="str">
        <f t="shared" si="272"/>
        <v/>
      </c>
      <c r="KI61" s="934" t="str">
        <f t="shared" si="273"/>
        <v/>
      </c>
      <c r="KJ61" s="934" t="str">
        <f t="shared" si="274"/>
        <v/>
      </c>
      <c r="KK61" s="934" t="str">
        <f t="shared" si="275"/>
        <v/>
      </c>
      <c r="KL61" s="934" t="str">
        <f t="shared" si="276"/>
        <v/>
      </c>
      <c r="KM61" s="934" t="str">
        <f t="shared" si="277"/>
        <v/>
      </c>
      <c r="KN61" s="934" t="str">
        <f t="shared" si="278"/>
        <v/>
      </c>
      <c r="KO61" s="934" t="str">
        <f t="shared" si="279"/>
        <v/>
      </c>
      <c r="KP61" s="934" t="str">
        <f t="shared" si="280"/>
        <v/>
      </c>
      <c r="KQ61" s="934" t="str">
        <f t="shared" si="281"/>
        <v/>
      </c>
      <c r="KR61" s="934" t="str">
        <f t="shared" si="282"/>
        <v/>
      </c>
      <c r="KS61" s="934" t="str">
        <f t="shared" si="283"/>
        <v/>
      </c>
      <c r="KT61" s="934" t="str">
        <f t="shared" si="284"/>
        <v/>
      </c>
      <c r="KU61" s="934" t="str">
        <f t="shared" si="285"/>
        <v/>
      </c>
      <c r="KV61" s="934" t="str">
        <f t="shared" si="286"/>
        <v/>
      </c>
      <c r="KW61" s="934" t="str">
        <f t="shared" si="287"/>
        <v/>
      </c>
      <c r="KX61" s="934" t="str">
        <f t="shared" si="288"/>
        <v/>
      </c>
      <c r="KY61" s="934" t="str">
        <f t="shared" si="289"/>
        <v/>
      </c>
      <c r="KZ61" s="934" t="str">
        <f t="shared" si="290"/>
        <v/>
      </c>
      <c r="LA61" s="934" t="str">
        <f t="shared" si="291"/>
        <v/>
      </c>
      <c r="LB61" s="934" t="str">
        <f t="shared" si="292"/>
        <v/>
      </c>
      <c r="LC61" s="934" t="str">
        <f t="shared" si="293"/>
        <v/>
      </c>
      <c r="LD61" s="934" t="str">
        <f t="shared" si="294"/>
        <v/>
      </c>
      <c r="LE61" s="934" t="str">
        <f t="shared" si="295"/>
        <v/>
      </c>
      <c r="LF61" s="934" t="str">
        <f t="shared" si="296"/>
        <v/>
      </c>
      <c r="LG61" s="934" t="str">
        <f t="shared" si="297"/>
        <v/>
      </c>
      <c r="LH61" s="934" t="str">
        <f t="shared" si="298"/>
        <v/>
      </c>
      <c r="LI61" s="934" t="str">
        <f t="shared" si="299"/>
        <v/>
      </c>
      <c r="LJ61" s="934" t="str">
        <f t="shared" si="300"/>
        <v/>
      </c>
      <c r="LK61" s="934" t="str">
        <f t="shared" si="301"/>
        <v/>
      </c>
      <c r="LL61" s="934" t="str">
        <f t="shared" si="302"/>
        <v/>
      </c>
      <c r="LM61" s="934" t="str">
        <f t="shared" si="303"/>
        <v/>
      </c>
      <c r="LN61" s="934" t="str">
        <f t="shared" si="304"/>
        <v/>
      </c>
      <c r="LO61" s="934" t="str">
        <f t="shared" si="305"/>
        <v/>
      </c>
      <c r="LP61" s="934" t="str">
        <f t="shared" si="306"/>
        <v/>
      </c>
      <c r="LQ61" s="935" t="str">
        <f t="shared" si="307"/>
        <v/>
      </c>
      <c r="LR61" s="935" t="str">
        <f t="shared" si="308"/>
        <v/>
      </c>
      <c r="LS61" s="935" t="str">
        <f t="shared" si="309"/>
        <v/>
      </c>
      <c r="LT61" s="935" t="str">
        <f t="shared" si="310"/>
        <v/>
      </c>
      <c r="LU61" s="935" t="str">
        <f t="shared" si="311"/>
        <v/>
      </c>
      <c r="LV61" s="902" t="str">
        <f t="shared" si="312"/>
        <v/>
      </c>
      <c r="LW61" s="902" t="str">
        <f t="shared" si="313"/>
        <v/>
      </c>
      <c r="LX61" s="902" t="str">
        <f t="shared" si="314"/>
        <v/>
      </c>
      <c r="LY61" s="902" t="str">
        <f t="shared" si="315"/>
        <v/>
      </c>
      <c r="LZ61" s="902" t="str">
        <f t="shared" si="316"/>
        <v/>
      </c>
      <c r="MA61" s="902" t="str">
        <f t="shared" si="317"/>
        <v/>
      </c>
      <c r="MB61" s="902" t="str">
        <f t="shared" si="318"/>
        <v/>
      </c>
      <c r="MC61" s="902" t="str">
        <f t="shared" si="319"/>
        <v/>
      </c>
      <c r="MD61" s="902" t="str">
        <f t="shared" si="320"/>
        <v/>
      </c>
      <c r="ME61" s="902" t="str">
        <f t="shared" si="321"/>
        <v/>
      </c>
      <c r="MF61" s="902" t="str">
        <f t="shared" si="322"/>
        <v/>
      </c>
      <c r="MG61" s="902" t="str">
        <f t="shared" si="323"/>
        <v/>
      </c>
      <c r="MH61" s="902" t="str">
        <f t="shared" si="324"/>
        <v/>
      </c>
      <c r="MI61" s="902" t="str">
        <f t="shared" si="325"/>
        <v/>
      </c>
      <c r="MJ61" s="902" t="str">
        <f t="shared" si="326"/>
        <v/>
      </c>
      <c r="MK61" s="902" t="str">
        <f t="shared" si="327"/>
        <v/>
      </c>
      <c r="ML61" s="902" t="str">
        <f t="shared" si="328"/>
        <v/>
      </c>
      <c r="MM61" s="902" t="str">
        <f t="shared" si="329"/>
        <v/>
      </c>
      <c r="MN61" s="902" t="str">
        <f t="shared" si="330"/>
        <v/>
      </c>
      <c r="MO61" s="902" t="str">
        <f t="shared" si="331"/>
        <v/>
      </c>
      <c r="MP61" s="923">
        <f t="shared" si="338"/>
        <v>0</v>
      </c>
      <c r="MQ61" s="923">
        <f t="shared" si="339"/>
        <v>0</v>
      </c>
      <c r="MR61" s="923">
        <f t="shared" si="340"/>
        <v>0</v>
      </c>
      <c r="MS61" s="923">
        <f t="shared" si="341"/>
        <v>0</v>
      </c>
      <c r="MT61" s="923">
        <f t="shared" si="342"/>
        <v>0</v>
      </c>
      <c r="MU61" s="923">
        <f t="shared" si="343"/>
        <v>0</v>
      </c>
      <c r="MV61" s="923">
        <f t="shared" si="344"/>
        <v>0</v>
      </c>
      <c r="MW61" s="923">
        <f t="shared" si="345"/>
        <v>0</v>
      </c>
      <c r="MX61" s="923">
        <f t="shared" si="346"/>
        <v>0</v>
      </c>
      <c r="MY61" s="923">
        <f t="shared" si="347"/>
        <v>0</v>
      </c>
      <c r="MZ61" s="923">
        <f t="shared" si="332"/>
        <v>0</v>
      </c>
      <c r="NA61" s="923">
        <f t="shared" si="333"/>
        <v>0</v>
      </c>
      <c r="NB61" s="923">
        <f t="shared" si="334"/>
        <v>0</v>
      </c>
      <c r="NC61" s="923">
        <f t="shared" si="335"/>
        <v>0</v>
      </c>
      <c r="ND61" s="923">
        <f t="shared" si="336"/>
        <v>0</v>
      </c>
    </row>
    <row r="62" spans="1:368" s="902" customFormat="1" ht="13.9" customHeight="1" x14ac:dyDescent="0.2">
      <c r="A62" s="927" t="str">
        <f t="shared" si="337"/>
        <v/>
      </c>
      <c r="B62" s="928">
        <f>'Rent Schedule &amp; Summary'!B40</f>
        <v>0</v>
      </c>
      <c r="C62" s="929">
        <f>'Rent Schedule &amp; Summary'!C40</f>
        <v>0</v>
      </c>
      <c r="D62" s="929">
        <f>'Rent Schedule &amp; Summary'!D40</f>
        <v>0</v>
      </c>
      <c r="E62" s="929">
        <f>'Rent Schedule &amp; Summary'!E40</f>
        <v>0</v>
      </c>
      <c r="F62" s="929">
        <f>'Rent Schedule &amp; Summary'!F40</f>
        <v>0</v>
      </c>
      <c r="G62" s="929">
        <f>'Rent Schedule &amp; Summary'!G40</f>
        <v>0</v>
      </c>
      <c r="H62" s="929">
        <f>'Rent Schedule &amp; Summary'!H40</f>
        <v>0</v>
      </c>
      <c r="I62" s="929">
        <f>'Rent Schedule &amp; Summary'!I40</f>
        <v>0</v>
      </c>
      <c r="J62" s="929">
        <f>'Rent Schedule &amp; Summary'!J40</f>
        <v>0</v>
      </c>
      <c r="K62" s="930">
        <f>'Rent Schedule &amp; Summary'!K40</f>
        <v>0</v>
      </c>
      <c r="L62" s="759">
        <f t="shared" si="0"/>
        <v>0</v>
      </c>
      <c r="M62" s="759">
        <f t="shared" si="1"/>
        <v>0</v>
      </c>
      <c r="N62" s="931">
        <f>'Rent Schedule &amp; Summary'!N40</f>
        <v>0</v>
      </c>
      <c r="O62" s="931">
        <f>'Rent Schedule &amp; Summary'!O40</f>
        <v>0</v>
      </c>
      <c r="P62" s="931">
        <f>'Rent Schedule &amp; Summary'!P40</f>
        <v>0</v>
      </c>
      <c r="Q62" s="908">
        <f>'Rent Schedule &amp; Summary'!Q40</f>
        <v>0</v>
      </c>
      <c r="R62" s="932">
        <f>'Rent Schedule &amp; Summary'!R40</f>
        <v>0</v>
      </c>
      <c r="S62" s="933">
        <f>'Rent Schedule &amp; Summary'!S40</f>
        <v>0</v>
      </c>
      <c r="T62" s="1281">
        <f>'Rent Schedule &amp; Summary'!T40</f>
        <v>0</v>
      </c>
      <c r="U62" s="1281"/>
      <c r="V62" s="1281"/>
      <c r="W62" s="1281"/>
      <c r="X62" s="902" t="str">
        <f t="shared" si="2"/>
        <v/>
      </c>
      <c r="Y62" s="902" t="str">
        <f t="shared" si="3"/>
        <v/>
      </c>
      <c r="Z62" s="902" t="str">
        <f t="shared" si="4"/>
        <v/>
      </c>
      <c r="AA62" s="902" t="str">
        <f t="shared" si="5"/>
        <v/>
      </c>
      <c r="AB62" s="902" t="str">
        <f t="shared" si="6"/>
        <v/>
      </c>
      <c r="AC62" s="902" t="str">
        <f t="shared" si="7"/>
        <v/>
      </c>
      <c r="AD62" s="902" t="str">
        <f t="shared" si="8"/>
        <v/>
      </c>
      <c r="AE62" s="902" t="str">
        <f t="shared" si="9"/>
        <v/>
      </c>
      <c r="AF62" s="902" t="str">
        <f t="shared" si="10"/>
        <v/>
      </c>
      <c r="AG62" s="902" t="str">
        <f t="shared" si="11"/>
        <v/>
      </c>
      <c r="AH62" s="902" t="str">
        <f t="shared" si="12"/>
        <v/>
      </c>
      <c r="AI62" s="902" t="str">
        <f t="shared" si="13"/>
        <v/>
      </c>
      <c r="AJ62" s="902" t="str">
        <f t="shared" si="14"/>
        <v/>
      </c>
      <c r="AK62" s="902" t="str">
        <f t="shared" si="15"/>
        <v/>
      </c>
      <c r="AL62" s="902" t="str">
        <f t="shared" si="16"/>
        <v/>
      </c>
      <c r="AM62" s="902" t="str">
        <f t="shared" si="17"/>
        <v/>
      </c>
      <c r="AN62" s="902" t="str">
        <f t="shared" si="18"/>
        <v/>
      </c>
      <c r="AO62" s="902" t="str">
        <f t="shared" si="19"/>
        <v/>
      </c>
      <c r="AP62" s="902" t="str">
        <f t="shared" si="20"/>
        <v/>
      </c>
      <c r="AQ62" s="902" t="str">
        <f t="shared" si="21"/>
        <v/>
      </c>
      <c r="AR62" s="902" t="str">
        <f t="shared" si="22"/>
        <v/>
      </c>
      <c r="AS62" s="902" t="str">
        <f t="shared" si="23"/>
        <v/>
      </c>
      <c r="AT62" s="902" t="str">
        <f t="shared" si="24"/>
        <v/>
      </c>
      <c r="AU62" s="902" t="str">
        <f t="shared" si="25"/>
        <v/>
      </c>
      <c r="AV62" s="902" t="str">
        <f t="shared" si="26"/>
        <v/>
      </c>
      <c r="AW62" s="902" t="str">
        <f t="shared" si="27"/>
        <v/>
      </c>
      <c r="AX62" s="902" t="str">
        <f t="shared" si="28"/>
        <v/>
      </c>
      <c r="AY62" s="902" t="str">
        <f t="shared" si="29"/>
        <v/>
      </c>
      <c r="AZ62" s="902" t="str">
        <f t="shared" si="30"/>
        <v/>
      </c>
      <c r="BA62" s="902" t="str">
        <f t="shared" si="31"/>
        <v/>
      </c>
      <c r="BB62" s="902" t="str">
        <f t="shared" si="32"/>
        <v/>
      </c>
      <c r="BC62" s="902" t="str">
        <f t="shared" si="33"/>
        <v/>
      </c>
      <c r="BD62" s="902" t="str">
        <f t="shared" si="34"/>
        <v/>
      </c>
      <c r="BE62" s="902" t="str">
        <f t="shared" si="35"/>
        <v/>
      </c>
      <c r="BF62" s="902" t="str">
        <f t="shared" si="36"/>
        <v/>
      </c>
      <c r="BG62" s="902" t="str">
        <f t="shared" si="37"/>
        <v/>
      </c>
      <c r="BH62" s="902" t="str">
        <f t="shared" si="38"/>
        <v/>
      </c>
      <c r="BI62" s="902" t="str">
        <f t="shared" si="39"/>
        <v/>
      </c>
      <c r="BJ62" s="902" t="str">
        <f t="shared" si="40"/>
        <v/>
      </c>
      <c r="BK62" s="902" t="str">
        <f t="shared" si="41"/>
        <v/>
      </c>
      <c r="BL62" s="902" t="str">
        <f t="shared" si="42"/>
        <v/>
      </c>
      <c r="BM62" s="902" t="str">
        <f t="shared" si="43"/>
        <v/>
      </c>
      <c r="BN62" s="902" t="str">
        <f t="shared" si="44"/>
        <v/>
      </c>
      <c r="BO62" s="902" t="str">
        <f t="shared" si="45"/>
        <v/>
      </c>
      <c r="BP62" s="902" t="str">
        <f t="shared" si="46"/>
        <v/>
      </c>
      <c r="BQ62" s="902" t="str">
        <f t="shared" si="47"/>
        <v/>
      </c>
      <c r="BR62" s="902" t="str">
        <f t="shared" si="48"/>
        <v/>
      </c>
      <c r="BS62" s="902" t="str">
        <f t="shared" si="49"/>
        <v/>
      </c>
      <c r="BT62" s="902" t="str">
        <f t="shared" si="50"/>
        <v/>
      </c>
      <c r="BU62" s="902" t="str">
        <f t="shared" si="51"/>
        <v/>
      </c>
      <c r="BV62" s="902" t="str">
        <f t="shared" si="52"/>
        <v/>
      </c>
      <c r="BW62" s="902" t="str">
        <f t="shared" si="53"/>
        <v/>
      </c>
      <c r="BX62" s="902" t="str">
        <f t="shared" si="54"/>
        <v/>
      </c>
      <c r="BY62" s="902" t="str">
        <f t="shared" si="55"/>
        <v/>
      </c>
      <c r="BZ62" s="902" t="str">
        <f t="shared" si="56"/>
        <v/>
      </c>
      <c r="CA62" s="902" t="str">
        <f t="shared" si="57"/>
        <v/>
      </c>
      <c r="CB62" s="902" t="str">
        <f t="shared" si="58"/>
        <v/>
      </c>
      <c r="CC62" s="902" t="str">
        <f t="shared" si="59"/>
        <v/>
      </c>
      <c r="CD62" s="902" t="str">
        <f t="shared" si="60"/>
        <v/>
      </c>
      <c r="CE62" s="902" t="str">
        <f t="shared" si="61"/>
        <v/>
      </c>
      <c r="CF62" s="902" t="str">
        <f t="shared" si="62"/>
        <v/>
      </c>
      <c r="CG62" s="902" t="str">
        <f t="shared" si="63"/>
        <v/>
      </c>
      <c r="CH62" s="902" t="str">
        <f t="shared" si="64"/>
        <v/>
      </c>
      <c r="CI62" s="902" t="str">
        <f t="shared" si="65"/>
        <v/>
      </c>
      <c r="CJ62" s="902" t="str">
        <f t="shared" si="66"/>
        <v/>
      </c>
      <c r="CK62" s="902" t="str">
        <f t="shared" si="67"/>
        <v/>
      </c>
      <c r="CL62" s="902" t="str">
        <f t="shared" si="68"/>
        <v/>
      </c>
      <c r="CM62" s="902" t="str">
        <f t="shared" si="69"/>
        <v/>
      </c>
      <c r="CN62" s="902" t="str">
        <f t="shared" si="70"/>
        <v/>
      </c>
      <c r="CO62" s="902" t="str">
        <f t="shared" si="71"/>
        <v/>
      </c>
      <c r="CP62" s="902" t="str">
        <f t="shared" si="72"/>
        <v/>
      </c>
      <c r="CQ62" s="902" t="str">
        <f t="shared" si="73"/>
        <v/>
      </c>
      <c r="CR62" s="902" t="str">
        <f t="shared" si="74"/>
        <v/>
      </c>
      <c r="CS62" s="902" t="str">
        <f t="shared" si="75"/>
        <v/>
      </c>
      <c r="CT62" s="902" t="str">
        <f t="shared" si="76"/>
        <v/>
      </c>
      <c r="CU62" s="902" t="str">
        <f t="shared" si="77"/>
        <v/>
      </c>
      <c r="CV62" s="902" t="str">
        <f t="shared" si="78"/>
        <v/>
      </c>
      <c r="CW62" s="902" t="str">
        <f t="shared" si="79"/>
        <v/>
      </c>
      <c r="CX62" s="902" t="str">
        <f t="shared" si="80"/>
        <v/>
      </c>
      <c r="CY62" s="902" t="str">
        <f t="shared" si="81"/>
        <v/>
      </c>
      <c r="CZ62" s="902" t="str">
        <f t="shared" si="82"/>
        <v/>
      </c>
      <c r="DA62" s="902" t="str">
        <f t="shared" si="83"/>
        <v/>
      </c>
      <c r="DB62" s="902" t="str">
        <f t="shared" si="84"/>
        <v/>
      </c>
      <c r="DC62" s="902" t="str">
        <f t="shared" si="85"/>
        <v/>
      </c>
      <c r="DD62" s="902" t="str">
        <f t="shared" si="86"/>
        <v/>
      </c>
      <c r="DE62" s="902" t="str">
        <f t="shared" si="87"/>
        <v/>
      </c>
      <c r="DF62" s="902" t="str">
        <f t="shared" si="88"/>
        <v/>
      </c>
      <c r="DG62" s="902" t="str">
        <f t="shared" si="89"/>
        <v/>
      </c>
      <c r="DH62" s="902" t="str">
        <f t="shared" si="90"/>
        <v/>
      </c>
      <c r="DI62" s="902" t="str">
        <f t="shared" si="91"/>
        <v/>
      </c>
      <c r="DJ62" s="902" t="str">
        <f t="shared" si="92"/>
        <v/>
      </c>
      <c r="DK62" s="902" t="str">
        <f t="shared" si="93"/>
        <v/>
      </c>
      <c r="DL62" s="902" t="str">
        <f t="shared" si="94"/>
        <v/>
      </c>
      <c r="DM62" s="902" t="str">
        <f t="shared" si="95"/>
        <v/>
      </c>
      <c r="DN62" s="902" t="str">
        <f t="shared" si="96"/>
        <v/>
      </c>
      <c r="DO62" s="902" t="str">
        <f t="shared" si="97"/>
        <v/>
      </c>
      <c r="DP62" s="902" t="str">
        <f t="shared" si="98"/>
        <v/>
      </c>
      <c r="DQ62" s="902" t="str">
        <f t="shared" si="99"/>
        <v/>
      </c>
      <c r="DR62" s="902" t="str">
        <f t="shared" si="100"/>
        <v/>
      </c>
      <c r="DS62" s="902" t="str">
        <f t="shared" si="101"/>
        <v/>
      </c>
      <c r="DT62" s="902" t="str">
        <f t="shared" si="102"/>
        <v/>
      </c>
      <c r="DU62" s="902" t="str">
        <f t="shared" si="103"/>
        <v/>
      </c>
      <c r="DV62" s="902" t="str">
        <f t="shared" si="104"/>
        <v/>
      </c>
      <c r="DW62" s="902" t="str">
        <f t="shared" si="105"/>
        <v/>
      </c>
      <c r="DX62" s="902" t="str">
        <f t="shared" si="106"/>
        <v/>
      </c>
      <c r="DY62" s="902" t="str">
        <f t="shared" si="107"/>
        <v/>
      </c>
      <c r="DZ62" s="902" t="str">
        <f t="shared" si="108"/>
        <v/>
      </c>
      <c r="EA62" s="902" t="str">
        <f t="shared" si="109"/>
        <v/>
      </c>
      <c r="EB62" s="902" t="str">
        <f t="shared" si="110"/>
        <v/>
      </c>
      <c r="EC62" s="902" t="str">
        <f t="shared" si="111"/>
        <v/>
      </c>
      <c r="ED62" s="902" t="str">
        <f t="shared" si="112"/>
        <v/>
      </c>
      <c r="EE62" s="902" t="str">
        <f t="shared" si="113"/>
        <v/>
      </c>
      <c r="EF62" s="902" t="str">
        <f t="shared" si="114"/>
        <v/>
      </c>
      <c r="EG62" s="902" t="str">
        <f t="shared" si="115"/>
        <v/>
      </c>
      <c r="EH62" s="902" t="str">
        <f t="shared" si="116"/>
        <v/>
      </c>
      <c r="EI62" s="902" t="str">
        <f t="shared" si="117"/>
        <v/>
      </c>
      <c r="EJ62" s="902" t="str">
        <f t="shared" si="118"/>
        <v/>
      </c>
      <c r="EK62" s="902" t="str">
        <f t="shared" si="119"/>
        <v/>
      </c>
      <c r="EL62" s="902" t="str">
        <f t="shared" si="120"/>
        <v/>
      </c>
      <c r="EM62" s="902" t="str">
        <f t="shared" si="121"/>
        <v/>
      </c>
      <c r="EN62" s="902" t="str">
        <f t="shared" si="122"/>
        <v/>
      </c>
      <c r="EO62" s="902" t="str">
        <f t="shared" si="123"/>
        <v/>
      </c>
      <c r="EP62" s="902" t="str">
        <f t="shared" si="124"/>
        <v/>
      </c>
      <c r="EQ62" s="902" t="str">
        <f t="shared" si="125"/>
        <v/>
      </c>
      <c r="ER62" s="902" t="str">
        <f t="shared" si="126"/>
        <v/>
      </c>
      <c r="ES62" s="902" t="str">
        <f t="shared" si="127"/>
        <v/>
      </c>
      <c r="ET62" s="902" t="str">
        <f t="shared" si="128"/>
        <v/>
      </c>
      <c r="EU62" s="902" t="str">
        <f t="shared" si="129"/>
        <v/>
      </c>
      <c r="EV62" s="902" t="str">
        <f t="shared" si="130"/>
        <v/>
      </c>
      <c r="EW62" s="902" t="str">
        <f t="shared" si="131"/>
        <v/>
      </c>
      <c r="EX62" s="902" t="str">
        <f t="shared" si="132"/>
        <v/>
      </c>
      <c r="EY62" s="902" t="str">
        <f t="shared" si="133"/>
        <v/>
      </c>
      <c r="EZ62" s="902" t="str">
        <f t="shared" si="134"/>
        <v/>
      </c>
      <c r="FA62" s="902" t="str">
        <f t="shared" si="135"/>
        <v/>
      </c>
      <c r="FB62" s="902" t="str">
        <f t="shared" si="136"/>
        <v/>
      </c>
      <c r="FC62" s="902" t="str">
        <f t="shared" si="137"/>
        <v/>
      </c>
      <c r="FD62" s="902" t="str">
        <f t="shared" si="138"/>
        <v/>
      </c>
      <c r="FE62" s="902" t="str">
        <f t="shared" si="139"/>
        <v/>
      </c>
      <c r="FF62" s="902" t="str">
        <f t="shared" si="140"/>
        <v/>
      </c>
      <c r="FG62" s="902" t="str">
        <f t="shared" si="141"/>
        <v/>
      </c>
      <c r="FH62" s="902" t="str">
        <f t="shared" si="142"/>
        <v/>
      </c>
      <c r="FI62" s="902" t="str">
        <f t="shared" si="143"/>
        <v/>
      </c>
      <c r="FJ62" s="902" t="str">
        <f t="shared" si="144"/>
        <v/>
      </c>
      <c r="FK62" s="902" t="str">
        <f t="shared" si="145"/>
        <v/>
      </c>
      <c r="FL62" s="902" t="str">
        <f t="shared" si="146"/>
        <v/>
      </c>
      <c r="FM62" s="902" t="str">
        <f t="shared" si="147"/>
        <v/>
      </c>
      <c r="FN62" s="902" t="str">
        <f t="shared" si="148"/>
        <v/>
      </c>
      <c r="FO62" s="902" t="str">
        <f t="shared" si="149"/>
        <v/>
      </c>
      <c r="FP62" s="902" t="str">
        <f t="shared" si="150"/>
        <v/>
      </c>
      <c r="FQ62" s="902" t="str">
        <f t="shared" si="151"/>
        <v/>
      </c>
      <c r="FR62" s="902" t="str">
        <f t="shared" si="152"/>
        <v/>
      </c>
      <c r="FS62" s="902" t="str">
        <f t="shared" si="153"/>
        <v/>
      </c>
      <c r="FT62" s="902" t="str">
        <f t="shared" si="154"/>
        <v/>
      </c>
      <c r="FU62" s="902" t="str">
        <f t="shared" si="155"/>
        <v/>
      </c>
      <c r="FV62" s="902" t="str">
        <f t="shared" si="156"/>
        <v/>
      </c>
      <c r="FW62" s="902" t="str">
        <f t="shared" si="157"/>
        <v/>
      </c>
      <c r="FX62" s="902" t="str">
        <f t="shared" si="158"/>
        <v/>
      </c>
      <c r="FY62" s="902" t="str">
        <f t="shared" si="159"/>
        <v/>
      </c>
      <c r="FZ62" s="902" t="str">
        <f t="shared" si="160"/>
        <v/>
      </c>
      <c r="GA62" s="902" t="str">
        <f t="shared" si="161"/>
        <v/>
      </c>
      <c r="GB62" s="902" t="str">
        <f t="shared" si="162"/>
        <v/>
      </c>
      <c r="GC62" s="902" t="str">
        <f t="shared" si="163"/>
        <v/>
      </c>
      <c r="GD62" s="902" t="str">
        <f t="shared" si="164"/>
        <v/>
      </c>
      <c r="GE62" s="902" t="str">
        <f t="shared" si="165"/>
        <v/>
      </c>
      <c r="GF62" s="902" t="str">
        <f t="shared" si="166"/>
        <v/>
      </c>
      <c r="GG62" s="902" t="str">
        <f t="shared" si="167"/>
        <v/>
      </c>
      <c r="GH62" s="902" t="str">
        <f t="shared" si="168"/>
        <v/>
      </c>
      <c r="GI62" s="902" t="str">
        <f t="shared" si="169"/>
        <v/>
      </c>
      <c r="GJ62" s="902" t="str">
        <f t="shared" si="170"/>
        <v/>
      </c>
      <c r="GK62" s="902" t="str">
        <f t="shared" si="171"/>
        <v/>
      </c>
      <c r="GL62" s="902" t="str">
        <f t="shared" si="172"/>
        <v/>
      </c>
      <c r="GM62" s="902" t="str">
        <f t="shared" si="173"/>
        <v/>
      </c>
      <c r="GN62" s="902" t="str">
        <f t="shared" si="174"/>
        <v/>
      </c>
      <c r="GO62" s="902" t="str">
        <f t="shared" si="175"/>
        <v/>
      </c>
      <c r="GP62" s="902" t="str">
        <f t="shared" si="176"/>
        <v/>
      </c>
      <c r="GQ62" s="902" t="str">
        <f t="shared" si="177"/>
        <v/>
      </c>
      <c r="GR62" s="902" t="str">
        <f t="shared" si="178"/>
        <v/>
      </c>
      <c r="GS62" s="902" t="str">
        <f t="shared" si="179"/>
        <v/>
      </c>
      <c r="GT62" s="902" t="str">
        <f t="shared" si="180"/>
        <v/>
      </c>
      <c r="GU62" s="902" t="str">
        <f t="shared" si="181"/>
        <v/>
      </c>
      <c r="GV62" s="902" t="str">
        <f t="shared" si="182"/>
        <v/>
      </c>
      <c r="GW62" s="902" t="str">
        <f t="shared" si="183"/>
        <v/>
      </c>
      <c r="GX62" s="902" t="str">
        <f t="shared" si="184"/>
        <v/>
      </c>
      <c r="GY62" s="902" t="str">
        <f t="shared" si="185"/>
        <v/>
      </c>
      <c r="GZ62" s="902" t="str">
        <f t="shared" si="186"/>
        <v/>
      </c>
      <c r="HA62" s="902" t="str">
        <f t="shared" si="187"/>
        <v/>
      </c>
      <c r="HB62" s="902" t="str">
        <f t="shared" si="188"/>
        <v/>
      </c>
      <c r="HC62" s="902" t="str">
        <f t="shared" si="189"/>
        <v/>
      </c>
      <c r="HD62" s="902" t="str">
        <f t="shared" si="190"/>
        <v/>
      </c>
      <c r="HE62" s="902" t="str">
        <f t="shared" si="191"/>
        <v/>
      </c>
      <c r="HF62" s="902" t="str">
        <f t="shared" si="192"/>
        <v/>
      </c>
      <c r="HG62" s="902" t="str">
        <f t="shared" si="193"/>
        <v/>
      </c>
      <c r="HH62" s="902" t="str">
        <f t="shared" si="194"/>
        <v/>
      </c>
      <c r="HI62" s="902" t="str">
        <f t="shared" si="195"/>
        <v/>
      </c>
      <c r="HJ62" s="902" t="str">
        <f t="shared" si="196"/>
        <v/>
      </c>
      <c r="HK62" s="902" t="str">
        <f t="shared" si="197"/>
        <v/>
      </c>
      <c r="HL62" s="902" t="str">
        <f t="shared" si="198"/>
        <v/>
      </c>
      <c r="HM62" s="902" t="str">
        <f t="shared" si="199"/>
        <v/>
      </c>
      <c r="HN62" s="902" t="str">
        <f t="shared" si="200"/>
        <v/>
      </c>
      <c r="HO62" s="902" t="str">
        <f t="shared" si="201"/>
        <v/>
      </c>
      <c r="HP62" s="902" t="str">
        <f t="shared" si="202"/>
        <v/>
      </c>
      <c r="HQ62" s="902" t="str">
        <f t="shared" si="203"/>
        <v/>
      </c>
      <c r="HR62" s="902" t="str">
        <f t="shared" si="204"/>
        <v/>
      </c>
      <c r="HS62" s="902" t="str">
        <f t="shared" si="205"/>
        <v/>
      </c>
      <c r="HT62" s="902" t="str">
        <f t="shared" si="206"/>
        <v/>
      </c>
      <c r="HU62" s="902" t="str">
        <f t="shared" si="207"/>
        <v/>
      </c>
      <c r="HV62" s="902" t="str">
        <f t="shared" si="208"/>
        <v/>
      </c>
      <c r="HW62" s="902" t="str">
        <f t="shared" si="209"/>
        <v/>
      </c>
      <c r="HX62" s="902" t="str">
        <f t="shared" si="210"/>
        <v/>
      </c>
      <c r="HY62" s="902" t="str">
        <f t="shared" si="211"/>
        <v/>
      </c>
      <c r="HZ62" s="934" t="str">
        <f t="shared" si="212"/>
        <v/>
      </c>
      <c r="IA62" s="934" t="str">
        <f t="shared" si="213"/>
        <v/>
      </c>
      <c r="IB62" s="934" t="str">
        <f t="shared" si="214"/>
        <v/>
      </c>
      <c r="IC62" s="934" t="str">
        <f t="shared" si="215"/>
        <v/>
      </c>
      <c r="ID62" s="934" t="str">
        <f t="shared" si="216"/>
        <v/>
      </c>
      <c r="IE62" s="934" t="str">
        <f t="shared" si="217"/>
        <v/>
      </c>
      <c r="IF62" s="934" t="str">
        <f t="shared" si="218"/>
        <v/>
      </c>
      <c r="IG62" s="934" t="str">
        <f t="shared" si="219"/>
        <v/>
      </c>
      <c r="IH62" s="934" t="str">
        <f t="shared" si="220"/>
        <v/>
      </c>
      <c r="II62" s="934" t="str">
        <f t="shared" si="221"/>
        <v/>
      </c>
      <c r="IJ62" s="934" t="str">
        <f t="shared" si="222"/>
        <v/>
      </c>
      <c r="IK62" s="934" t="str">
        <f t="shared" si="223"/>
        <v/>
      </c>
      <c r="IL62" s="934" t="str">
        <f t="shared" si="224"/>
        <v/>
      </c>
      <c r="IM62" s="934" t="str">
        <f t="shared" si="225"/>
        <v/>
      </c>
      <c r="IN62" s="934" t="str">
        <f t="shared" si="226"/>
        <v/>
      </c>
      <c r="IO62" s="934" t="str">
        <f t="shared" si="227"/>
        <v/>
      </c>
      <c r="IP62" s="934" t="str">
        <f t="shared" si="228"/>
        <v/>
      </c>
      <c r="IQ62" s="934" t="str">
        <f t="shared" si="229"/>
        <v/>
      </c>
      <c r="IR62" s="934" t="str">
        <f t="shared" si="230"/>
        <v/>
      </c>
      <c r="IS62" s="934" t="str">
        <f t="shared" si="231"/>
        <v/>
      </c>
      <c r="IT62" s="934" t="str">
        <f t="shared" si="232"/>
        <v/>
      </c>
      <c r="IU62" s="934" t="str">
        <f t="shared" si="233"/>
        <v/>
      </c>
      <c r="IV62" s="934" t="str">
        <f t="shared" si="234"/>
        <v/>
      </c>
      <c r="IW62" s="934" t="str">
        <f t="shared" si="235"/>
        <v/>
      </c>
      <c r="IX62" s="934" t="str">
        <f t="shared" si="236"/>
        <v/>
      </c>
      <c r="IY62" s="934" t="str">
        <f t="shared" si="237"/>
        <v/>
      </c>
      <c r="IZ62" s="934" t="str">
        <f t="shared" si="238"/>
        <v/>
      </c>
      <c r="JA62" s="934" t="str">
        <f t="shared" si="239"/>
        <v/>
      </c>
      <c r="JB62" s="934" t="str">
        <f t="shared" si="240"/>
        <v/>
      </c>
      <c r="JC62" s="934" t="str">
        <f t="shared" si="241"/>
        <v/>
      </c>
      <c r="JD62" s="934" t="str">
        <f t="shared" si="242"/>
        <v/>
      </c>
      <c r="JE62" s="934" t="str">
        <f t="shared" si="243"/>
        <v/>
      </c>
      <c r="JF62" s="934" t="str">
        <f t="shared" si="244"/>
        <v/>
      </c>
      <c r="JG62" s="934" t="str">
        <f t="shared" si="245"/>
        <v/>
      </c>
      <c r="JH62" s="934" t="str">
        <f t="shared" si="246"/>
        <v/>
      </c>
      <c r="JI62" s="934" t="str">
        <f t="shared" si="247"/>
        <v/>
      </c>
      <c r="JJ62" s="934" t="str">
        <f t="shared" si="248"/>
        <v/>
      </c>
      <c r="JK62" s="934" t="str">
        <f t="shared" si="249"/>
        <v/>
      </c>
      <c r="JL62" s="934" t="str">
        <f t="shared" si="250"/>
        <v/>
      </c>
      <c r="JM62" s="934" t="str">
        <f t="shared" si="251"/>
        <v/>
      </c>
      <c r="JN62" s="934" t="str">
        <f t="shared" si="252"/>
        <v/>
      </c>
      <c r="JO62" s="934" t="str">
        <f t="shared" si="253"/>
        <v/>
      </c>
      <c r="JP62" s="934" t="str">
        <f t="shared" si="254"/>
        <v/>
      </c>
      <c r="JQ62" s="934" t="str">
        <f t="shared" si="255"/>
        <v/>
      </c>
      <c r="JR62" s="934" t="str">
        <f t="shared" si="256"/>
        <v/>
      </c>
      <c r="JS62" s="934" t="str">
        <f t="shared" si="257"/>
        <v/>
      </c>
      <c r="JT62" s="934" t="str">
        <f t="shared" si="258"/>
        <v/>
      </c>
      <c r="JU62" s="934" t="str">
        <f t="shared" si="259"/>
        <v/>
      </c>
      <c r="JV62" s="934" t="str">
        <f t="shared" si="260"/>
        <v/>
      </c>
      <c r="JW62" s="934" t="str">
        <f t="shared" si="261"/>
        <v/>
      </c>
      <c r="JX62" s="934" t="str">
        <f t="shared" si="262"/>
        <v/>
      </c>
      <c r="JY62" s="934" t="str">
        <f t="shared" si="263"/>
        <v/>
      </c>
      <c r="JZ62" s="934" t="str">
        <f t="shared" si="264"/>
        <v/>
      </c>
      <c r="KA62" s="934" t="str">
        <f t="shared" si="265"/>
        <v/>
      </c>
      <c r="KB62" s="934" t="str">
        <f t="shared" si="266"/>
        <v/>
      </c>
      <c r="KC62" s="934" t="str">
        <f t="shared" si="267"/>
        <v/>
      </c>
      <c r="KD62" s="934" t="str">
        <f t="shared" si="268"/>
        <v/>
      </c>
      <c r="KE62" s="934" t="str">
        <f t="shared" si="269"/>
        <v/>
      </c>
      <c r="KF62" s="934" t="str">
        <f t="shared" si="270"/>
        <v/>
      </c>
      <c r="KG62" s="934" t="str">
        <f t="shared" si="271"/>
        <v/>
      </c>
      <c r="KH62" s="934" t="str">
        <f t="shared" si="272"/>
        <v/>
      </c>
      <c r="KI62" s="934" t="str">
        <f t="shared" si="273"/>
        <v/>
      </c>
      <c r="KJ62" s="934" t="str">
        <f t="shared" si="274"/>
        <v/>
      </c>
      <c r="KK62" s="934" t="str">
        <f t="shared" si="275"/>
        <v/>
      </c>
      <c r="KL62" s="934" t="str">
        <f t="shared" si="276"/>
        <v/>
      </c>
      <c r="KM62" s="934" t="str">
        <f t="shared" si="277"/>
        <v/>
      </c>
      <c r="KN62" s="934" t="str">
        <f t="shared" si="278"/>
        <v/>
      </c>
      <c r="KO62" s="934" t="str">
        <f t="shared" si="279"/>
        <v/>
      </c>
      <c r="KP62" s="934" t="str">
        <f t="shared" si="280"/>
        <v/>
      </c>
      <c r="KQ62" s="934" t="str">
        <f t="shared" si="281"/>
        <v/>
      </c>
      <c r="KR62" s="934" t="str">
        <f t="shared" si="282"/>
        <v/>
      </c>
      <c r="KS62" s="934" t="str">
        <f t="shared" si="283"/>
        <v/>
      </c>
      <c r="KT62" s="934" t="str">
        <f t="shared" si="284"/>
        <v/>
      </c>
      <c r="KU62" s="934" t="str">
        <f t="shared" si="285"/>
        <v/>
      </c>
      <c r="KV62" s="934" t="str">
        <f t="shared" si="286"/>
        <v/>
      </c>
      <c r="KW62" s="934" t="str">
        <f t="shared" si="287"/>
        <v/>
      </c>
      <c r="KX62" s="934" t="str">
        <f t="shared" si="288"/>
        <v/>
      </c>
      <c r="KY62" s="934" t="str">
        <f t="shared" si="289"/>
        <v/>
      </c>
      <c r="KZ62" s="934" t="str">
        <f t="shared" si="290"/>
        <v/>
      </c>
      <c r="LA62" s="934" t="str">
        <f t="shared" si="291"/>
        <v/>
      </c>
      <c r="LB62" s="934" t="str">
        <f t="shared" si="292"/>
        <v/>
      </c>
      <c r="LC62" s="934" t="str">
        <f t="shared" si="293"/>
        <v/>
      </c>
      <c r="LD62" s="934" t="str">
        <f t="shared" si="294"/>
        <v/>
      </c>
      <c r="LE62" s="934" t="str">
        <f t="shared" si="295"/>
        <v/>
      </c>
      <c r="LF62" s="934" t="str">
        <f t="shared" si="296"/>
        <v/>
      </c>
      <c r="LG62" s="934" t="str">
        <f t="shared" si="297"/>
        <v/>
      </c>
      <c r="LH62" s="934" t="str">
        <f t="shared" si="298"/>
        <v/>
      </c>
      <c r="LI62" s="934" t="str">
        <f t="shared" si="299"/>
        <v/>
      </c>
      <c r="LJ62" s="934" t="str">
        <f t="shared" si="300"/>
        <v/>
      </c>
      <c r="LK62" s="934" t="str">
        <f t="shared" si="301"/>
        <v/>
      </c>
      <c r="LL62" s="934" t="str">
        <f t="shared" si="302"/>
        <v/>
      </c>
      <c r="LM62" s="934" t="str">
        <f t="shared" si="303"/>
        <v/>
      </c>
      <c r="LN62" s="934" t="str">
        <f t="shared" si="304"/>
        <v/>
      </c>
      <c r="LO62" s="934" t="str">
        <f t="shared" si="305"/>
        <v/>
      </c>
      <c r="LP62" s="934" t="str">
        <f t="shared" si="306"/>
        <v/>
      </c>
      <c r="LQ62" s="935" t="str">
        <f t="shared" si="307"/>
        <v/>
      </c>
      <c r="LR62" s="935" t="str">
        <f t="shared" si="308"/>
        <v/>
      </c>
      <c r="LS62" s="935" t="str">
        <f t="shared" si="309"/>
        <v/>
      </c>
      <c r="LT62" s="935" t="str">
        <f t="shared" si="310"/>
        <v/>
      </c>
      <c r="LU62" s="935" t="str">
        <f t="shared" si="311"/>
        <v/>
      </c>
      <c r="LV62" s="902" t="str">
        <f t="shared" si="312"/>
        <v/>
      </c>
      <c r="LW62" s="902" t="str">
        <f t="shared" si="313"/>
        <v/>
      </c>
      <c r="LX62" s="902" t="str">
        <f t="shared" si="314"/>
        <v/>
      </c>
      <c r="LY62" s="902" t="str">
        <f t="shared" si="315"/>
        <v/>
      </c>
      <c r="LZ62" s="902" t="str">
        <f t="shared" si="316"/>
        <v/>
      </c>
      <c r="MA62" s="902" t="str">
        <f t="shared" si="317"/>
        <v/>
      </c>
      <c r="MB62" s="902" t="str">
        <f t="shared" si="318"/>
        <v/>
      </c>
      <c r="MC62" s="902" t="str">
        <f t="shared" si="319"/>
        <v/>
      </c>
      <c r="MD62" s="902" t="str">
        <f t="shared" si="320"/>
        <v/>
      </c>
      <c r="ME62" s="902" t="str">
        <f t="shared" si="321"/>
        <v/>
      </c>
      <c r="MF62" s="902" t="str">
        <f t="shared" si="322"/>
        <v/>
      </c>
      <c r="MG62" s="902" t="str">
        <f t="shared" si="323"/>
        <v/>
      </c>
      <c r="MH62" s="902" t="str">
        <f t="shared" si="324"/>
        <v/>
      </c>
      <c r="MI62" s="902" t="str">
        <f t="shared" si="325"/>
        <v/>
      </c>
      <c r="MJ62" s="902" t="str">
        <f t="shared" si="326"/>
        <v/>
      </c>
      <c r="MK62" s="902" t="str">
        <f t="shared" si="327"/>
        <v/>
      </c>
      <c r="ML62" s="902" t="str">
        <f t="shared" si="328"/>
        <v/>
      </c>
      <c r="MM62" s="902" t="str">
        <f t="shared" si="329"/>
        <v/>
      </c>
      <c r="MN62" s="902" t="str">
        <f t="shared" si="330"/>
        <v/>
      </c>
      <c r="MO62" s="902" t="str">
        <f t="shared" si="331"/>
        <v/>
      </c>
      <c r="MP62" s="923">
        <f t="shared" si="338"/>
        <v>0</v>
      </c>
      <c r="MQ62" s="923">
        <f t="shared" si="339"/>
        <v>0</v>
      </c>
      <c r="MR62" s="923">
        <f t="shared" si="340"/>
        <v>0</v>
      </c>
      <c r="MS62" s="923">
        <f t="shared" si="341"/>
        <v>0</v>
      </c>
      <c r="MT62" s="923">
        <f t="shared" si="342"/>
        <v>0</v>
      </c>
      <c r="MU62" s="923">
        <f t="shared" si="343"/>
        <v>0</v>
      </c>
      <c r="MV62" s="923">
        <f t="shared" si="344"/>
        <v>0</v>
      </c>
      <c r="MW62" s="923">
        <f t="shared" si="345"/>
        <v>0</v>
      </c>
      <c r="MX62" s="923">
        <f t="shared" si="346"/>
        <v>0</v>
      </c>
      <c r="MY62" s="923">
        <f t="shared" si="347"/>
        <v>0</v>
      </c>
      <c r="MZ62" s="923">
        <f t="shared" si="332"/>
        <v>0</v>
      </c>
      <c r="NA62" s="923">
        <f t="shared" si="333"/>
        <v>0</v>
      </c>
      <c r="NB62" s="923">
        <f t="shared" si="334"/>
        <v>0</v>
      </c>
      <c r="NC62" s="923">
        <f t="shared" si="335"/>
        <v>0</v>
      </c>
      <c r="ND62" s="923">
        <f t="shared" si="336"/>
        <v>0</v>
      </c>
    </row>
    <row r="63" spans="1:368" s="902" customFormat="1" ht="13.9" customHeight="1" x14ac:dyDescent="0.2">
      <c r="A63" s="927" t="str">
        <f t="shared" si="337"/>
        <v/>
      </c>
      <c r="B63" s="928">
        <f>'Rent Schedule &amp; Summary'!B41</f>
        <v>0</v>
      </c>
      <c r="C63" s="929">
        <f>'Rent Schedule &amp; Summary'!C41</f>
        <v>0</v>
      </c>
      <c r="D63" s="929">
        <f>'Rent Schedule &amp; Summary'!D41</f>
        <v>0</v>
      </c>
      <c r="E63" s="929">
        <f>'Rent Schedule &amp; Summary'!E41</f>
        <v>0</v>
      </c>
      <c r="F63" s="929">
        <f>'Rent Schedule &amp; Summary'!F41</f>
        <v>0</v>
      </c>
      <c r="G63" s="929">
        <f>'Rent Schedule &amp; Summary'!G41</f>
        <v>0</v>
      </c>
      <c r="H63" s="929">
        <f>'Rent Schedule &amp; Summary'!H41</f>
        <v>0</v>
      </c>
      <c r="I63" s="929">
        <f>'Rent Schedule &amp; Summary'!I41</f>
        <v>0</v>
      </c>
      <c r="J63" s="929">
        <f>'Rent Schedule &amp; Summary'!J41</f>
        <v>0</v>
      </c>
      <c r="K63" s="930">
        <f>'Rent Schedule &amp; Summary'!K41</f>
        <v>0</v>
      </c>
      <c r="L63" s="759">
        <f t="shared" si="0"/>
        <v>0</v>
      </c>
      <c r="M63" s="759">
        <f t="shared" si="1"/>
        <v>0</v>
      </c>
      <c r="N63" s="931">
        <f>'Rent Schedule &amp; Summary'!N41</f>
        <v>0</v>
      </c>
      <c r="O63" s="931">
        <f>'Rent Schedule &amp; Summary'!O41</f>
        <v>0</v>
      </c>
      <c r="P63" s="931">
        <f>'Rent Schedule &amp; Summary'!P41</f>
        <v>0</v>
      </c>
      <c r="Q63" s="908">
        <f>'Rent Schedule &amp; Summary'!Q41</f>
        <v>0</v>
      </c>
      <c r="R63" s="932">
        <f>'Rent Schedule &amp; Summary'!R41</f>
        <v>0</v>
      </c>
      <c r="S63" s="933">
        <f>'Rent Schedule &amp; Summary'!S41</f>
        <v>0</v>
      </c>
      <c r="T63" s="1281">
        <f>'Rent Schedule &amp; Summary'!T41</f>
        <v>0</v>
      </c>
      <c r="U63" s="1281"/>
      <c r="V63" s="1281"/>
      <c r="W63" s="1281"/>
      <c r="X63" s="902" t="str">
        <f t="shared" si="2"/>
        <v/>
      </c>
      <c r="Y63" s="902" t="str">
        <f t="shared" si="3"/>
        <v/>
      </c>
      <c r="Z63" s="902" t="str">
        <f t="shared" si="4"/>
        <v/>
      </c>
      <c r="AA63" s="902" t="str">
        <f t="shared" si="5"/>
        <v/>
      </c>
      <c r="AB63" s="902" t="str">
        <f t="shared" si="6"/>
        <v/>
      </c>
      <c r="AC63" s="902" t="str">
        <f t="shared" si="7"/>
        <v/>
      </c>
      <c r="AD63" s="902" t="str">
        <f t="shared" si="8"/>
        <v/>
      </c>
      <c r="AE63" s="902" t="str">
        <f t="shared" si="9"/>
        <v/>
      </c>
      <c r="AF63" s="902" t="str">
        <f t="shared" si="10"/>
        <v/>
      </c>
      <c r="AG63" s="902" t="str">
        <f t="shared" si="11"/>
        <v/>
      </c>
      <c r="AH63" s="902" t="str">
        <f t="shared" si="12"/>
        <v/>
      </c>
      <c r="AI63" s="902" t="str">
        <f t="shared" si="13"/>
        <v/>
      </c>
      <c r="AJ63" s="902" t="str">
        <f t="shared" si="14"/>
        <v/>
      </c>
      <c r="AK63" s="902" t="str">
        <f t="shared" si="15"/>
        <v/>
      </c>
      <c r="AL63" s="902" t="str">
        <f t="shared" si="16"/>
        <v/>
      </c>
      <c r="AM63" s="902" t="str">
        <f t="shared" si="17"/>
        <v/>
      </c>
      <c r="AN63" s="902" t="str">
        <f t="shared" si="18"/>
        <v/>
      </c>
      <c r="AO63" s="902" t="str">
        <f t="shared" si="19"/>
        <v/>
      </c>
      <c r="AP63" s="902" t="str">
        <f t="shared" si="20"/>
        <v/>
      </c>
      <c r="AQ63" s="902" t="str">
        <f t="shared" si="21"/>
        <v/>
      </c>
      <c r="AR63" s="902" t="str">
        <f t="shared" si="22"/>
        <v/>
      </c>
      <c r="AS63" s="902" t="str">
        <f t="shared" si="23"/>
        <v/>
      </c>
      <c r="AT63" s="902" t="str">
        <f t="shared" si="24"/>
        <v/>
      </c>
      <c r="AU63" s="902" t="str">
        <f t="shared" si="25"/>
        <v/>
      </c>
      <c r="AV63" s="902" t="str">
        <f t="shared" si="26"/>
        <v/>
      </c>
      <c r="AW63" s="902" t="str">
        <f t="shared" si="27"/>
        <v/>
      </c>
      <c r="AX63" s="902" t="str">
        <f t="shared" si="28"/>
        <v/>
      </c>
      <c r="AY63" s="902" t="str">
        <f t="shared" si="29"/>
        <v/>
      </c>
      <c r="AZ63" s="902" t="str">
        <f t="shared" si="30"/>
        <v/>
      </c>
      <c r="BA63" s="902" t="str">
        <f t="shared" si="31"/>
        <v/>
      </c>
      <c r="BB63" s="902" t="str">
        <f t="shared" si="32"/>
        <v/>
      </c>
      <c r="BC63" s="902" t="str">
        <f t="shared" si="33"/>
        <v/>
      </c>
      <c r="BD63" s="902" t="str">
        <f t="shared" si="34"/>
        <v/>
      </c>
      <c r="BE63" s="902" t="str">
        <f t="shared" si="35"/>
        <v/>
      </c>
      <c r="BF63" s="902" t="str">
        <f t="shared" si="36"/>
        <v/>
      </c>
      <c r="BG63" s="902" t="str">
        <f t="shared" si="37"/>
        <v/>
      </c>
      <c r="BH63" s="902" t="str">
        <f t="shared" si="38"/>
        <v/>
      </c>
      <c r="BI63" s="902" t="str">
        <f t="shared" si="39"/>
        <v/>
      </c>
      <c r="BJ63" s="902" t="str">
        <f t="shared" si="40"/>
        <v/>
      </c>
      <c r="BK63" s="902" t="str">
        <f t="shared" si="41"/>
        <v/>
      </c>
      <c r="BL63" s="902" t="str">
        <f t="shared" si="42"/>
        <v/>
      </c>
      <c r="BM63" s="902" t="str">
        <f t="shared" si="43"/>
        <v/>
      </c>
      <c r="BN63" s="902" t="str">
        <f t="shared" si="44"/>
        <v/>
      </c>
      <c r="BO63" s="902" t="str">
        <f t="shared" si="45"/>
        <v/>
      </c>
      <c r="BP63" s="902" t="str">
        <f t="shared" si="46"/>
        <v/>
      </c>
      <c r="BQ63" s="902" t="str">
        <f t="shared" si="47"/>
        <v/>
      </c>
      <c r="BR63" s="902" t="str">
        <f t="shared" si="48"/>
        <v/>
      </c>
      <c r="BS63" s="902" t="str">
        <f t="shared" si="49"/>
        <v/>
      </c>
      <c r="BT63" s="902" t="str">
        <f t="shared" si="50"/>
        <v/>
      </c>
      <c r="BU63" s="902" t="str">
        <f t="shared" si="51"/>
        <v/>
      </c>
      <c r="BV63" s="902" t="str">
        <f t="shared" si="52"/>
        <v/>
      </c>
      <c r="BW63" s="902" t="str">
        <f t="shared" si="53"/>
        <v/>
      </c>
      <c r="BX63" s="902" t="str">
        <f t="shared" si="54"/>
        <v/>
      </c>
      <c r="BY63" s="902" t="str">
        <f t="shared" si="55"/>
        <v/>
      </c>
      <c r="BZ63" s="902" t="str">
        <f t="shared" si="56"/>
        <v/>
      </c>
      <c r="CA63" s="902" t="str">
        <f t="shared" si="57"/>
        <v/>
      </c>
      <c r="CB63" s="902" t="str">
        <f t="shared" si="58"/>
        <v/>
      </c>
      <c r="CC63" s="902" t="str">
        <f t="shared" si="59"/>
        <v/>
      </c>
      <c r="CD63" s="902" t="str">
        <f t="shared" si="60"/>
        <v/>
      </c>
      <c r="CE63" s="902" t="str">
        <f t="shared" si="61"/>
        <v/>
      </c>
      <c r="CF63" s="902" t="str">
        <f t="shared" si="62"/>
        <v/>
      </c>
      <c r="CG63" s="902" t="str">
        <f t="shared" si="63"/>
        <v/>
      </c>
      <c r="CH63" s="902" t="str">
        <f t="shared" si="64"/>
        <v/>
      </c>
      <c r="CI63" s="902" t="str">
        <f t="shared" si="65"/>
        <v/>
      </c>
      <c r="CJ63" s="902" t="str">
        <f t="shared" si="66"/>
        <v/>
      </c>
      <c r="CK63" s="902" t="str">
        <f t="shared" si="67"/>
        <v/>
      </c>
      <c r="CL63" s="902" t="str">
        <f t="shared" si="68"/>
        <v/>
      </c>
      <c r="CM63" s="902" t="str">
        <f t="shared" si="69"/>
        <v/>
      </c>
      <c r="CN63" s="902" t="str">
        <f t="shared" si="70"/>
        <v/>
      </c>
      <c r="CO63" s="902" t="str">
        <f t="shared" si="71"/>
        <v/>
      </c>
      <c r="CP63" s="902" t="str">
        <f t="shared" si="72"/>
        <v/>
      </c>
      <c r="CQ63" s="902" t="str">
        <f t="shared" si="73"/>
        <v/>
      </c>
      <c r="CR63" s="902" t="str">
        <f t="shared" si="74"/>
        <v/>
      </c>
      <c r="CS63" s="902" t="str">
        <f t="shared" si="75"/>
        <v/>
      </c>
      <c r="CT63" s="902" t="str">
        <f t="shared" si="76"/>
        <v/>
      </c>
      <c r="CU63" s="902" t="str">
        <f t="shared" si="77"/>
        <v/>
      </c>
      <c r="CV63" s="902" t="str">
        <f t="shared" si="78"/>
        <v/>
      </c>
      <c r="CW63" s="902" t="str">
        <f t="shared" si="79"/>
        <v/>
      </c>
      <c r="CX63" s="902" t="str">
        <f t="shared" si="80"/>
        <v/>
      </c>
      <c r="CY63" s="902" t="str">
        <f t="shared" si="81"/>
        <v/>
      </c>
      <c r="CZ63" s="902" t="str">
        <f t="shared" si="82"/>
        <v/>
      </c>
      <c r="DA63" s="902" t="str">
        <f t="shared" si="83"/>
        <v/>
      </c>
      <c r="DB63" s="902" t="str">
        <f t="shared" si="84"/>
        <v/>
      </c>
      <c r="DC63" s="902" t="str">
        <f t="shared" si="85"/>
        <v/>
      </c>
      <c r="DD63" s="902" t="str">
        <f t="shared" si="86"/>
        <v/>
      </c>
      <c r="DE63" s="902" t="str">
        <f t="shared" si="87"/>
        <v/>
      </c>
      <c r="DF63" s="902" t="str">
        <f t="shared" si="88"/>
        <v/>
      </c>
      <c r="DG63" s="902" t="str">
        <f t="shared" si="89"/>
        <v/>
      </c>
      <c r="DH63" s="902" t="str">
        <f t="shared" si="90"/>
        <v/>
      </c>
      <c r="DI63" s="902" t="str">
        <f t="shared" si="91"/>
        <v/>
      </c>
      <c r="DJ63" s="902" t="str">
        <f t="shared" si="92"/>
        <v/>
      </c>
      <c r="DK63" s="902" t="str">
        <f t="shared" si="93"/>
        <v/>
      </c>
      <c r="DL63" s="902" t="str">
        <f t="shared" si="94"/>
        <v/>
      </c>
      <c r="DM63" s="902" t="str">
        <f t="shared" si="95"/>
        <v/>
      </c>
      <c r="DN63" s="902" t="str">
        <f t="shared" si="96"/>
        <v/>
      </c>
      <c r="DO63" s="902" t="str">
        <f t="shared" si="97"/>
        <v/>
      </c>
      <c r="DP63" s="902" t="str">
        <f t="shared" si="98"/>
        <v/>
      </c>
      <c r="DQ63" s="902" t="str">
        <f t="shared" si="99"/>
        <v/>
      </c>
      <c r="DR63" s="902" t="str">
        <f t="shared" si="100"/>
        <v/>
      </c>
      <c r="DS63" s="902" t="str">
        <f t="shared" si="101"/>
        <v/>
      </c>
      <c r="DT63" s="902" t="str">
        <f t="shared" si="102"/>
        <v/>
      </c>
      <c r="DU63" s="902" t="str">
        <f t="shared" si="103"/>
        <v/>
      </c>
      <c r="DV63" s="902" t="str">
        <f t="shared" si="104"/>
        <v/>
      </c>
      <c r="DW63" s="902" t="str">
        <f t="shared" si="105"/>
        <v/>
      </c>
      <c r="DX63" s="902" t="str">
        <f t="shared" si="106"/>
        <v/>
      </c>
      <c r="DY63" s="902" t="str">
        <f t="shared" si="107"/>
        <v/>
      </c>
      <c r="DZ63" s="902" t="str">
        <f t="shared" si="108"/>
        <v/>
      </c>
      <c r="EA63" s="902" t="str">
        <f t="shared" si="109"/>
        <v/>
      </c>
      <c r="EB63" s="902" t="str">
        <f t="shared" si="110"/>
        <v/>
      </c>
      <c r="EC63" s="902" t="str">
        <f t="shared" si="111"/>
        <v/>
      </c>
      <c r="ED63" s="902" t="str">
        <f t="shared" si="112"/>
        <v/>
      </c>
      <c r="EE63" s="902" t="str">
        <f t="shared" si="113"/>
        <v/>
      </c>
      <c r="EF63" s="902" t="str">
        <f t="shared" si="114"/>
        <v/>
      </c>
      <c r="EG63" s="902" t="str">
        <f t="shared" si="115"/>
        <v/>
      </c>
      <c r="EH63" s="902" t="str">
        <f t="shared" si="116"/>
        <v/>
      </c>
      <c r="EI63" s="902" t="str">
        <f t="shared" si="117"/>
        <v/>
      </c>
      <c r="EJ63" s="902" t="str">
        <f t="shared" si="118"/>
        <v/>
      </c>
      <c r="EK63" s="902" t="str">
        <f t="shared" si="119"/>
        <v/>
      </c>
      <c r="EL63" s="902" t="str">
        <f t="shared" si="120"/>
        <v/>
      </c>
      <c r="EM63" s="902" t="str">
        <f t="shared" si="121"/>
        <v/>
      </c>
      <c r="EN63" s="902" t="str">
        <f t="shared" si="122"/>
        <v/>
      </c>
      <c r="EO63" s="902" t="str">
        <f t="shared" si="123"/>
        <v/>
      </c>
      <c r="EP63" s="902" t="str">
        <f t="shared" si="124"/>
        <v/>
      </c>
      <c r="EQ63" s="902" t="str">
        <f t="shared" si="125"/>
        <v/>
      </c>
      <c r="ER63" s="902" t="str">
        <f t="shared" si="126"/>
        <v/>
      </c>
      <c r="ES63" s="902" t="str">
        <f t="shared" si="127"/>
        <v/>
      </c>
      <c r="ET63" s="902" t="str">
        <f t="shared" si="128"/>
        <v/>
      </c>
      <c r="EU63" s="902" t="str">
        <f t="shared" si="129"/>
        <v/>
      </c>
      <c r="EV63" s="902" t="str">
        <f t="shared" si="130"/>
        <v/>
      </c>
      <c r="EW63" s="902" t="str">
        <f t="shared" si="131"/>
        <v/>
      </c>
      <c r="EX63" s="902" t="str">
        <f t="shared" si="132"/>
        <v/>
      </c>
      <c r="EY63" s="902" t="str">
        <f t="shared" si="133"/>
        <v/>
      </c>
      <c r="EZ63" s="902" t="str">
        <f t="shared" si="134"/>
        <v/>
      </c>
      <c r="FA63" s="902" t="str">
        <f t="shared" si="135"/>
        <v/>
      </c>
      <c r="FB63" s="902" t="str">
        <f t="shared" si="136"/>
        <v/>
      </c>
      <c r="FC63" s="902" t="str">
        <f t="shared" si="137"/>
        <v/>
      </c>
      <c r="FD63" s="902" t="str">
        <f t="shared" si="138"/>
        <v/>
      </c>
      <c r="FE63" s="902" t="str">
        <f t="shared" si="139"/>
        <v/>
      </c>
      <c r="FF63" s="902" t="str">
        <f t="shared" si="140"/>
        <v/>
      </c>
      <c r="FG63" s="902" t="str">
        <f t="shared" si="141"/>
        <v/>
      </c>
      <c r="FH63" s="902" t="str">
        <f t="shared" si="142"/>
        <v/>
      </c>
      <c r="FI63" s="902" t="str">
        <f t="shared" si="143"/>
        <v/>
      </c>
      <c r="FJ63" s="902" t="str">
        <f t="shared" si="144"/>
        <v/>
      </c>
      <c r="FK63" s="902" t="str">
        <f t="shared" si="145"/>
        <v/>
      </c>
      <c r="FL63" s="902" t="str">
        <f t="shared" si="146"/>
        <v/>
      </c>
      <c r="FM63" s="902" t="str">
        <f t="shared" si="147"/>
        <v/>
      </c>
      <c r="FN63" s="902" t="str">
        <f t="shared" si="148"/>
        <v/>
      </c>
      <c r="FO63" s="902" t="str">
        <f t="shared" si="149"/>
        <v/>
      </c>
      <c r="FP63" s="902" t="str">
        <f t="shared" si="150"/>
        <v/>
      </c>
      <c r="FQ63" s="902" t="str">
        <f t="shared" si="151"/>
        <v/>
      </c>
      <c r="FR63" s="902" t="str">
        <f t="shared" si="152"/>
        <v/>
      </c>
      <c r="FS63" s="902" t="str">
        <f t="shared" si="153"/>
        <v/>
      </c>
      <c r="FT63" s="902" t="str">
        <f t="shared" si="154"/>
        <v/>
      </c>
      <c r="FU63" s="902" t="str">
        <f t="shared" si="155"/>
        <v/>
      </c>
      <c r="FV63" s="902" t="str">
        <f t="shared" si="156"/>
        <v/>
      </c>
      <c r="FW63" s="902" t="str">
        <f t="shared" si="157"/>
        <v/>
      </c>
      <c r="FX63" s="902" t="str">
        <f t="shared" si="158"/>
        <v/>
      </c>
      <c r="FY63" s="902" t="str">
        <f t="shared" si="159"/>
        <v/>
      </c>
      <c r="FZ63" s="902" t="str">
        <f t="shared" si="160"/>
        <v/>
      </c>
      <c r="GA63" s="902" t="str">
        <f t="shared" si="161"/>
        <v/>
      </c>
      <c r="GB63" s="902" t="str">
        <f t="shared" si="162"/>
        <v/>
      </c>
      <c r="GC63" s="902" t="str">
        <f t="shared" si="163"/>
        <v/>
      </c>
      <c r="GD63" s="902" t="str">
        <f t="shared" si="164"/>
        <v/>
      </c>
      <c r="GE63" s="902" t="str">
        <f t="shared" si="165"/>
        <v/>
      </c>
      <c r="GF63" s="902" t="str">
        <f t="shared" si="166"/>
        <v/>
      </c>
      <c r="GG63" s="902" t="str">
        <f t="shared" si="167"/>
        <v/>
      </c>
      <c r="GH63" s="902" t="str">
        <f t="shared" si="168"/>
        <v/>
      </c>
      <c r="GI63" s="902" t="str">
        <f t="shared" si="169"/>
        <v/>
      </c>
      <c r="GJ63" s="902" t="str">
        <f t="shared" si="170"/>
        <v/>
      </c>
      <c r="GK63" s="902" t="str">
        <f t="shared" si="171"/>
        <v/>
      </c>
      <c r="GL63" s="902" t="str">
        <f t="shared" si="172"/>
        <v/>
      </c>
      <c r="GM63" s="902" t="str">
        <f t="shared" si="173"/>
        <v/>
      </c>
      <c r="GN63" s="902" t="str">
        <f t="shared" si="174"/>
        <v/>
      </c>
      <c r="GO63" s="902" t="str">
        <f t="shared" si="175"/>
        <v/>
      </c>
      <c r="GP63" s="902" t="str">
        <f t="shared" si="176"/>
        <v/>
      </c>
      <c r="GQ63" s="902" t="str">
        <f t="shared" si="177"/>
        <v/>
      </c>
      <c r="GR63" s="902" t="str">
        <f t="shared" si="178"/>
        <v/>
      </c>
      <c r="GS63" s="902" t="str">
        <f t="shared" si="179"/>
        <v/>
      </c>
      <c r="GT63" s="902" t="str">
        <f t="shared" si="180"/>
        <v/>
      </c>
      <c r="GU63" s="902" t="str">
        <f t="shared" si="181"/>
        <v/>
      </c>
      <c r="GV63" s="902" t="str">
        <f t="shared" si="182"/>
        <v/>
      </c>
      <c r="GW63" s="902" t="str">
        <f t="shared" si="183"/>
        <v/>
      </c>
      <c r="GX63" s="902" t="str">
        <f t="shared" si="184"/>
        <v/>
      </c>
      <c r="GY63" s="902" t="str">
        <f t="shared" si="185"/>
        <v/>
      </c>
      <c r="GZ63" s="902" t="str">
        <f t="shared" si="186"/>
        <v/>
      </c>
      <c r="HA63" s="902" t="str">
        <f t="shared" si="187"/>
        <v/>
      </c>
      <c r="HB63" s="902" t="str">
        <f t="shared" si="188"/>
        <v/>
      </c>
      <c r="HC63" s="902" t="str">
        <f t="shared" si="189"/>
        <v/>
      </c>
      <c r="HD63" s="902" t="str">
        <f t="shared" si="190"/>
        <v/>
      </c>
      <c r="HE63" s="902" t="str">
        <f t="shared" si="191"/>
        <v/>
      </c>
      <c r="HF63" s="902" t="str">
        <f t="shared" si="192"/>
        <v/>
      </c>
      <c r="HG63" s="902" t="str">
        <f t="shared" si="193"/>
        <v/>
      </c>
      <c r="HH63" s="902" t="str">
        <f t="shared" si="194"/>
        <v/>
      </c>
      <c r="HI63" s="902" t="str">
        <f t="shared" si="195"/>
        <v/>
      </c>
      <c r="HJ63" s="902" t="str">
        <f t="shared" si="196"/>
        <v/>
      </c>
      <c r="HK63" s="902" t="str">
        <f t="shared" si="197"/>
        <v/>
      </c>
      <c r="HL63" s="902" t="str">
        <f t="shared" si="198"/>
        <v/>
      </c>
      <c r="HM63" s="902" t="str">
        <f t="shared" si="199"/>
        <v/>
      </c>
      <c r="HN63" s="902" t="str">
        <f t="shared" si="200"/>
        <v/>
      </c>
      <c r="HO63" s="902" t="str">
        <f t="shared" si="201"/>
        <v/>
      </c>
      <c r="HP63" s="902" t="str">
        <f t="shared" si="202"/>
        <v/>
      </c>
      <c r="HQ63" s="902" t="str">
        <f t="shared" si="203"/>
        <v/>
      </c>
      <c r="HR63" s="902" t="str">
        <f t="shared" si="204"/>
        <v/>
      </c>
      <c r="HS63" s="902" t="str">
        <f t="shared" si="205"/>
        <v/>
      </c>
      <c r="HT63" s="902" t="str">
        <f t="shared" si="206"/>
        <v/>
      </c>
      <c r="HU63" s="902" t="str">
        <f t="shared" si="207"/>
        <v/>
      </c>
      <c r="HV63" s="902" t="str">
        <f t="shared" si="208"/>
        <v/>
      </c>
      <c r="HW63" s="902" t="str">
        <f t="shared" si="209"/>
        <v/>
      </c>
      <c r="HX63" s="902" t="str">
        <f t="shared" si="210"/>
        <v/>
      </c>
      <c r="HY63" s="902" t="str">
        <f t="shared" si="211"/>
        <v/>
      </c>
      <c r="HZ63" s="934" t="str">
        <f t="shared" si="212"/>
        <v/>
      </c>
      <c r="IA63" s="934" t="str">
        <f t="shared" si="213"/>
        <v/>
      </c>
      <c r="IB63" s="934" t="str">
        <f t="shared" si="214"/>
        <v/>
      </c>
      <c r="IC63" s="934" t="str">
        <f t="shared" si="215"/>
        <v/>
      </c>
      <c r="ID63" s="934" t="str">
        <f t="shared" si="216"/>
        <v/>
      </c>
      <c r="IE63" s="934" t="str">
        <f t="shared" si="217"/>
        <v/>
      </c>
      <c r="IF63" s="934" t="str">
        <f t="shared" si="218"/>
        <v/>
      </c>
      <c r="IG63" s="934" t="str">
        <f t="shared" si="219"/>
        <v/>
      </c>
      <c r="IH63" s="934" t="str">
        <f t="shared" si="220"/>
        <v/>
      </c>
      <c r="II63" s="934" t="str">
        <f t="shared" si="221"/>
        <v/>
      </c>
      <c r="IJ63" s="934" t="str">
        <f t="shared" si="222"/>
        <v/>
      </c>
      <c r="IK63" s="934" t="str">
        <f t="shared" si="223"/>
        <v/>
      </c>
      <c r="IL63" s="934" t="str">
        <f t="shared" si="224"/>
        <v/>
      </c>
      <c r="IM63" s="934" t="str">
        <f t="shared" si="225"/>
        <v/>
      </c>
      <c r="IN63" s="934" t="str">
        <f t="shared" si="226"/>
        <v/>
      </c>
      <c r="IO63" s="934" t="str">
        <f t="shared" si="227"/>
        <v/>
      </c>
      <c r="IP63" s="934" t="str">
        <f t="shared" si="228"/>
        <v/>
      </c>
      <c r="IQ63" s="934" t="str">
        <f t="shared" si="229"/>
        <v/>
      </c>
      <c r="IR63" s="934" t="str">
        <f t="shared" si="230"/>
        <v/>
      </c>
      <c r="IS63" s="934" t="str">
        <f t="shared" si="231"/>
        <v/>
      </c>
      <c r="IT63" s="934" t="str">
        <f t="shared" si="232"/>
        <v/>
      </c>
      <c r="IU63" s="934" t="str">
        <f t="shared" si="233"/>
        <v/>
      </c>
      <c r="IV63" s="934" t="str">
        <f t="shared" si="234"/>
        <v/>
      </c>
      <c r="IW63" s="934" t="str">
        <f t="shared" si="235"/>
        <v/>
      </c>
      <c r="IX63" s="934" t="str">
        <f t="shared" si="236"/>
        <v/>
      </c>
      <c r="IY63" s="934" t="str">
        <f t="shared" si="237"/>
        <v/>
      </c>
      <c r="IZ63" s="934" t="str">
        <f t="shared" si="238"/>
        <v/>
      </c>
      <c r="JA63" s="934" t="str">
        <f t="shared" si="239"/>
        <v/>
      </c>
      <c r="JB63" s="934" t="str">
        <f t="shared" si="240"/>
        <v/>
      </c>
      <c r="JC63" s="934" t="str">
        <f t="shared" si="241"/>
        <v/>
      </c>
      <c r="JD63" s="934" t="str">
        <f t="shared" si="242"/>
        <v/>
      </c>
      <c r="JE63" s="934" t="str">
        <f t="shared" si="243"/>
        <v/>
      </c>
      <c r="JF63" s="934" t="str">
        <f t="shared" si="244"/>
        <v/>
      </c>
      <c r="JG63" s="934" t="str">
        <f t="shared" si="245"/>
        <v/>
      </c>
      <c r="JH63" s="934" t="str">
        <f t="shared" si="246"/>
        <v/>
      </c>
      <c r="JI63" s="934" t="str">
        <f t="shared" si="247"/>
        <v/>
      </c>
      <c r="JJ63" s="934" t="str">
        <f t="shared" si="248"/>
        <v/>
      </c>
      <c r="JK63" s="934" t="str">
        <f t="shared" si="249"/>
        <v/>
      </c>
      <c r="JL63" s="934" t="str">
        <f t="shared" si="250"/>
        <v/>
      </c>
      <c r="JM63" s="934" t="str">
        <f t="shared" si="251"/>
        <v/>
      </c>
      <c r="JN63" s="934" t="str">
        <f t="shared" si="252"/>
        <v/>
      </c>
      <c r="JO63" s="934" t="str">
        <f t="shared" si="253"/>
        <v/>
      </c>
      <c r="JP63" s="934" t="str">
        <f t="shared" si="254"/>
        <v/>
      </c>
      <c r="JQ63" s="934" t="str">
        <f t="shared" si="255"/>
        <v/>
      </c>
      <c r="JR63" s="934" t="str">
        <f t="shared" si="256"/>
        <v/>
      </c>
      <c r="JS63" s="934" t="str">
        <f t="shared" si="257"/>
        <v/>
      </c>
      <c r="JT63" s="934" t="str">
        <f t="shared" si="258"/>
        <v/>
      </c>
      <c r="JU63" s="934" t="str">
        <f t="shared" si="259"/>
        <v/>
      </c>
      <c r="JV63" s="934" t="str">
        <f t="shared" si="260"/>
        <v/>
      </c>
      <c r="JW63" s="934" t="str">
        <f t="shared" si="261"/>
        <v/>
      </c>
      <c r="JX63" s="934" t="str">
        <f t="shared" si="262"/>
        <v/>
      </c>
      <c r="JY63" s="934" t="str">
        <f t="shared" si="263"/>
        <v/>
      </c>
      <c r="JZ63" s="934" t="str">
        <f t="shared" si="264"/>
        <v/>
      </c>
      <c r="KA63" s="934" t="str">
        <f t="shared" si="265"/>
        <v/>
      </c>
      <c r="KB63" s="934" t="str">
        <f t="shared" si="266"/>
        <v/>
      </c>
      <c r="KC63" s="934" t="str">
        <f t="shared" si="267"/>
        <v/>
      </c>
      <c r="KD63" s="934" t="str">
        <f t="shared" si="268"/>
        <v/>
      </c>
      <c r="KE63" s="934" t="str">
        <f t="shared" si="269"/>
        <v/>
      </c>
      <c r="KF63" s="934" t="str">
        <f t="shared" si="270"/>
        <v/>
      </c>
      <c r="KG63" s="934" t="str">
        <f t="shared" si="271"/>
        <v/>
      </c>
      <c r="KH63" s="934" t="str">
        <f t="shared" si="272"/>
        <v/>
      </c>
      <c r="KI63" s="934" t="str">
        <f t="shared" si="273"/>
        <v/>
      </c>
      <c r="KJ63" s="934" t="str">
        <f t="shared" si="274"/>
        <v/>
      </c>
      <c r="KK63" s="934" t="str">
        <f t="shared" si="275"/>
        <v/>
      </c>
      <c r="KL63" s="934" t="str">
        <f t="shared" si="276"/>
        <v/>
      </c>
      <c r="KM63" s="934" t="str">
        <f t="shared" si="277"/>
        <v/>
      </c>
      <c r="KN63" s="934" t="str">
        <f t="shared" si="278"/>
        <v/>
      </c>
      <c r="KO63" s="934" t="str">
        <f t="shared" si="279"/>
        <v/>
      </c>
      <c r="KP63" s="934" t="str">
        <f t="shared" si="280"/>
        <v/>
      </c>
      <c r="KQ63" s="934" t="str">
        <f t="shared" si="281"/>
        <v/>
      </c>
      <c r="KR63" s="934" t="str">
        <f t="shared" si="282"/>
        <v/>
      </c>
      <c r="KS63" s="934" t="str">
        <f t="shared" si="283"/>
        <v/>
      </c>
      <c r="KT63" s="934" t="str">
        <f t="shared" si="284"/>
        <v/>
      </c>
      <c r="KU63" s="934" t="str">
        <f t="shared" si="285"/>
        <v/>
      </c>
      <c r="KV63" s="934" t="str">
        <f t="shared" si="286"/>
        <v/>
      </c>
      <c r="KW63" s="934" t="str">
        <f t="shared" si="287"/>
        <v/>
      </c>
      <c r="KX63" s="934" t="str">
        <f t="shared" si="288"/>
        <v/>
      </c>
      <c r="KY63" s="934" t="str">
        <f t="shared" si="289"/>
        <v/>
      </c>
      <c r="KZ63" s="934" t="str">
        <f t="shared" si="290"/>
        <v/>
      </c>
      <c r="LA63" s="934" t="str">
        <f t="shared" si="291"/>
        <v/>
      </c>
      <c r="LB63" s="934" t="str">
        <f t="shared" si="292"/>
        <v/>
      </c>
      <c r="LC63" s="934" t="str">
        <f t="shared" si="293"/>
        <v/>
      </c>
      <c r="LD63" s="934" t="str">
        <f t="shared" si="294"/>
        <v/>
      </c>
      <c r="LE63" s="934" t="str">
        <f t="shared" si="295"/>
        <v/>
      </c>
      <c r="LF63" s="934" t="str">
        <f t="shared" si="296"/>
        <v/>
      </c>
      <c r="LG63" s="934" t="str">
        <f t="shared" si="297"/>
        <v/>
      </c>
      <c r="LH63" s="934" t="str">
        <f t="shared" si="298"/>
        <v/>
      </c>
      <c r="LI63" s="934" t="str">
        <f t="shared" si="299"/>
        <v/>
      </c>
      <c r="LJ63" s="934" t="str">
        <f t="shared" si="300"/>
        <v/>
      </c>
      <c r="LK63" s="934" t="str">
        <f t="shared" si="301"/>
        <v/>
      </c>
      <c r="LL63" s="934" t="str">
        <f t="shared" si="302"/>
        <v/>
      </c>
      <c r="LM63" s="934" t="str">
        <f t="shared" si="303"/>
        <v/>
      </c>
      <c r="LN63" s="934" t="str">
        <f t="shared" si="304"/>
        <v/>
      </c>
      <c r="LO63" s="934" t="str">
        <f t="shared" si="305"/>
        <v/>
      </c>
      <c r="LP63" s="934" t="str">
        <f t="shared" si="306"/>
        <v/>
      </c>
      <c r="LQ63" s="935" t="str">
        <f t="shared" si="307"/>
        <v/>
      </c>
      <c r="LR63" s="935" t="str">
        <f t="shared" si="308"/>
        <v/>
      </c>
      <c r="LS63" s="935" t="str">
        <f t="shared" si="309"/>
        <v/>
      </c>
      <c r="LT63" s="935" t="str">
        <f t="shared" si="310"/>
        <v/>
      </c>
      <c r="LU63" s="935" t="str">
        <f t="shared" si="311"/>
        <v/>
      </c>
      <c r="LV63" s="902" t="str">
        <f t="shared" si="312"/>
        <v/>
      </c>
      <c r="LW63" s="902" t="str">
        <f t="shared" si="313"/>
        <v/>
      </c>
      <c r="LX63" s="902" t="str">
        <f t="shared" si="314"/>
        <v/>
      </c>
      <c r="LY63" s="902" t="str">
        <f t="shared" si="315"/>
        <v/>
      </c>
      <c r="LZ63" s="902" t="str">
        <f t="shared" si="316"/>
        <v/>
      </c>
      <c r="MA63" s="902" t="str">
        <f t="shared" si="317"/>
        <v/>
      </c>
      <c r="MB63" s="902" t="str">
        <f t="shared" si="318"/>
        <v/>
      </c>
      <c r="MC63" s="902" t="str">
        <f t="shared" si="319"/>
        <v/>
      </c>
      <c r="MD63" s="902" t="str">
        <f t="shared" si="320"/>
        <v/>
      </c>
      <c r="ME63" s="902" t="str">
        <f t="shared" si="321"/>
        <v/>
      </c>
      <c r="MF63" s="902" t="str">
        <f t="shared" si="322"/>
        <v/>
      </c>
      <c r="MG63" s="902" t="str">
        <f t="shared" si="323"/>
        <v/>
      </c>
      <c r="MH63" s="902" t="str">
        <f t="shared" si="324"/>
        <v/>
      </c>
      <c r="MI63" s="902" t="str">
        <f t="shared" si="325"/>
        <v/>
      </c>
      <c r="MJ63" s="902" t="str">
        <f t="shared" si="326"/>
        <v/>
      </c>
      <c r="MK63" s="902" t="str">
        <f t="shared" si="327"/>
        <v/>
      </c>
      <c r="ML63" s="902" t="str">
        <f t="shared" si="328"/>
        <v/>
      </c>
      <c r="MM63" s="902" t="str">
        <f t="shared" si="329"/>
        <v/>
      </c>
      <c r="MN63" s="902" t="str">
        <f t="shared" si="330"/>
        <v/>
      </c>
      <c r="MO63" s="902" t="str">
        <f t="shared" si="331"/>
        <v/>
      </c>
      <c r="MP63" s="923">
        <f t="shared" si="338"/>
        <v>0</v>
      </c>
      <c r="MQ63" s="923">
        <f t="shared" si="339"/>
        <v>0</v>
      </c>
      <c r="MR63" s="923">
        <f t="shared" si="340"/>
        <v>0</v>
      </c>
      <c r="MS63" s="923">
        <f t="shared" si="341"/>
        <v>0</v>
      </c>
      <c r="MT63" s="923">
        <f t="shared" si="342"/>
        <v>0</v>
      </c>
      <c r="MU63" s="923">
        <f t="shared" si="343"/>
        <v>0</v>
      </c>
      <c r="MV63" s="923">
        <f t="shared" si="344"/>
        <v>0</v>
      </c>
      <c r="MW63" s="923">
        <f t="shared" si="345"/>
        <v>0</v>
      </c>
      <c r="MX63" s="923">
        <f t="shared" si="346"/>
        <v>0</v>
      </c>
      <c r="MY63" s="923">
        <f t="shared" si="347"/>
        <v>0</v>
      </c>
      <c r="MZ63" s="923">
        <f t="shared" si="332"/>
        <v>0</v>
      </c>
      <c r="NA63" s="923">
        <f t="shared" si="333"/>
        <v>0</v>
      </c>
      <c r="NB63" s="923">
        <f t="shared" si="334"/>
        <v>0</v>
      </c>
      <c r="NC63" s="923">
        <f t="shared" si="335"/>
        <v>0</v>
      </c>
      <c r="ND63" s="923">
        <f t="shared" si="336"/>
        <v>0</v>
      </c>
    </row>
    <row r="64" spans="1:368" s="902" customFormat="1" ht="13.9" customHeight="1" x14ac:dyDescent="0.2">
      <c r="A64" s="927" t="str">
        <f t="shared" si="337"/>
        <v/>
      </c>
      <c r="B64" s="928">
        <f>'Rent Schedule &amp; Summary'!B42</f>
        <v>0</v>
      </c>
      <c r="C64" s="929">
        <f>'Rent Schedule &amp; Summary'!C42</f>
        <v>0</v>
      </c>
      <c r="D64" s="929">
        <f>'Rent Schedule &amp; Summary'!D42</f>
        <v>0</v>
      </c>
      <c r="E64" s="929">
        <f>'Rent Schedule &amp; Summary'!E42</f>
        <v>0</v>
      </c>
      <c r="F64" s="929">
        <f>'Rent Schedule &amp; Summary'!F42</f>
        <v>0</v>
      </c>
      <c r="G64" s="929">
        <f>'Rent Schedule &amp; Summary'!G42</f>
        <v>0</v>
      </c>
      <c r="H64" s="929">
        <f>'Rent Schedule &amp; Summary'!H42</f>
        <v>0</v>
      </c>
      <c r="I64" s="929">
        <f>'Rent Schedule &amp; Summary'!I42</f>
        <v>0</v>
      </c>
      <c r="J64" s="929">
        <f>'Rent Schedule &amp; Summary'!J42</f>
        <v>0</v>
      </c>
      <c r="K64" s="930">
        <f>'Rent Schedule &amp; Summary'!K42</f>
        <v>0</v>
      </c>
      <c r="L64" s="759">
        <f t="shared" si="0"/>
        <v>0</v>
      </c>
      <c r="M64" s="759">
        <f t="shared" si="1"/>
        <v>0</v>
      </c>
      <c r="N64" s="931">
        <f>'Rent Schedule &amp; Summary'!N42</f>
        <v>0</v>
      </c>
      <c r="O64" s="931">
        <f>'Rent Schedule &amp; Summary'!O42</f>
        <v>0</v>
      </c>
      <c r="P64" s="931">
        <f>'Rent Schedule &amp; Summary'!P42</f>
        <v>0</v>
      </c>
      <c r="Q64" s="908">
        <f>'Rent Schedule &amp; Summary'!Q42</f>
        <v>0</v>
      </c>
      <c r="R64" s="932">
        <f>'Rent Schedule &amp; Summary'!R42</f>
        <v>0</v>
      </c>
      <c r="S64" s="933">
        <f>'Rent Schedule &amp; Summary'!S42</f>
        <v>0</v>
      </c>
      <c r="T64" s="1281">
        <f>'Rent Schedule &amp; Summary'!T42</f>
        <v>0</v>
      </c>
      <c r="U64" s="1281"/>
      <c r="V64" s="1281"/>
      <c r="W64" s="1281"/>
      <c r="X64" s="902" t="str">
        <f t="shared" si="2"/>
        <v/>
      </c>
      <c r="Y64" s="902" t="str">
        <f t="shared" si="3"/>
        <v/>
      </c>
      <c r="Z64" s="902" t="str">
        <f t="shared" si="4"/>
        <v/>
      </c>
      <c r="AA64" s="902" t="str">
        <f t="shared" si="5"/>
        <v/>
      </c>
      <c r="AB64" s="902" t="str">
        <f t="shared" si="6"/>
        <v/>
      </c>
      <c r="AC64" s="902" t="str">
        <f t="shared" si="7"/>
        <v/>
      </c>
      <c r="AD64" s="902" t="str">
        <f t="shared" si="8"/>
        <v/>
      </c>
      <c r="AE64" s="902" t="str">
        <f t="shared" si="9"/>
        <v/>
      </c>
      <c r="AF64" s="902" t="str">
        <f t="shared" si="10"/>
        <v/>
      </c>
      <c r="AG64" s="902" t="str">
        <f t="shared" si="11"/>
        <v/>
      </c>
      <c r="AH64" s="902" t="str">
        <f t="shared" si="12"/>
        <v/>
      </c>
      <c r="AI64" s="902" t="str">
        <f t="shared" si="13"/>
        <v/>
      </c>
      <c r="AJ64" s="902" t="str">
        <f t="shared" si="14"/>
        <v/>
      </c>
      <c r="AK64" s="902" t="str">
        <f t="shared" si="15"/>
        <v/>
      </c>
      <c r="AL64" s="902" t="str">
        <f t="shared" si="16"/>
        <v/>
      </c>
      <c r="AM64" s="902" t="str">
        <f t="shared" si="17"/>
        <v/>
      </c>
      <c r="AN64" s="902" t="str">
        <f t="shared" si="18"/>
        <v/>
      </c>
      <c r="AO64" s="902" t="str">
        <f t="shared" si="19"/>
        <v/>
      </c>
      <c r="AP64" s="902" t="str">
        <f t="shared" si="20"/>
        <v/>
      </c>
      <c r="AQ64" s="902" t="str">
        <f t="shared" si="21"/>
        <v/>
      </c>
      <c r="AR64" s="902" t="str">
        <f t="shared" si="22"/>
        <v/>
      </c>
      <c r="AS64" s="902" t="str">
        <f t="shared" si="23"/>
        <v/>
      </c>
      <c r="AT64" s="902" t="str">
        <f t="shared" si="24"/>
        <v/>
      </c>
      <c r="AU64" s="902" t="str">
        <f t="shared" si="25"/>
        <v/>
      </c>
      <c r="AV64" s="902" t="str">
        <f t="shared" si="26"/>
        <v/>
      </c>
      <c r="AW64" s="902" t="str">
        <f t="shared" si="27"/>
        <v/>
      </c>
      <c r="AX64" s="902" t="str">
        <f t="shared" si="28"/>
        <v/>
      </c>
      <c r="AY64" s="902" t="str">
        <f t="shared" si="29"/>
        <v/>
      </c>
      <c r="AZ64" s="902" t="str">
        <f t="shared" si="30"/>
        <v/>
      </c>
      <c r="BA64" s="902" t="str">
        <f t="shared" si="31"/>
        <v/>
      </c>
      <c r="BB64" s="902" t="str">
        <f t="shared" si="32"/>
        <v/>
      </c>
      <c r="BC64" s="902" t="str">
        <f t="shared" si="33"/>
        <v/>
      </c>
      <c r="BD64" s="902" t="str">
        <f t="shared" si="34"/>
        <v/>
      </c>
      <c r="BE64" s="902" t="str">
        <f t="shared" si="35"/>
        <v/>
      </c>
      <c r="BF64" s="902" t="str">
        <f t="shared" si="36"/>
        <v/>
      </c>
      <c r="BG64" s="902" t="str">
        <f t="shared" si="37"/>
        <v/>
      </c>
      <c r="BH64" s="902" t="str">
        <f t="shared" si="38"/>
        <v/>
      </c>
      <c r="BI64" s="902" t="str">
        <f t="shared" si="39"/>
        <v/>
      </c>
      <c r="BJ64" s="902" t="str">
        <f t="shared" si="40"/>
        <v/>
      </c>
      <c r="BK64" s="902" t="str">
        <f t="shared" si="41"/>
        <v/>
      </c>
      <c r="BL64" s="902" t="str">
        <f t="shared" si="42"/>
        <v/>
      </c>
      <c r="BM64" s="902" t="str">
        <f t="shared" si="43"/>
        <v/>
      </c>
      <c r="BN64" s="902" t="str">
        <f t="shared" si="44"/>
        <v/>
      </c>
      <c r="BO64" s="902" t="str">
        <f t="shared" si="45"/>
        <v/>
      </c>
      <c r="BP64" s="902" t="str">
        <f t="shared" si="46"/>
        <v/>
      </c>
      <c r="BQ64" s="902" t="str">
        <f t="shared" si="47"/>
        <v/>
      </c>
      <c r="BR64" s="902" t="str">
        <f t="shared" si="48"/>
        <v/>
      </c>
      <c r="BS64" s="902" t="str">
        <f t="shared" si="49"/>
        <v/>
      </c>
      <c r="BT64" s="902" t="str">
        <f t="shared" si="50"/>
        <v/>
      </c>
      <c r="BU64" s="902" t="str">
        <f t="shared" si="51"/>
        <v/>
      </c>
      <c r="BV64" s="902" t="str">
        <f t="shared" si="52"/>
        <v/>
      </c>
      <c r="BW64" s="902" t="str">
        <f t="shared" si="53"/>
        <v/>
      </c>
      <c r="BX64" s="902" t="str">
        <f t="shared" si="54"/>
        <v/>
      </c>
      <c r="BY64" s="902" t="str">
        <f t="shared" si="55"/>
        <v/>
      </c>
      <c r="BZ64" s="902" t="str">
        <f t="shared" si="56"/>
        <v/>
      </c>
      <c r="CA64" s="902" t="str">
        <f t="shared" si="57"/>
        <v/>
      </c>
      <c r="CB64" s="902" t="str">
        <f t="shared" si="58"/>
        <v/>
      </c>
      <c r="CC64" s="902" t="str">
        <f t="shared" si="59"/>
        <v/>
      </c>
      <c r="CD64" s="902" t="str">
        <f t="shared" si="60"/>
        <v/>
      </c>
      <c r="CE64" s="902" t="str">
        <f t="shared" si="61"/>
        <v/>
      </c>
      <c r="CF64" s="902" t="str">
        <f t="shared" si="62"/>
        <v/>
      </c>
      <c r="CG64" s="902" t="str">
        <f t="shared" si="63"/>
        <v/>
      </c>
      <c r="CH64" s="902" t="str">
        <f t="shared" si="64"/>
        <v/>
      </c>
      <c r="CI64" s="902" t="str">
        <f t="shared" si="65"/>
        <v/>
      </c>
      <c r="CJ64" s="902" t="str">
        <f t="shared" si="66"/>
        <v/>
      </c>
      <c r="CK64" s="902" t="str">
        <f t="shared" si="67"/>
        <v/>
      </c>
      <c r="CL64" s="902" t="str">
        <f t="shared" si="68"/>
        <v/>
      </c>
      <c r="CM64" s="902" t="str">
        <f t="shared" si="69"/>
        <v/>
      </c>
      <c r="CN64" s="902" t="str">
        <f t="shared" si="70"/>
        <v/>
      </c>
      <c r="CO64" s="902" t="str">
        <f t="shared" si="71"/>
        <v/>
      </c>
      <c r="CP64" s="902" t="str">
        <f t="shared" si="72"/>
        <v/>
      </c>
      <c r="CQ64" s="902" t="str">
        <f t="shared" si="73"/>
        <v/>
      </c>
      <c r="CR64" s="902" t="str">
        <f t="shared" si="74"/>
        <v/>
      </c>
      <c r="CS64" s="902" t="str">
        <f t="shared" si="75"/>
        <v/>
      </c>
      <c r="CT64" s="902" t="str">
        <f t="shared" si="76"/>
        <v/>
      </c>
      <c r="CU64" s="902" t="str">
        <f t="shared" si="77"/>
        <v/>
      </c>
      <c r="CV64" s="902" t="str">
        <f t="shared" si="78"/>
        <v/>
      </c>
      <c r="CW64" s="902" t="str">
        <f t="shared" si="79"/>
        <v/>
      </c>
      <c r="CX64" s="902" t="str">
        <f t="shared" si="80"/>
        <v/>
      </c>
      <c r="CY64" s="902" t="str">
        <f t="shared" si="81"/>
        <v/>
      </c>
      <c r="CZ64" s="902" t="str">
        <f t="shared" si="82"/>
        <v/>
      </c>
      <c r="DA64" s="902" t="str">
        <f t="shared" si="83"/>
        <v/>
      </c>
      <c r="DB64" s="902" t="str">
        <f t="shared" si="84"/>
        <v/>
      </c>
      <c r="DC64" s="902" t="str">
        <f t="shared" si="85"/>
        <v/>
      </c>
      <c r="DD64" s="902" t="str">
        <f t="shared" si="86"/>
        <v/>
      </c>
      <c r="DE64" s="902" t="str">
        <f t="shared" si="87"/>
        <v/>
      </c>
      <c r="DF64" s="902" t="str">
        <f t="shared" si="88"/>
        <v/>
      </c>
      <c r="DG64" s="902" t="str">
        <f t="shared" si="89"/>
        <v/>
      </c>
      <c r="DH64" s="902" t="str">
        <f t="shared" si="90"/>
        <v/>
      </c>
      <c r="DI64" s="902" t="str">
        <f t="shared" si="91"/>
        <v/>
      </c>
      <c r="DJ64" s="902" t="str">
        <f t="shared" si="92"/>
        <v/>
      </c>
      <c r="DK64" s="902" t="str">
        <f t="shared" si="93"/>
        <v/>
      </c>
      <c r="DL64" s="902" t="str">
        <f t="shared" si="94"/>
        <v/>
      </c>
      <c r="DM64" s="902" t="str">
        <f t="shared" si="95"/>
        <v/>
      </c>
      <c r="DN64" s="902" t="str">
        <f t="shared" si="96"/>
        <v/>
      </c>
      <c r="DO64" s="902" t="str">
        <f t="shared" si="97"/>
        <v/>
      </c>
      <c r="DP64" s="902" t="str">
        <f t="shared" si="98"/>
        <v/>
      </c>
      <c r="DQ64" s="902" t="str">
        <f t="shared" si="99"/>
        <v/>
      </c>
      <c r="DR64" s="902" t="str">
        <f t="shared" si="100"/>
        <v/>
      </c>
      <c r="DS64" s="902" t="str">
        <f t="shared" si="101"/>
        <v/>
      </c>
      <c r="DT64" s="902" t="str">
        <f t="shared" si="102"/>
        <v/>
      </c>
      <c r="DU64" s="902" t="str">
        <f t="shared" si="103"/>
        <v/>
      </c>
      <c r="DV64" s="902" t="str">
        <f t="shared" si="104"/>
        <v/>
      </c>
      <c r="DW64" s="902" t="str">
        <f t="shared" si="105"/>
        <v/>
      </c>
      <c r="DX64" s="902" t="str">
        <f t="shared" si="106"/>
        <v/>
      </c>
      <c r="DY64" s="902" t="str">
        <f t="shared" si="107"/>
        <v/>
      </c>
      <c r="DZ64" s="902" t="str">
        <f t="shared" si="108"/>
        <v/>
      </c>
      <c r="EA64" s="902" t="str">
        <f t="shared" si="109"/>
        <v/>
      </c>
      <c r="EB64" s="902" t="str">
        <f t="shared" si="110"/>
        <v/>
      </c>
      <c r="EC64" s="902" t="str">
        <f t="shared" si="111"/>
        <v/>
      </c>
      <c r="ED64" s="902" t="str">
        <f t="shared" si="112"/>
        <v/>
      </c>
      <c r="EE64" s="902" t="str">
        <f t="shared" si="113"/>
        <v/>
      </c>
      <c r="EF64" s="902" t="str">
        <f t="shared" si="114"/>
        <v/>
      </c>
      <c r="EG64" s="902" t="str">
        <f t="shared" si="115"/>
        <v/>
      </c>
      <c r="EH64" s="902" t="str">
        <f t="shared" si="116"/>
        <v/>
      </c>
      <c r="EI64" s="902" t="str">
        <f t="shared" si="117"/>
        <v/>
      </c>
      <c r="EJ64" s="902" t="str">
        <f t="shared" si="118"/>
        <v/>
      </c>
      <c r="EK64" s="902" t="str">
        <f t="shared" si="119"/>
        <v/>
      </c>
      <c r="EL64" s="902" t="str">
        <f t="shared" si="120"/>
        <v/>
      </c>
      <c r="EM64" s="902" t="str">
        <f t="shared" si="121"/>
        <v/>
      </c>
      <c r="EN64" s="902" t="str">
        <f t="shared" si="122"/>
        <v/>
      </c>
      <c r="EO64" s="902" t="str">
        <f t="shared" si="123"/>
        <v/>
      </c>
      <c r="EP64" s="902" t="str">
        <f t="shared" si="124"/>
        <v/>
      </c>
      <c r="EQ64" s="902" t="str">
        <f t="shared" si="125"/>
        <v/>
      </c>
      <c r="ER64" s="902" t="str">
        <f t="shared" si="126"/>
        <v/>
      </c>
      <c r="ES64" s="902" t="str">
        <f t="shared" si="127"/>
        <v/>
      </c>
      <c r="ET64" s="902" t="str">
        <f t="shared" si="128"/>
        <v/>
      </c>
      <c r="EU64" s="902" t="str">
        <f t="shared" si="129"/>
        <v/>
      </c>
      <c r="EV64" s="902" t="str">
        <f t="shared" si="130"/>
        <v/>
      </c>
      <c r="EW64" s="902" t="str">
        <f t="shared" si="131"/>
        <v/>
      </c>
      <c r="EX64" s="902" t="str">
        <f t="shared" si="132"/>
        <v/>
      </c>
      <c r="EY64" s="902" t="str">
        <f t="shared" si="133"/>
        <v/>
      </c>
      <c r="EZ64" s="902" t="str">
        <f t="shared" si="134"/>
        <v/>
      </c>
      <c r="FA64" s="902" t="str">
        <f t="shared" si="135"/>
        <v/>
      </c>
      <c r="FB64" s="902" t="str">
        <f t="shared" si="136"/>
        <v/>
      </c>
      <c r="FC64" s="902" t="str">
        <f t="shared" si="137"/>
        <v/>
      </c>
      <c r="FD64" s="902" t="str">
        <f t="shared" si="138"/>
        <v/>
      </c>
      <c r="FE64" s="902" t="str">
        <f t="shared" si="139"/>
        <v/>
      </c>
      <c r="FF64" s="902" t="str">
        <f t="shared" si="140"/>
        <v/>
      </c>
      <c r="FG64" s="902" t="str">
        <f t="shared" si="141"/>
        <v/>
      </c>
      <c r="FH64" s="902" t="str">
        <f t="shared" si="142"/>
        <v/>
      </c>
      <c r="FI64" s="902" t="str">
        <f t="shared" si="143"/>
        <v/>
      </c>
      <c r="FJ64" s="902" t="str">
        <f t="shared" si="144"/>
        <v/>
      </c>
      <c r="FK64" s="902" t="str">
        <f t="shared" si="145"/>
        <v/>
      </c>
      <c r="FL64" s="902" t="str">
        <f t="shared" si="146"/>
        <v/>
      </c>
      <c r="FM64" s="902" t="str">
        <f t="shared" si="147"/>
        <v/>
      </c>
      <c r="FN64" s="902" t="str">
        <f t="shared" si="148"/>
        <v/>
      </c>
      <c r="FO64" s="902" t="str">
        <f t="shared" si="149"/>
        <v/>
      </c>
      <c r="FP64" s="902" t="str">
        <f t="shared" si="150"/>
        <v/>
      </c>
      <c r="FQ64" s="902" t="str">
        <f t="shared" si="151"/>
        <v/>
      </c>
      <c r="FR64" s="902" t="str">
        <f t="shared" si="152"/>
        <v/>
      </c>
      <c r="FS64" s="902" t="str">
        <f t="shared" si="153"/>
        <v/>
      </c>
      <c r="FT64" s="902" t="str">
        <f t="shared" si="154"/>
        <v/>
      </c>
      <c r="FU64" s="902" t="str">
        <f t="shared" si="155"/>
        <v/>
      </c>
      <c r="FV64" s="902" t="str">
        <f t="shared" si="156"/>
        <v/>
      </c>
      <c r="FW64" s="902" t="str">
        <f t="shared" si="157"/>
        <v/>
      </c>
      <c r="FX64" s="902" t="str">
        <f t="shared" si="158"/>
        <v/>
      </c>
      <c r="FY64" s="902" t="str">
        <f t="shared" si="159"/>
        <v/>
      </c>
      <c r="FZ64" s="902" t="str">
        <f t="shared" si="160"/>
        <v/>
      </c>
      <c r="GA64" s="902" t="str">
        <f t="shared" si="161"/>
        <v/>
      </c>
      <c r="GB64" s="902" t="str">
        <f t="shared" si="162"/>
        <v/>
      </c>
      <c r="GC64" s="902" t="str">
        <f t="shared" si="163"/>
        <v/>
      </c>
      <c r="GD64" s="902" t="str">
        <f t="shared" si="164"/>
        <v/>
      </c>
      <c r="GE64" s="902" t="str">
        <f t="shared" si="165"/>
        <v/>
      </c>
      <c r="GF64" s="902" t="str">
        <f t="shared" si="166"/>
        <v/>
      </c>
      <c r="GG64" s="902" t="str">
        <f t="shared" si="167"/>
        <v/>
      </c>
      <c r="GH64" s="902" t="str">
        <f t="shared" si="168"/>
        <v/>
      </c>
      <c r="GI64" s="902" t="str">
        <f t="shared" si="169"/>
        <v/>
      </c>
      <c r="GJ64" s="902" t="str">
        <f t="shared" si="170"/>
        <v/>
      </c>
      <c r="GK64" s="902" t="str">
        <f t="shared" si="171"/>
        <v/>
      </c>
      <c r="GL64" s="902" t="str">
        <f t="shared" si="172"/>
        <v/>
      </c>
      <c r="GM64" s="902" t="str">
        <f t="shared" si="173"/>
        <v/>
      </c>
      <c r="GN64" s="902" t="str">
        <f t="shared" si="174"/>
        <v/>
      </c>
      <c r="GO64" s="902" t="str">
        <f t="shared" si="175"/>
        <v/>
      </c>
      <c r="GP64" s="902" t="str">
        <f t="shared" si="176"/>
        <v/>
      </c>
      <c r="GQ64" s="902" t="str">
        <f t="shared" si="177"/>
        <v/>
      </c>
      <c r="GR64" s="902" t="str">
        <f t="shared" si="178"/>
        <v/>
      </c>
      <c r="GS64" s="902" t="str">
        <f t="shared" si="179"/>
        <v/>
      </c>
      <c r="GT64" s="902" t="str">
        <f t="shared" si="180"/>
        <v/>
      </c>
      <c r="GU64" s="902" t="str">
        <f t="shared" si="181"/>
        <v/>
      </c>
      <c r="GV64" s="902" t="str">
        <f t="shared" si="182"/>
        <v/>
      </c>
      <c r="GW64" s="902" t="str">
        <f t="shared" si="183"/>
        <v/>
      </c>
      <c r="GX64" s="902" t="str">
        <f t="shared" si="184"/>
        <v/>
      </c>
      <c r="GY64" s="902" t="str">
        <f t="shared" si="185"/>
        <v/>
      </c>
      <c r="GZ64" s="902" t="str">
        <f t="shared" si="186"/>
        <v/>
      </c>
      <c r="HA64" s="902" t="str">
        <f t="shared" si="187"/>
        <v/>
      </c>
      <c r="HB64" s="902" t="str">
        <f t="shared" si="188"/>
        <v/>
      </c>
      <c r="HC64" s="902" t="str">
        <f t="shared" si="189"/>
        <v/>
      </c>
      <c r="HD64" s="902" t="str">
        <f t="shared" si="190"/>
        <v/>
      </c>
      <c r="HE64" s="902" t="str">
        <f t="shared" si="191"/>
        <v/>
      </c>
      <c r="HF64" s="902" t="str">
        <f t="shared" si="192"/>
        <v/>
      </c>
      <c r="HG64" s="902" t="str">
        <f t="shared" si="193"/>
        <v/>
      </c>
      <c r="HH64" s="902" t="str">
        <f t="shared" si="194"/>
        <v/>
      </c>
      <c r="HI64" s="902" t="str">
        <f t="shared" si="195"/>
        <v/>
      </c>
      <c r="HJ64" s="902" t="str">
        <f t="shared" si="196"/>
        <v/>
      </c>
      <c r="HK64" s="902" t="str">
        <f t="shared" si="197"/>
        <v/>
      </c>
      <c r="HL64" s="902" t="str">
        <f t="shared" si="198"/>
        <v/>
      </c>
      <c r="HM64" s="902" t="str">
        <f t="shared" si="199"/>
        <v/>
      </c>
      <c r="HN64" s="902" t="str">
        <f t="shared" si="200"/>
        <v/>
      </c>
      <c r="HO64" s="902" t="str">
        <f t="shared" si="201"/>
        <v/>
      </c>
      <c r="HP64" s="902" t="str">
        <f t="shared" si="202"/>
        <v/>
      </c>
      <c r="HQ64" s="902" t="str">
        <f t="shared" si="203"/>
        <v/>
      </c>
      <c r="HR64" s="902" t="str">
        <f t="shared" si="204"/>
        <v/>
      </c>
      <c r="HS64" s="902" t="str">
        <f t="shared" si="205"/>
        <v/>
      </c>
      <c r="HT64" s="902" t="str">
        <f t="shared" si="206"/>
        <v/>
      </c>
      <c r="HU64" s="902" t="str">
        <f t="shared" si="207"/>
        <v/>
      </c>
      <c r="HV64" s="902" t="str">
        <f t="shared" si="208"/>
        <v/>
      </c>
      <c r="HW64" s="902" t="str">
        <f t="shared" si="209"/>
        <v/>
      </c>
      <c r="HX64" s="902" t="str">
        <f t="shared" si="210"/>
        <v/>
      </c>
      <c r="HY64" s="902" t="str">
        <f t="shared" si="211"/>
        <v/>
      </c>
      <c r="HZ64" s="934" t="str">
        <f t="shared" si="212"/>
        <v/>
      </c>
      <c r="IA64" s="934" t="str">
        <f t="shared" si="213"/>
        <v/>
      </c>
      <c r="IB64" s="934" t="str">
        <f t="shared" si="214"/>
        <v/>
      </c>
      <c r="IC64" s="934" t="str">
        <f t="shared" si="215"/>
        <v/>
      </c>
      <c r="ID64" s="934" t="str">
        <f t="shared" si="216"/>
        <v/>
      </c>
      <c r="IE64" s="934" t="str">
        <f t="shared" si="217"/>
        <v/>
      </c>
      <c r="IF64" s="934" t="str">
        <f t="shared" si="218"/>
        <v/>
      </c>
      <c r="IG64" s="934" t="str">
        <f t="shared" si="219"/>
        <v/>
      </c>
      <c r="IH64" s="934" t="str">
        <f t="shared" si="220"/>
        <v/>
      </c>
      <c r="II64" s="934" t="str">
        <f t="shared" si="221"/>
        <v/>
      </c>
      <c r="IJ64" s="934" t="str">
        <f t="shared" si="222"/>
        <v/>
      </c>
      <c r="IK64" s="934" t="str">
        <f t="shared" si="223"/>
        <v/>
      </c>
      <c r="IL64" s="934" t="str">
        <f t="shared" si="224"/>
        <v/>
      </c>
      <c r="IM64" s="934" t="str">
        <f t="shared" si="225"/>
        <v/>
      </c>
      <c r="IN64" s="934" t="str">
        <f t="shared" si="226"/>
        <v/>
      </c>
      <c r="IO64" s="934" t="str">
        <f t="shared" si="227"/>
        <v/>
      </c>
      <c r="IP64" s="934" t="str">
        <f t="shared" si="228"/>
        <v/>
      </c>
      <c r="IQ64" s="934" t="str">
        <f t="shared" si="229"/>
        <v/>
      </c>
      <c r="IR64" s="934" t="str">
        <f t="shared" si="230"/>
        <v/>
      </c>
      <c r="IS64" s="934" t="str">
        <f t="shared" si="231"/>
        <v/>
      </c>
      <c r="IT64" s="934" t="str">
        <f t="shared" si="232"/>
        <v/>
      </c>
      <c r="IU64" s="934" t="str">
        <f t="shared" si="233"/>
        <v/>
      </c>
      <c r="IV64" s="934" t="str">
        <f t="shared" si="234"/>
        <v/>
      </c>
      <c r="IW64" s="934" t="str">
        <f t="shared" si="235"/>
        <v/>
      </c>
      <c r="IX64" s="934" t="str">
        <f t="shared" si="236"/>
        <v/>
      </c>
      <c r="IY64" s="934" t="str">
        <f t="shared" si="237"/>
        <v/>
      </c>
      <c r="IZ64" s="934" t="str">
        <f t="shared" si="238"/>
        <v/>
      </c>
      <c r="JA64" s="934" t="str">
        <f t="shared" si="239"/>
        <v/>
      </c>
      <c r="JB64" s="934" t="str">
        <f t="shared" si="240"/>
        <v/>
      </c>
      <c r="JC64" s="934" t="str">
        <f t="shared" si="241"/>
        <v/>
      </c>
      <c r="JD64" s="934" t="str">
        <f t="shared" si="242"/>
        <v/>
      </c>
      <c r="JE64" s="934" t="str">
        <f t="shared" si="243"/>
        <v/>
      </c>
      <c r="JF64" s="934" t="str">
        <f t="shared" si="244"/>
        <v/>
      </c>
      <c r="JG64" s="934" t="str">
        <f t="shared" si="245"/>
        <v/>
      </c>
      <c r="JH64" s="934" t="str">
        <f t="shared" si="246"/>
        <v/>
      </c>
      <c r="JI64" s="934" t="str">
        <f t="shared" si="247"/>
        <v/>
      </c>
      <c r="JJ64" s="934" t="str">
        <f t="shared" si="248"/>
        <v/>
      </c>
      <c r="JK64" s="934" t="str">
        <f t="shared" si="249"/>
        <v/>
      </c>
      <c r="JL64" s="934" t="str">
        <f t="shared" si="250"/>
        <v/>
      </c>
      <c r="JM64" s="934" t="str">
        <f t="shared" si="251"/>
        <v/>
      </c>
      <c r="JN64" s="934" t="str">
        <f t="shared" si="252"/>
        <v/>
      </c>
      <c r="JO64" s="934" t="str">
        <f t="shared" si="253"/>
        <v/>
      </c>
      <c r="JP64" s="934" t="str">
        <f t="shared" si="254"/>
        <v/>
      </c>
      <c r="JQ64" s="934" t="str">
        <f t="shared" si="255"/>
        <v/>
      </c>
      <c r="JR64" s="934" t="str">
        <f t="shared" si="256"/>
        <v/>
      </c>
      <c r="JS64" s="934" t="str">
        <f t="shared" si="257"/>
        <v/>
      </c>
      <c r="JT64" s="934" t="str">
        <f t="shared" si="258"/>
        <v/>
      </c>
      <c r="JU64" s="934" t="str">
        <f t="shared" si="259"/>
        <v/>
      </c>
      <c r="JV64" s="934" t="str">
        <f t="shared" si="260"/>
        <v/>
      </c>
      <c r="JW64" s="934" t="str">
        <f t="shared" si="261"/>
        <v/>
      </c>
      <c r="JX64" s="934" t="str">
        <f t="shared" si="262"/>
        <v/>
      </c>
      <c r="JY64" s="934" t="str">
        <f t="shared" si="263"/>
        <v/>
      </c>
      <c r="JZ64" s="934" t="str">
        <f t="shared" si="264"/>
        <v/>
      </c>
      <c r="KA64" s="934" t="str">
        <f t="shared" si="265"/>
        <v/>
      </c>
      <c r="KB64" s="934" t="str">
        <f t="shared" si="266"/>
        <v/>
      </c>
      <c r="KC64" s="934" t="str">
        <f t="shared" si="267"/>
        <v/>
      </c>
      <c r="KD64" s="934" t="str">
        <f t="shared" si="268"/>
        <v/>
      </c>
      <c r="KE64" s="934" t="str">
        <f t="shared" si="269"/>
        <v/>
      </c>
      <c r="KF64" s="934" t="str">
        <f t="shared" si="270"/>
        <v/>
      </c>
      <c r="KG64" s="934" t="str">
        <f t="shared" si="271"/>
        <v/>
      </c>
      <c r="KH64" s="934" t="str">
        <f t="shared" si="272"/>
        <v/>
      </c>
      <c r="KI64" s="934" t="str">
        <f t="shared" si="273"/>
        <v/>
      </c>
      <c r="KJ64" s="934" t="str">
        <f t="shared" si="274"/>
        <v/>
      </c>
      <c r="KK64" s="934" t="str">
        <f t="shared" si="275"/>
        <v/>
      </c>
      <c r="KL64" s="934" t="str">
        <f t="shared" si="276"/>
        <v/>
      </c>
      <c r="KM64" s="934" t="str">
        <f t="shared" si="277"/>
        <v/>
      </c>
      <c r="KN64" s="934" t="str">
        <f t="shared" si="278"/>
        <v/>
      </c>
      <c r="KO64" s="934" t="str">
        <f t="shared" si="279"/>
        <v/>
      </c>
      <c r="KP64" s="934" t="str">
        <f t="shared" si="280"/>
        <v/>
      </c>
      <c r="KQ64" s="934" t="str">
        <f t="shared" si="281"/>
        <v/>
      </c>
      <c r="KR64" s="934" t="str">
        <f t="shared" si="282"/>
        <v/>
      </c>
      <c r="KS64" s="934" t="str">
        <f t="shared" si="283"/>
        <v/>
      </c>
      <c r="KT64" s="934" t="str">
        <f t="shared" si="284"/>
        <v/>
      </c>
      <c r="KU64" s="934" t="str">
        <f t="shared" si="285"/>
        <v/>
      </c>
      <c r="KV64" s="934" t="str">
        <f t="shared" si="286"/>
        <v/>
      </c>
      <c r="KW64" s="934" t="str">
        <f t="shared" si="287"/>
        <v/>
      </c>
      <c r="KX64" s="934" t="str">
        <f t="shared" si="288"/>
        <v/>
      </c>
      <c r="KY64" s="934" t="str">
        <f t="shared" si="289"/>
        <v/>
      </c>
      <c r="KZ64" s="934" t="str">
        <f t="shared" si="290"/>
        <v/>
      </c>
      <c r="LA64" s="934" t="str">
        <f t="shared" si="291"/>
        <v/>
      </c>
      <c r="LB64" s="934" t="str">
        <f t="shared" si="292"/>
        <v/>
      </c>
      <c r="LC64" s="934" t="str">
        <f t="shared" si="293"/>
        <v/>
      </c>
      <c r="LD64" s="934" t="str">
        <f t="shared" si="294"/>
        <v/>
      </c>
      <c r="LE64" s="934" t="str">
        <f t="shared" si="295"/>
        <v/>
      </c>
      <c r="LF64" s="934" t="str">
        <f t="shared" si="296"/>
        <v/>
      </c>
      <c r="LG64" s="934" t="str">
        <f t="shared" si="297"/>
        <v/>
      </c>
      <c r="LH64" s="934" t="str">
        <f t="shared" si="298"/>
        <v/>
      </c>
      <c r="LI64" s="934" t="str">
        <f t="shared" si="299"/>
        <v/>
      </c>
      <c r="LJ64" s="934" t="str">
        <f t="shared" si="300"/>
        <v/>
      </c>
      <c r="LK64" s="934" t="str">
        <f t="shared" si="301"/>
        <v/>
      </c>
      <c r="LL64" s="934" t="str">
        <f t="shared" si="302"/>
        <v/>
      </c>
      <c r="LM64" s="934" t="str">
        <f t="shared" si="303"/>
        <v/>
      </c>
      <c r="LN64" s="934" t="str">
        <f t="shared" si="304"/>
        <v/>
      </c>
      <c r="LO64" s="934" t="str">
        <f t="shared" si="305"/>
        <v/>
      </c>
      <c r="LP64" s="934" t="str">
        <f t="shared" si="306"/>
        <v/>
      </c>
      <c r="LQ64" s="935" t="str">
        <f t="shared" si="307"/>
        <v/>
      </c>
      <c r="LR64" s="935" t="str">
        <f t="shared" si="308"/>
        <v/>
      </c>
      <c r="LS64" s="935" t="str">
        <f t="shared" si="309"/>
        <v/>
      </c>
      <c r="LT64" s="935" t="str">
        <f t="shared" si="310"/>
        <v/>
      </c>
      <c r="LU64" s="935" t="str">
        <f t="shared" si="311"/>
        <v/>
      </c>
      <c r="LV64" s="902" t="str">
        <f t="shared" si="312"/>
        <v/>
      </c>
      <c r="LW64" s="902" t="str">
        <f t="shared" si="313"/>
        <v/>
      </c>
      <c r="LX64" s="902" t="str">
        <f t="shared" si="314"/>
        <v/>
      </c>
      <c r="LY64" s="902" t="str">
        <f t="shared" si="315"/>
        <v/>
      </c>
      <c r="LZ64" s="902" t="str">
        <f t="shared" si="316"/>
        <v/>
      </c>
      <c r="MA64" s="902" t="str">
        <f t="shared" si="317"/>
        <v/>
      </c>
      <c r="MB64" s="902" t="str">
        <f t="shared" si="318"/>
        <v/>
      </c>
      <c r="MC64" s="902" t="str">
        <f t="shared" si="319"/>
        <v/>
      </c>
      <c r="MD64" s="902" t="str">
        <f t="shared" si="320"/>
        <v/>
      </c>
      <c r="ME64" s="902" t="str">
        <f t="shared" si="321"/>
        <v/>
      </c>
      <c r="MF64" s="902" t="str">
        <f t="shared" si="322"/>
        <v/>
      </c>
      <c r="MG64" s="902" t="str">
        <f t="shared" si="323"/>
        <v/>
      </c>
      <c r="MH64" s="902" t="str">
        <f t="shared" si="324"/>
        <v/>
      </c>
      <c r="MI64" s="902" t="str">
        <f t="shared" si="325"/>
        <v/>
      </c>
      <c r="MJ64" s="902" t="str">
        <f t="shared" si="326"/>
        <v/>
      </c>
      <c r="MK64" s="902" t="str">
        <f t="shared" si="327"/>
        <v/>
      </c>
      <c r="ML64" s="902" t="str">
        <f t="shared" si="328"/>
        <v/>
      </c>
      <c r="MM64" s="902" t="str">
        <f t="shared" si="329"/>
        <v/>
      </c>
      <c r="MN64" s="902" t="str">
        <f t="shared" si="330"/>
        <v/>
      </c>
      <c r="MO64" s="902" t="str">
        <f t="shared" si="331"/>
        <v/>
      </c>
      <c r="MP64" s="923">
        <f t="shared" si="338"/>
        <v>0</v>
      </c>
      <c r="MQ64" s="923">
        <f t="shared" si="339"/>
        <v>0</v>
      </c>
      <c r="MR64" s="923">
        <f t="shared" si="340"/>
        <v>0</v>
      </c>
      <c r="MS64" s="923">
        <f t="shared" si="341"/>
        <v>0</v>
      </c>
      <c r="MT64" s="923">
        <f t="shared" si="342"/>
        <v>0</v>
      </c>
      <c r="MU64" s="923">
        <f t="shared" si="343"/>
        <v>0</v>
      </c>
      <c r="MV64" s="923">
        <f t="shared" si="344"/>
        <v>0</v>
      </c>
      <c r="MW64" s="923">
        <f t="shared" si="345"/>
        <v>0</v>
      </c>
      <c r="MX64" s="923">
        <f t="shared" si="346"/>
        <v>0</v>
      </c>
      <c r="MY64" s="923">
        <f t="shared" si="347"/>
        <v>0</v>
      </c>
      <c r="MZ64" s="923">
        <f t="shared" si="332"/>
        <v>0</v>
      </c>
      <c r="NA64" s="923">
        <f t="shared" si="333"/>
        <v>0</v>
      </c>
      <c r="NB64" s="923">
        <f t="shared" si="334"/>
        <v>0</v>
      </c>
      <c r="NC64" s="923">
        <f t="shared" si="335"/>
        <v>0</v>
      </c>
      <c r="ND64" s="923">
        <f t="shared" si="336"/>
        <v>0</v>
      </c>
    </row>
    <row r="65" spans="1:369" s="902" customFormat="1" ht="13.9" customHeight="1" x14ac:dyDescent="0.2">
      <c r="A65" s="927" t="str">
        <f t="shared" si="337"/>
        <v/>
      </c>
      <c r="B65" s="928">
        <f>'Rent Schedule &amp; Summary'!B43</f>
        <v>0</v>
      </c>
      <c r="C65" s="929">
        <f>'Rent Schedule &amp; Summary'!C43</f>
        <v>0</v>
      </c>
      <c r="D65" s="929">
        <f>'Rent Schedule &amp; Summary'!D43</f>
        <v>0</v>
      </c>
      <c r="E65" s="929">
        <f>'Rent Schedule &amp; Summary'!E43</f>
        <v>0</v>
      </c>
      <c r="F65" s="929">
        <f>'Rent Schedule &amp; Summary'!F43</f>
        <v>0</v>
      </c>
      <c r="G65" s="929">
        <f>'Rent Schedule &amp; Summary'!G43</f>
        <v>0</v>
      </c>
      <c r="H65" s="929">
        <f>'Rent Schedule &amp; Summary'!H43</f>
        <v>0</v>
      </c>
      <c r="I65" s="929">
        <f>'Rent Schedule &amp; Summary'!I43</f>
        <v>0</v>
      </c>
      <c r="J65" s="929">
        <f>'Rent Schedule &amp; Summary'!J43</f>
        <v>0</v>
      </c>
      <c r="K65" s="930">
        <f>'Rent Schedule &amp; Summary'!K43</f>
        <v>0</v>
      </c>
      <c r="L65" s="759">
        <f t="shared" si="0"/>
        <v>0</v>
      </c>
      <c r="M65" s="759">
        <f t="shared" si="1"/>
        <v>0</v>
      </c>
      <c r="N65" s="931">
        <f>'Rent Schedule &amp; Summary'!N43</f>
        <v>0</v>
      </c>
      <c r="O65" s="931">
        <f>'Rent Schedule &amp; Summary'!O43</f>
        <v>0</v>
      </c>
      <c r="P65" s="931">
        <f>'Rent Schedule &amp; Summary'!P43</f>
        <v>0</v>
      </c>
      <c r="Q65" s="908">
        <f>'Rent Schedule &amp; Summary'!Q43</f>
        <v>0</v>
      </c>
      <c r="R65" s="932">
        <f>'Rent Schedule &amp; Summary'!R43</f>
        <v>0</v>
      </c>
      <c r="S65" s="933">
        <f>'Rent Schedule &amp; Summary'!S43</f>
        <v>0</v>
      </c>
      <c r="T65" s="1281">
        <f>'Rent Schedule &amp; Summary'!T43</f>
        <v>0</v>
      </c>
      <c r="U65" s="1281"/>
      <c r="V65" s="1281"/>
      <c r="W65" s="1281"/>
      <c r="X65" s="902" t="str">
        <f t="shared" si="2"/>
        <v/>
      </c>
      <c r="Y65" s="902" t="str">
        <f t="shared" si="3"/>
        <v/>
      </c>
      <c r="Z65" s="902" t="str">
        <f t="shared" si="4"/>
        <v/>
      </c>
      <c r="AA65" s="902" t="str">
        <f t="shared" si="5"/>
        <v/>
      </c>
      <c r="AB65" s="902" t="str">
        <f t="shared" si="6"/>
        <v/>
      </c>
      <c r="AC65" s="902" t="str">
        <f t="shared" si="7"/>
        <v/>
      </c>
      <c r="AD65" s="902" t="str">
        <f t="shared" si="8"/>
        <v/>
      </c>
      <c r="AE65" s="902" t="str">
        <f t="shared" si="9"/>
        <v/>
      </c>
      <c r="AF65" s="902" t="str">
        <f t="shared" si="10"/>
        <v/>
      </c>
      <c r="AG65" s="902" t="str">
        <f t="shared" si="11"/>
        <v/>
      </c>
      <c r="AH65" s="902" t="str">
        <f t="shared" si="12"/>
        <v/>
      </c>
      <c r="AI65" s="902" t="str">
        <f t="shared" si="13"/>
        <v/>
      </c>
      <c r="AJ65" s="902" t="str">
        <f t="shared" si="14"/>
        <v/>
      </c>
      <c r="AK65" s="902" t="str">
        <f t="shared" si="15"/>
        <v/>
      </c>
      <c r="AL65" s="902" t="str">
        <f t="shared" si="16"/>
        <v/>
      </c>
      <c r="AM65" s="902" t="str">
        <f t="shared" si="17"/>
        <v/>
      </c>
      <c r="AN65" s="902" t="str">
        <f t="shared" si="18"/>
        <v/>
      </c>
      <c r="AO65" s="902" t="str">
        <f t="shared" si="19"/>
        <v/>
      </c>
      <c r="AP65" s="902" t="str">
        <f t="shared" si="20"/>
        <v/>
      </c>
      <c r="AQ65" s="902" t="str">
        <f t="shared" si="21"/>
        <v/>
      </c>
      <c r="AR65" s="902" t="str">
        <f t="shared" si="22"/>
        <v/>
      </c>
      <c r="AS65" s="902" t="str">
        <f t="shared" si="23"/>
        <v/>
      </c>
      <c r="AT65" s="902" t="str">
        <f t="shared" si="24"/>
        <v/>
      </c>
      <c r="AU65" s="902" t="str">
        <f t="shared" si="25"/>
        <v/>
      </c>
      <c r="AV65" s="902" t="str">
        <f t="shared" si="26"/>
        <v/>
      </c>
      <c r="AW65" s="902" t="str">
        <f t="shared" si="27"/>
        <v/>
      </c>
      <c r="AX65" s="902" t="str">
        <f t="shared" si="28"/>
        <v/>
      </c>
      <c r="AY65" s="902" t="str">
        <f t="shared" si="29"/>
        <v/>
      </c>
      <c r="AZ65" s="902" t="str">
        <f t="shared" si="30"/>
        <v/>
      </c>
      <c r="BA65" s="902" t="str">
        <f t="shared" si="31"/>
        <v/>
      </c>
      <c r="BB65" s="902" t="str">
        <f t="shared" si="32"/>
        <v/>
      </c>
      <c r="BC65" s="902" t="str">
        <f t="shared" si="33"/>
        <v/>
      </c>
      <c r="BD65" s="902" t="str">
        <f t="shared" si="34"/>
        <v/>
      </c>
      <c r="BE65" s="902" t="str">
        <f t="shared" si="35"/>
        <v/>
      </c>
      <c r="BF65" s="902" t="str">
        <f t="shared" si="36"/>
        <v/>
      </c>
      <c r="BG65" s="902" t="str">
        <f t="shared" si="37"/>
        <v/>
      </c>
      <c r="BH65" s="902" t="str">
        <f t="shared" si="38"/>
        <v/>
      </c>
      <c r="BI65" s="902" t="str">
        <f t="shared" si="39"/>
        <v/>
      </c>
      <c r="BJ65" s="902" t="str">
        <f t="shared" si="40"/>
        <v/>
      </c>
      <c r="BK65" s="902" t="str">
        <f t="shared" si="41"/>
        <v/>
      </c>
      <c r="BL65" s="902" t="str">
        <f t="shared" si="42"/>
        <v/>
      </c>
      <c r="BM65" s="902" t="str">
        <f t="shared" si="43"/>
        <v/>
      </c>
      <c r="BN65" s="902" t="str">
        <f t="shared" si="44"/>
        <v/>
      </c>
      <c r="BO65" s="902" t="str">
        <f t="shared" si="45"/>
        <v/>
      </c>
      <c r="BP65" s="902" t="str">
        <f t="shared" si="46"/>
        <v/>
      </c>
      <c r="BQ65" s="902" t="str">
        <f t="shared" si="47"/>
        <v/>
      </c>
      <c r="BR65" s="902" t="str">
        <f t="shared" si="48"/>
        <v/>
      </c>
      <c r="BS65" s="902" t="str">
        <f t="shared" si="49"/>
        <v/>
      </c>
      <c r="BT65" s="902" t="str">
        <f t="shared" si="50"/>
        <v/>
      </c>
      <c r="BU65" s="902" t="str">
        <f t="shared" si="51"/>
        <v/>
      </c>
      <c r="BV65" s="902" t="str">
        <f t="shared" si="52"/>
        <v/>
      </c>
      <c r="BW65" s="902" t="str">
        <f t="shared" si="53"/>
        <v/>
      </c>
      <c r="BX65" s="902" t="str">
        <f t="shared" si="54"/>
        <v/>
      </c>
      <c r="BY65" s="902" t="str">
        <f t="shared" si="55"/>
        <v/>
      </c>
      <c r="BZ65" s="902" t="str">
        <f t="shared" si="56"/>
        <v/>
      </c>
      <c r="CA65" s="902" t="str">
        <f t="shared" si="57"/>
        <v/>
      </c>
      <c r="CB65" s="902" t="str">
        <f t="shared" si="58"/>
        <v/>
      </c>
      <c r="CC65" s="902" t="str">
        <f t="shared" si="59"/>
        <v/>
      </c>
      <c r="CD65" s="902" t="str">
        <f t="shared" si="60"/>
        <v/>
      </c>
      <c r="CE65" s="902" t="str">
        <f t="shared" si="61"/>
        <v/>
      </c>
      <c r="CF65" s="902" t="str">
        <f t="shared" si="62"/>
        <v/>
      </c>
      <c r="CG65" s="902" t="str">
        <f t="shared" si="63"/>
        <v/>
      </c>
      <c r="CH65" s="902" t="str">
        <f t="shared" si="64"/>
        <v/>
      </c>
      <c r="CI65" s="902" t="str">
        <f t="shared" si="65"/>
        <v/>
      </c>
      <c r="CJ65" s="902" t="str">
        <f t="shared" si="66"/>
        <v/>
      </c>
      <c r="CK65" s="902" t="str">
        <f t="shared" si="67"/>
        <v/>
      </c>
      <c r="CL65" s="902" t="str">
        <f t="shared" si="68"/>
        <v/>
      </c>
      <c r="CM65" s="902" t="str">
        <f t="shared" si="69"/>
        <v/>
      </c>
      <c r="CN65" s="902" t="str">
        <f t="shared" si="70"/>
        <v/>
      </c>
      <c r="CO65" s="902" t="str">
        <f t="shared" si="71"/>
        <v/>
      </c>
      <c r="CP65" s="902" t="str">
        <f t="shared" si="72"/>
        <v/>
      </c>
      <c r="CQ65" s="902" t="str">
        <f t="shared" si="73"/>
        <v/>
      </c>
      <c r="CR65" s="902" t="str">
        <f t="shared" si="74"/>
        <v/>
      </c>
      <c r="CS65" s="902" t="str">
        <f t="shared" si="75"/>
        <v/>
      </c>
      <c r="CT65" s="902" t="str">
        <f t="shared" si="76"/>
        <v/>
      </c>
      <c r="CU65" s="902" t="str">
        <f t="shared" si="77"/>
        <v/>
      </c>
      <c r="CV65" s="902" t="str">
        <f t="shared" si="78"/>
        <v/>
      </c>
      <c r="CW65" s="902" t="str">
        <f t="shared" si="79"/>
        <v/>
      </c>
      <c r="CX65" s="902" t="str">
        <f t="shared" si="80"/>
        <v/>
      </c>
      <c r="CY65" s="902" t="str">
        <f t="shared" si="81"/>
        <v/>
      </c>
      <c r="CZ65" s="902" t="str">
        <f t="shared" si="82"/>
        <v/>
      </c>
      <c r="DA65" s="902" t="str">
        <f t="shared" si="83"/>
        <v/>
      </c>
      <c r="DB65" s="902" t="str">
        <f t="shared" si="84"/>
        <v/>
      </c>
      <c r="DC65" s="902" t="str">
        <f t="shared" si="85"/>
        <v/>
      </c>
      <c r="DD65" s="902" t="str">
        <f t="shared" si="86"/>
        <v/>
      </c>
      <c r="DE65" s="902" t="str">
        <f t="shared" si="87"/>
        <v/>
      </c>
      <c r="DF65" s="902" t="str">
        <f t="shared" si="88"/>
        <v/>
      </c>
      <c r="DG65" s="902" t="str">
        <f t="shared" si="89"/>
        <v/>
      </c>
      <c r="DH65" s="902" t="str">
        <f t="shared" si="90"/>
        <v/>
      </c>
      <c r="DI65" s="902" t="str">
        <f t="shared" si="91"/>
        <v/>
      </c>
      <c r="DJ65" s="902" t="str">
        <f t="shared" si="92"/>
        <v/>
      </c>
      <c r="DK65" s="902" t="str">
        <f t="shared" si="93"/>
        <v/>
      </c>
      <c r="DL65" s="902" t="str">
        <f t="shared" si="94"/>
        <v/>
      </c>
      <c r="DM65" s="902" t="str">
        <f t="shared" si="95"/>
        <v/>
      </c>
      <c r="DN65" s="902" t="str">
        <f t="shared" si="96"/>
        <v/>
      </c>
      <c r="DO65" s="902" t="str">
        <f t="shared" si="97"/>
        <v/>
      </c>
      <c r="DP65" s="902" t="str">
        <f t="shared" si="98"/>
        <v/>
      </c>
      <c r="DQ65" s="902" t="str">
        <f t="shared" si="99"/>
        <v/>
      </c>
      <c r="DR65" s="902" t="str">
        <f t="shared" si="100"/>
        <v/>
      </c>
      <c r="DS65" s="902" t="str">
        <f t="shared" si="101"/>
        <v/>
      </c>
      <c r="DT65" s="902" t="str">
        <f t="shared" si="102"/>
        <v/>
      </c>
      <c r="DU65" s="902" t="str">
        <f t="shared" si="103"/>
        <v/>
      </c>
      <c r="DV65" s="902" t="str">
        <f t="shared" si="104"/>
        <v/>
      </c>
      <c r="DW65" s="902" t="str">
        <f t="shared" si="105"/>
        <v/>
      </c>
      <c r="DX65" s="902" t="str">
        <f t="shared" si="106"/>
        <v/>
      </c>
      <c r="DY65" s="902" t="str">
        <f t="shared" si="107"/>
        <v/>
      </c>
      <c r="DZ65" s="902" t="str">
        <f t="shared" si="108"/>
        <v/>
      </c>
      <c r="EA65" s="902" t="str">
        <f t="shared" si="109"/>
        <v/>
      </c>
      <c r="EB65" s="902" t="str">
        <f t="shared" si="110"/>
        <v/>
      </c>
      <c r="EC65" s="902" t="str">
        <f t="shared" si="111"/>
        <v/>
      </c>
      <c r="ED65" s="902" t="str">
        <f t="shared" si="112"/>
        <v/>
      </c>
      <c r="EE65" s="902" t="str">
        <f t="shared" si="113"/>
        <v/>
      </c>
      <c r="EF65" s="902" t="str">
        <f t="shared" si="114"/>
        <v/>
      </c>
      <c r="EG65" s="902" t="str">
        <f t="shared" si="115"/>
        <v/>
      </c>
      <c r="EH65" s="902" t="str">
        <f t="shared" si="116"/>
        <v/>
      </c>
      <c r="EI65" s="902" t="str">
        <f t="shared" si="117"/>
        <v/>
      </c>
      <c r="EJ65" s="902" t="str">
        <f t="shared" si="118"/>
        <v/>
      </c>
      <c r="EK65" s="902" t="str">
        <f t="shared" si="119"/>
        <v/>
      </c>
      <c r="EL65" s="902" t="str">
        <f t="shared" si="120"/>
        <v/>
      </c>
      <c r="EM65" s="902" t="str">
        <f t="shared" si="121"/>
        <v/>
      </c>
      <c r="EN65" s="902" t="str">
        <f t="shared" si="122"/>
        <v/>
      </c>
      <c r="EO65" s="902" t="str">
        <f t="shared" si="123"/>
        <v/>
      </c>
      <c r="EP65" s="902" t="str">
        <f t="shared" si="124"/>
        <v/>
      </c>
      <c r="EQ65" s="902" t="str">
        <f t="shared" si="125"/>
        <v/>
      </c>
      <c r="ER65" s="902" t="str">
        <f t="shared" si="126"/>
        <v/>
      </c>
      <c r="ES65" s="902" t="str">
        <f t="shared" si="127"/>
        <v/>
      </c>
      <c r="ET65" s="902" t="str">
        <f t="shared" si="128"/>
        <v/>
      </c>
      <c r="EU65" s="902" t="str">
        <f t="shared" si="129"/>
        <v/>
      </c>
      <c r="EV65" s="902" t="str">
        <f t="shared" si="130"/>
        <v/>
      </c>
      <c r="EW65" s="902" t="str">
        <f t="shared" si="131"/>
        <v/>
      </c>
      <c r="EX65" s="902" t="str">
        <f t="shared" si="132"/>
        <v/>
      </c>
      <c r="EY65" s="902" t="str">
        <f t="shared" si="133"/>
        <v/>
      </c>
      <c r="EZ65" s="902" t="str">
        <f t="shared" si="134"/>
        <v/>
      </c>
      <c r="FA65" s="902" t="str">
        <f t="shared" si="135"/>
        <v/>
      </c>
      <c r="FB65" s="902" t="str">
        <f t="shared" si="136"/>
        <v/>
      </c>
      <c r="FC65" s="902" t="str">
        <f t="shared" si="137"/>
        <v/>
      </c>
      <c r="FD65" s="902" t="str">
        <f t="shared" si="138"/>
        <v/>
      </c>
      <c r="FE65" s="902" t="str">
        <f t="shared" si="139"/>
        <v/>
      </c>
      <c r="FF65" s="902" t="str">
        <f t="shared" si="140"/>
        <v/>
      </c>
      <c r="FG65" s="902" t="str">
        <f t="shared" si="141"/>
        <v/>
      </c>
      <c r="FH65" s="902" t="str">
        <f t="shared" si="142"/>
        <v/>
      </c>
      <c r="FI65" s="902" t="str">
        <f t="shared" si="143"/>
        <v/>
      </c>
      <c r="FJ65" s="902" t="str">
        <f t="shared" si="144"/>
        <v/>
      </c>
      <c r="FK65" s="902" t="str">
        <f t="shared" si="145"/>
        <v/>
      </c>
      <c r="FL65" s="902" t="str">
        <f t="shared" si="146"/>
        <v/>
      </c>
      <c r="FM65" s="902" t="str">
        <f t="shared" si="147"/>
        <v/>
      </c>
      <c r="FN65" s="902" t="str">
        <f t="shared" si="148"/>
        <v/>
      </c>
      <c r="FO65" s="902" t="str">
        <f t="shared" si="149"/>
        <v/>
      </c>
      <c r="FP65" s="902" t="str">
        <f t="shared" si="150"/>
        <v/>
      </c>
      <c r="FQ65" s="902" t="str">
        <f t="shared" si="151"/>
        <v/>
      </c>
      <c r="FR65" s="902" t="str">
        <f t="shared" si="152"/>
        <v/>
      </c>
      <c r="FS65" s="902" t="str">
        <f t="shared" si="153"/>
        <v/>
      </c>
      <c r="FT65" s="902" t="str">
        <f t="shared" si="154"/>
        <v/>
      </c>
      <c r="FU65" s="902" t="str">
        <f t="shared" si="155"/>
        <v/>
      </c>
      <c r="FV65" s="902" t="str">
        <f t="shared" si="156"/>
        <v/>
      </c>
      <c r="FW65" s="902" t="str">
        <f t="shared" si="157"/>
        <v/>
      </c>
      <c r="FX65" s="902" t="str">
        <f t="shared" si="158"/>
        <v/>
      </c>
      <c r="FY65" s="902" t="str">
        <f t="shared" si="159"/>
        <v/>
      </c>
      <c r="FZ65" s="902" t="str">
        <f t="shared" si="160"/>
        <v/>
      </c>
      <c r="GA65" s="902" t="str">
        <f t="shared" si="161"/>
        <v/>
      </c>
      <c r="GB65" s="902" t="str">
        <f t="shared" si="162"/>
        <v/>
      </c>
      <c r="GC65" s="902" t="str">
        <f t="shared" si="163"/>
        <v/>
      </c>
      <c r="GD65" s="902" t="str">
        <f t="shared" si="164"/>
        <v/>
      </c>
      <c r="GE65" s="902" t="str">
        <f t="shared" si="165"/>
        <v/>
      </c>
      <c r="GF65" s="902" t="str">
        <f t="shared" si="166"/>
        <v/>
      </c>
      <c r="GG65" s="902" t="str">
        <f t="shared" si="167"/>
        <v/>
      </c>
      <c r="GH65" s="902" t="str">
        <f t="shared" si="168"/>
        <v/>
      </c>
      <c r="GI65" s="902" t="str">
        <f t="shared" si="169"/>
        <v/>
      </c>
      <c r="GJ65" s="902" t="str">
        <f t="shared" si="170"/>
        <v/>
      </c>
      <c r="GK65" s="902" t="str">
        <f t="shared" si="171"/>
        <v/>
      </c>
      <c r="GL65" s="902" t="str">
        <f t="shared" si="172"/>
        <v/>
      </c>
      <c r="GM65" s="902" t="str">
        <f t="shared" si="173"/>
        <v/>
      </c>
      <c r="GN65" s="902" t="str">
        <f t="shared" si="174"/>
        <v/>
      </c>
      <c r="GO65" s="902" t="str">
        <f t="shared" si="175"/>
        <v/>
      </c>
      <c r="GP65" s="902" t="str">
        <f t="shared" si="176"/>
        <v/>
      </c>
      <c r="GQ65" s="902" t="str">
        <f t="shared" si="177"/>
        <v/>
      </c>
      <c r="GR65" s="902" t="str">
        <f t="shared" si="178"/>
        <v/>
      </c>
      <c r="GS65" s="902" t="str">
        <f t="shared" si="179"/>
        <v/>
      </c>
      <c r="GT65" s="902" t="str">
        <f t="shared" si="180"/>
        <v/>
      </c>
      <c r="GU65" s="902" t="str">
        <f t="shared" si="181"/>
        <v/>
      </c>
      <c r="GV65" s="902" t="str">
        <f t="shared" si="182"/>
        <v/>
      </c>
      <c r="GW65" s="902" t="str">
        <f t="shared" si="183"/>
        <v/>
      </c>
      <c r="GX65" s="902" t="str">
        <f t="shared" si="184"/>
        <v/>
      </c>
      <c r="GY65" s="902" t="str">
        <f t="shared" si="185"/>
        <v/>
      </c>
      <c r="GZ65" s="902" t="str">
        <f t="shared" si="186"/>
        <v/>
      </c>
      <c r="HA65" s="902" t="str">
        <f t="shared" si="187"/>
        <v/>
      </c>
      <c r="HB65" s="902" t="str">
        <f t="shared" si="188"/>
        <v/>
      </c>
      <c r="HC65" s="902" t="str">
        <f t="shared" si="189"/>
        <v/>
      </c>
      <c r="HD65" s="902" t="str">
        <f t="shared" si="190"/>
        <v/>
      </c>
      <c r="HE65" s="902" t="str">
        <f t="shared" si="191"/>
        <v/>
      </c>
      <c r="HF65" s="902" t="str">
        <f t="shared" si="192"/>
        <v/>
      </c>
      <c r="HG65" s="902" t="str">
        <f t="shared" si="193"/>
        <v/>
      </c>
      <c r="HH65" s="902" t="str">
        <f t="shared" si="194"/>
        <v/>
      </c>
      <c r="HI65" s="902" t="str">
        <f t="shared" si="195"/>
        <v/>
      </c>
      <c r="HJ65" s="902" t="str">
        <f t="shared" si="196"/>
        <v/>
      </c>
      <c r="HK65" s="902" t="str">
        <f t="shared" si="197"/>
        <v/>
      </c>
      <c r="HL65" s="902" t="str">
        <f t="shared" si="198"/>
        <v/>
      </c>
      <c r="HM65" s="902" t="str">
        <f t="shared" si="199"/>
        <v/>
      </c>
      <c r="HN65" s="902" t="str">
        <f t="shared" si="200"/>
        <v/>
      </c>
      <c r="HO65" s="902" t="str">
        <f t="shared" si="201"/>
        <v/>
      </c>
      <c r="HP65" s="902" t="str">
        <f t="shared" si="202"/>
        <v/>
      </c>
      <c r="HQ65" s="902" t="str">
        <f t="shared" si="203"/>
        <v/>
      </c>
      <c r="HR65" s="902" t="str">
        <f t="shared" si="204"/>
        <v/>
      </c>
      <c r="HS65" s="902" t="str">
        <f t="shared" si="205"/>
        <v/>
      </c>
      <c r="HT65" s="902" t="str">
        <f t="shared" si="206"/>
        <v/>
      </c>
      <c r="HU65" s="902" t="str">
        <f t="shared" si="207"/>
        <v/>
      </c>
      <c r="HV65" s="902" t="str">
        <f t="shared" si="208"/>
        <v/>
      </c>
      <c r="HW65" s="902" t="str">
        <f t="shared" si="209"/>
        <v/>
      </c>
      <c r="HX65" s="902" t="str">
        <f t="shared" si="210"/>
        <v/>
      </c>
      <c r="HY65" s="902" t="str">
        <f t="shared" si="211"/>
        <v/>
      </c>
      <c r="HZ65" s="934" t="str">
        <f t="shared" si="212"/>
        <v/>
      </c>
      <c r="IA65" s="934" t="str">
        <f t="shared" si="213"/>
        <v/>
      </c>
      <c r="IB65" s="934" t="str">
        <f t="shared" si="214"/>
        <v/>
      </c>
      <c r="IC65" s="934" t="str">
        <f t="shared" si="215"/>
        <v/>
      </c>
      <c r="ID65" s="934" t="str">
        <f t="shared" si="216"/>
        <v/>
      </c>
      <c r="IE65" s="934" t="str">
        <f t="shared" si="217"/>
        <v/>
      </c>
      <c r="IF65" s="934" t="str">
        <f t="shared" si="218"/>
        <v/>
      </c>
      <c r="IG65" s="934" t="str">
        <f t="shared" si="219"/>
        <v/>
      </c>
      <c r="IH65" s="934" t="str">
        <f t="shared" si="220"/>
        <v/>
      </c>
      <c r="II65" s="934" t="str">
        <f t="shared" si="221"/>
        <v/>
      </c>
      <c r="IJ65" s="934" t="str">
        <f t="shared" si="222"/>
        <v/>
      </c>
      <c r="IK65" s="934" t="str">
        <f t="shared" si="223"/>
        <v/>
      </c>
      <c r="IL65" s="934" t="str">
        <f t="shared" si="224"/>
        <v/>
      </c>
      <c r="IM65" s="934" t="str">
        <f t="shared" si="225"/>
        <v/>
      </c>
      <c r="IN65" s="934" t="str">
        <f t="shared" si="226"/>
        <v/>
      </c>
      <c r="IO65" s="934" t="str">
        <f t="shared" si="227"/>
        <v/>
      </c>
      <c r="IP65" s="934" t="str">
        <f t="shared" si="228"/>
        <v/>
      </c>
      <c r="IQ65" s="934" t="str">
        <f t="shared" si="229"/>
        <v/>
      </c>
      <c r="IR65" s="934" t="str">
        <f t="shared" si="230"/>
        <v/>
      </c>
      <c r="IS65" s="934" t="str">
        <f t="shared" si="231"/>
        <v/>
      </c>
      <c r="IT65" s="934" t="str">
        <f t="shared" si="232"/>
        <v/>
      </c>
      <c r="IU65" s="934" t="str">
        <f t="shared" si="233"/>
        <v/>
      </c>
      <c r="IV65" s="934" t="str">
        <f t="shared" si="234"/>
        <v/>
      </c>
      <c r="IW65" s="934" t="str">
        <f t="shared" si="235"/>
        <v/>
      </c>
      <c r="IX65" s="934" t="str">
        <f t="shared" si="236"/>
        <v/>
      </c>
      <c r="IY65" s="934" t="str">
        <f t="shared" si="237"/>
        <v/>
      </c>
      <c r="IZ65" s="934" t="str">
        <f t="shared" si="238"/>
        <v/>
      </c>
      <c r="JA65" s="934" t="str">
        <f t="shared" si="239"/>
        <v/>
      </c>
      <c r="JB65" s="934" t="str">
        <f t="shared" si="240"/>
        <v/>
      </c>
      <c r="JC65" s="934" t="str">
        <f t="shared" si="241"/>
        <v/>
      </c>
      <c r="JD65" s="934" t="str">
        <f t="shared" si="242"/>
        <v/>
      </c>
      <c r="JE65" s="934" t="str">
        <f t="shared" si="243"/>
        <v/>
      </c>
      <c r="JF65" s="934" t="str">
        <f t="shared" si="244"/>
        <v/>
      </c>
      <c r="JG65" s="934" t="str">
        <f t="shared" si="245"/>
        <v/>
      </c>
      <c r="JH65" s="934" t="str">
        <f t="shared" si="246"/>
        <v/>
      </c>
      <c r="JI65" s="934" t="str">
        <f t="shared" si="247"/>
        <v/>
      </c>
      <c r="JJ65" s="934" t="str">
        <f t="shared" si="248"/>
        <v/>
      </c>
      <c r="JK65" s="934" t="str">
        <f t="shared" si="249"/>
        <v/>
      </c>
      <c r="JL65" s="934" t="str">
        <f t="shared" si="250"/>
        <v/>
      </c>
      <c r="JM65" s="934" t="str">
        <f t="shared" si="251"/>
        <v/>
      </c>
      <c r="JN65" s="934" t="str">
        <f t="shared" si="252"/>
        <v/>
      </c>
      <c r="JO65" s="934" t="str">
        <f t="shared" si="253"/>
        <v/>
      </c>
      <c r="JP65" s="934" t="str">
        <f t="shared" si="254"/>
        <v/>
      </c>
      <c r="JQ65" s="934" t="str">
        <f t="shared" si="255"/>
        <v/>
      </c>
      <c r="JR65" s="934" t="str">
        <f t="shared" si="256"/>
        <v/>
      </c>
      <c r="JS65" s="934" t="str">
        <f t="shared" si="257"/>
        <v/>
      </c>
      <c r="JT65" s="934" t="str">
        <f t="shared" si="258"/>
        <v/>
      </c>
      <c r="JU65" s="934" t="str">
        <f t="shared" si="259"/>
        <v/>
      </c>
      <c r="JV65" s="934" t="str">
        <f t="shared" si="260"/>
        <v/>
      </c>
      <c r="JW65" s="934" t="str">
        <f t="shared" si="261"/>
        <v/>
      </c>
      <c r="JX65" s="934" t="str">
        <f t="shared" si="262"/>
        <v/>
      </c>
      <c r="JY65" s="934" t="str">
        <f t="shared" si="263"/>
        <v/>
      </c>
      <c r="JZ65" s="934" t="str">
        <f t="shared" si="264"/>
        <v/>
      </c>
      <c r="KA65" s="934" t="str">
        <f t="shared" si="265"/>
        <v/>
      </c>
      <c r="KB65" s="934" t="str">
        <f t="shared" si="266"/>
        <v/>
      </c>
      <c r="KC65" s="934" t="str">
        <f t="shared" si="267"/>
        <v/>
      </c>
      <c r="KD65" s="934" t="str">
        <f t="shared" si="268"/>
        <v/>
      </c>
      <c r="KE65" s="934" t="str">
        <f t="shared" si="269"/>
        <v/>
      </c>
      <c r="KF65" s="934" t="str">
        <f t="shared" si="270"/>
        <v/>
      </c>
      <c r="KG65" s="934" t="str">
        <f t="shared" si="271"/>
        <v/>
      </c>
      <c r="KH65" s="934" t="str">
        <f t="shared" si="272"/>
        <v/>
      </c>
      <c r="KI65" s="934" t="str">
        <f t="shared" si="273"/>
        <v/>
      </c>
      <c r="KJ65" s="934" t="str">
        <f t="shared" si="274"/>
        <v/>
      </c>
      <c r="KK65" s="934" t="str">
        <f t="shared" si="275"/>
        <v/>
      </c>
      <c r="KL65" s="934" t="str">
        <f t="shared" si="276"/>
        <v/>
      </c>
      <c r="KM65" s="934" t="str">
        <f t="shared" si="277"/>
        <v/>
      </c>
      <c r="KN65" s="934" t="str">
        <f t="shared" si="278"/>
        <v/>
      </c>
      <c r="KO65" s="934" t="str">
        <f t="shared" si="279"/>
        <v/>
      </c>
      <c r="KP65" s="934" t="str">
        <f t="shared" si="280"/>
        <v/>
      </c>
      <c r="KQ65" s="934" t="str">
        <f t="shared" si="281"/>
        <v/>
      </c>
      <c r="KR65" s="934" t="str">
        <f t="shared" si="282"/>
        <v/>
      </c>
      <c r="KS65" s="934" t="str">
        <f t="shared" si="283"/>
        <v/>
      </c>
      <c r="KT65" s="934" t="str">
        <f t="shared" si="284"/>
        <v/>
      </c>
      <c r="KU65" s="934" t="str">
        <f t="shared" si="285"/>
        <v/>
      </c>
      <c r="KV65" s="934" t="str">
        <f t="shared" si="286"/>
        <v/>
      </c>
      <c r="KW65" s="934" t="str">
        <f t="shared" si="287"/>
        <v/>
      </c>
      <c r="KX65" s="934" t="str">
        <f t="shared" si="288"/>
        <v/>
      </c>
      <c r="KY65" s="934" t="str">
        <f t="shared" si="289"/>
        <v/>
      </c>
      <c r="KZ65" s="934" t="str">
        <f t="shared" si="290"/>
        <v/>
      </c>
      <c r="LA65" s="934" t="str">
        <f t="shared" si="291"/>
        <v/>
      </c>
      <c r="LB65" s="934" t="str">
        <f t="shared" si="292"/>
        <v/>
      </c>
      <c r="LC65" s="934" t="str">
        <f t="shared" si="293"/>
        <v/>
      </c>
      <c r="LD65" s="934" t="str">
        <f t="shared" si="294"/>
        <v/>
      </c>
      <c r="LE65" s="934" t="str">
        <f t="shared" si="295"/>
        <v/>
      </c>
      <c r="LF65" s="934" t="str">
        <f t="shared" si="296"/>
        <v/>
      </c>
      <c r="LG65" s="934" t="str">
        <f t="shared" si="297"/>
        <v/>
      </c>
      <c r="LH65" s="934" t="str">
        <f t="shared" si="298"/>
        <v/>
      </c>
      <c r="LI65" s="934" t="str">
        <f t="shared" si="299"/>
        <v/>
      </c>
      <c r="LJ65" s="934" t="str">
        <f t="shared" si="300"/>
        <v/>
      </c>
      <c r="LK65" s="934" t="str">
        <f t="shared" si="301"/>
        <v/>
      </c>
      <c r="LL65" s="934" t="str">
        <f t="shared" si="302"/>
        <v/>
      </c>
      <c r="LM65" s="934" t="str">
        <f t="shared" si="303"/>
        <v/>
      </c>
      <c r="LN65" s="934" t="str">
        <f t="shared" si="304"/>
        <v/>
      </c>
      <c r="LO65" s="934" t="str">
        <f t="shared" si="305"/>
        <v/>
      </c>
      <c r="LP65" s="934" t="str">
        <f t="shared" si="306"/>
        <v/>
      </c>
      <c r="LQ65" s="935" t="str">
        <f t="shared" si="307"/>
        <v/>
      </c>
      <c r="LR65" s="935" t="str">
        <f t="shared" si="308"/>
        <v/>
      </c>
      <c r="LS65" s="935" t="str">
        <f t="shared" si="309"/>
        <v/>
      </c>
      <c r="LT65" s="935" t="str">
        <f t="shared" si="310"/>
        <v/>
      </c>
      <c r="LU65" s="935" t="str">
        <f t="shared" si="311"/>
        <v/>
      </c>
      <c r="LV65" s="902" t="str">
        <f t="shared" si="312"/>
        <v/>
      </c>
      <c r="LW65" s="902" t="str">
        <f t="shared" si="313"/>
        <v/>
      </c>
      <c r="LX65" s="902" t="str">
        <f t="shared" si="314"/>
        <v/>
      </c>
      <c r="LY65" s="902" t="str">
        <f t="shared" si="315"/>
        <v/>
      </c>
      <c r="LZ65" s="902" t="str">
        <f t="shared" si="316"/>
        <v/>
      </c>
      <c r="MA65" s="902" t="str">
        <f t="shared" si="317"/>
        <v/>
      </c>
      <c r="MB65" s="902" t="str">
        <f t="shared" si="318"/>
        <v/>
      </c>
      <c r="MC65" s="902" t="str">
        <f t="shared" si="319"/>
        <v/>
      </c>
      <c r="MD65" s="902" t="str">
        <f t="shared" si="320"/>
        <v/>
      </c>
      <c r="ME65" s="902" t="str">
        <f t="shared" si="321"/>
        <v/>
      </c>
      <c r="MF65" s="902" t="str">
        <f t="shared" si="322"/>
        <v/>
      </c>
      <c r="MG65" s="902" t="str">
        <f t="shared" si="323"/>
        <v/>
      </c>
      <c r="MH65" s="902" t="str">
        <f t="shared" si="324"/>
        <v/>
      </c>
      <c r="MI65" s="902" t="str">
        <f t="shared" si="325"/>
        <v/>
      </c>
      <c r="MJ65" s="902" t="str">
        <f t="shared" si="326"/>
        <v/>
      </c>
      <c r="MK65" s="902" t="str">
        <f t="shared" si="327"/>
        <v/>
      </c>
      <c r="ML65" s="902" t="str">
        <f t="shared" si="328"/>
        <v/>
      </c>
      <c r="MM65" s="902" t="str">
        <f t="shared" si="329"/>
        <v/>
      </c>
      <c r="MN65" s="902" t="str">
        <f t="shared" si="330"/>
        <v/>
      </c>
      <c r="MO65" s="902" t="str">
        <f t="shared" si="331"/>
        <v/>
      </c>
      <c r="MP65" s="923">
        <f t="shared" si="338"/>
        <v>0</v>
      </c>
      <c r="MQ65" s="923">
        <f t="shared" si="339"/>
        <v>0</v>
      </c>
      <c r="MR65" s="923">
        <f t="shared" si="340"/>
        <v>0</v>
      </c>
      <c r="MS65" s="923">
        <f t="shared" si="341"/>
        <v>0</v>
      </c>
      <c r="MT65" s="923">
        <f t="shared" si="342"/>
        <v>0</v>
      </c>
      <c r="MU65" s="923">
        <f t="shared" si="343"/>
        <v>0</v>
      </c>
      <c r="MV65" s="923">
        <f t="shared" si="344"/>
        <v>0</v>
      </c>
      <c r="MW65" s="923">
        <f t="shared" si="345"/>
        <v>0</v>
      </c>
      <c r="MX65" s="923">
        <f t="shared" si="346"/>
        <v>0</v>
      </c>
      <c r="MY65" s="923">
        <f t="shared" si="347"/>
        <v>0</v>
      </c>
      <c r="MZ65" s="923">
        <f t="shared" si="332"/>
        <v>0</v>
      </c>
      <c r="NA65" s="923">
        <f t="shared" si="333"/>
        <v>0</v>
      </c>
      <c r="NB65" s="923">
        <f t="shared" si="334"/>
        <v>0</v>
      </c>
      <c r="NC65" s="923">
        <f t="shared" si="335"/>
        <v>0</v>
      </c>
      <c r="ND65" s="923">
        <f t="shared" si="336"/>
        <v>0</v>
      </c>
    </row>
    <row r="66" spans="1:369" s="902" customFormat="1" ht="13.9" customHeight="1" x14ac:dyDescent="0.2">
      <c r="A66" s="927" t="str">
        <f t="shared" si="337"/>
        <v/>
      </c>
      <c r="B66" s="928">
        <f>'Rent Schedule &amp; Summary'!B44</f>
        <v>0</v>
      </c>
      <c r="C66" s="929">
        <f>'Rent Schedule &amp; Summary'!C44</f>
        <v>0</v>
      </c>
      <c r="D66" s="929">
        <f>'Rent Schedule &amp; Summary'!D44</f>
        <v>0</v>
      </c>
      <c r="E66" s="929">
        <f>'Rent Schedule &amp; Summary'!E44</f>
        <v>0</v>
      </c>
      <c r="F66" s="929">
        <f>'Rent Schedule &amp; Summary'!F44</f>
        <v>0</v>
      </c>
      <c r="G66" s="929">
        <f>'Rent Schedule &amp; Summary'!G44</f>
        <v>0</v>
      </c>
      <c r="H66" s="929">
        <f>'Rent Schedule &amp; Summary'!H44</f>
        <v>0</v>
      </c>
      <c r="I66" s="929">
        <f>'Rent Schedule &amp; Summary'!I44</f>
        <v>0</v>
      </c>
      <c r="J66" s="929">
        <f>'Rent Schedule &amp; Summary'!J44</f>
        <v>0</v>
      </c>
      <c r="K66" s="930">
        <f>'Rent Schedule &amp; Summary'!K44</f>
        <v>0</v>
      </c>
      <c r="L66" s="759">
        <f t="shared" si="0"/>
        <v>0</v>
      </c>
      <c r="M66" s="759">
        <f t="shared" si="1"/>
        <v>0</v>
      </c>
      <c r="N66" s="931">
        <f>'Rent Schedule &amp; Summary'!N44</f>
        <v>0</v>
      </c>
      <c r="O66" s="931">
        <f>'Rent Schedule &amp; Summary'!O44</f>
        <v>0</v>
      </c>
      <c r="P66" s="931">
        <f>'Rent Schedule &amp; Summary'!P44</f>
        <v>0</v>
      </c>
      <c r="Q66" s="908">
        <f>'Rent Schedule &amp; Summary'!Q44</f>
        <v>0</v>
      </c>
      <c r="R66" s="932">
        <f>'Rent Schedule &amp; Summary'!R44</f>
        <v>0</v>
      </c>
      <c r="S66" s="933">
        <f>'Rent Schedule &amp; Summary'!S44</f>
        <v>0</v>
      </c>
      <c r="T66" s="1281">
        <f>'Rent Schedule &amp; Summary'!T44</f>
        <v>0</v>
      </c>
      <c r="U66" s="1281"/>
      <c r="V66" s="1281"/>
      <c r="W66" s="1281"/>
      <c r="X66" s="902" t="str">
        <f t="shared" si="2"/>
        <v/>
      </c>
      <c r="Y66" s="902" t="str">
        <f t="shared" si="3"/>
        <v/>
      </c>
      <c r="Z66" s="902" t="str">
        <f t="shared" si="4"/>
        <v/>
      </c>
      <c r="AA66" s="902" t="str">
        <f t="shared" si="5"/>
        <v/>
      </c>
      <c r="AB66" s="902" t="str">
        <f t="shared" si="6"/>
        <v/>
      </c>
      <c r="AC66" s="902" t="str">
        <f t="shared" si="7"/>
        <v/>
      </c>
      <c r="AD66" s="902" t="str">
        <f t="shared" si="8"/>
        <v/>
      </c>
      <c r="AE66" s="902" t="str">
        <f t="shared" si="9"/>
        <v/>
      </c>
      <c r="AF66" s="902" t="str">
        <f t="shared" si="10"/>
        <v/>
      </c>
      <c r="AG66" s="902" t="str">
        <f t="shared" si="11"/>
        <v/>
      </c>
      <c r="AH66" s="902" t="str">
        <f t="shared" si="12"/>
        <v/>
      </c>
      <c r="AI66" s="902" t="str">
        <f t="shared" si="13"/>
        <v/>
      </c>
      <c r="AJ66" s="902" t="str">
        <f t="shared" si="14"/>
        <v/>
      </c>
      <c r="AK66" s="902" t="str">
        <f t="shared" si="15"/>
        <v/>
      </c>
      <c r="AL66" s="902" t="str">
        <f t="shared" si="16"/>
        <v/>
      </c>
      <c r="AM66" s="902" t="str">
        <f t="shared" si="17"/>
        <v/>
      </c>
      <c r="AN66" s="902" t="str">
        <f t="shared" si="18"/>
        <v/>
      </c>
      <c r="AO66" s="902" t="str">
        <f t="shared" si="19"/>
        <v/>
      </c>
      <c r="AP66" s="902" t="str">
        <f t="shared" si="20"/>
        <v/>
      </c>
      <c r="AQ66" s="902" t="str">
        <f t="shared" si="21"/>
        <v/>
      </c>
      <c r="AR66" s="902" t="str">
        <f t="shared" si="22"/>
        <v/>
      </c>
      <c r="AS66" s="902" t="str">
        <f t="shared" si="23"/>
        <v/>
      </c>
      <c r="AT66" s="902" t="str">
        <f t="shared" si="24"/>
        <v/>
      </c>
      <c r="AU66" s="902" t="str">
        <f t="shared" si="25"/>
        <v/>
      </c>
      <c r="AV66" s="902" t="str">
        <f t="shared" si="26"/>
        <v/>
      </c>
      <c r="AW66" s="902" t="str">
        <f t="shared" si="27"/>
        <v/>
      </c>
      <c r="AX66" s="902" t="str">
        <f t="shared" si="28"/>
        <v/>
      </c>
      <c r="AY66" s="902" t="str">
        <f t="shared" si="29"/>
        <v/>
      </c>
      <c r="AZ66" s="902" t="str">
        <f t="shared" si="30"/>
        <v/>
      </c>
      <c r="BA66" s="902" t="str">
        <f t="shared" si="31"/>
        <v/>
      </c>
      <c r="BB66" s="902" t="str">
        <f t="shared" si="32"/>
        <v/>
      </c>
      <c r="BC66" s="902" t="str">
        <f t="shared" si="33"/>
        <v/>
      </c>
      <c r="BD66" s="902" t="str">
        <f t="shared" si="34"/>
        <v/>
      </c>
      <c r="BE66" s="902" t="str">
        <f t="shared" si="35"/>
        <v/>
      </c>
      <c r="BF66" s="902" t="str">
        <f t="shared" si="36"/>
        <v/>
      </c>
      <c r="BG66" s="902" t="str">
        <f t="shared" si="37"/>
        <v/>
      </c>
      <c r="BH66" s="902" t="str">
        <f t="shared" si="38"/>
        <v/>
      </c>
      <c r="BI66" s="902" t="str">
        <f t="shared" si="39"/>
        <v/>
      </c>
      <c r="BJ66" s="902" t="str">
        <f t="shared" si="40"/>
        <v/>
      </c>
      <c r="BK66" s="902" t="str">
        <f t="shared" si="41"/>
        <v/>
      </c>
      <c r="BL66" s="902" t="str">
        <f t="shared" si="42"/>
        <v/>
      </c>
      <c r="BM66" s="902" t="str">
        <f t="shared" si="43"/>
        <v/>
      </c>
      <c r="BN66" s="902" t="str">
        <f t="shared" si="44"/>
        <v/>
      </c>
      <c r="BO66" s="902" t="str">
        <f t="shared" si="45"/>
        <v/>
      </c>
      <c r="BP66" s="902" t="str">
        <f t="shared" si="46"/>
        <v/>
      </c>
      <c r="BQ66" s="902" t="str">
        <f t="shared" si="47"/>
        <v/>
      </c>
      <c r="BR66" s="902" t="str">
        <f t="shared" si="48"/>
        <v/>
      </c>
      <c r="BS66" s="902" t="str">
        <f t="shared" si="49"/>
        <v/>
      </c>
      <c r="BT66" s="902" t="str">
        <f t="shared" si="50"/>
        <v/>
      </c>
      <c r="BU66" s="902" t="str">
        <f t="shared" si="51"/>
        <v/>
      </c>
      <c r="BV66" s="902" t="str">
        <f t="shared" si="52"/>
        <v/>
      </c>
      <c r="BW66" s="902" t="str">
        <f t="shared" si="53"/>
        <v/>
      </c>
      <c r="BX66" s="902" t="str">
        <f t="shared" si="54"/>
        <v/>
      </c>
      <c r="BY66" s="902" t="str">
        <f t="shared" si="55"/>
        <v/>
      </c>
      <c r="BZ66" s="902" t="str">
        <f t="shared" si="56"/>
        <v/>
      </c>
      <c r="CA66" s="902" t="str">
        <f t="shared" si="57"/>
        <v/>
      </c>
      <c r="CB66" s="902" t="str">
        <f t="shared" si="58"/>
        <v/>
      </c>
      <c r="CC66" s="902" t="str">
        <f t="shared" si="59"/>
        <v/>
      </c>
      <c r="CD66" s="902" t="str">
        <f t="shared" si="60"/>
        <v/>
      </c>
      <c r="CE66" s="902" t="str">
        <f t="shared" si="61"/>
        <v/>
      </c>
      <c r="CF66" s="902" t="str">
        <f t="shared" si="62"/>
        <v/>
      </c>
      <c r="CG66" s="902" t="str">
        <f t="shared" si="63"/>
        <v/>
      </c>
      <c r="CH66" s="902" t="str">
        <f t="shared" si="64"/>
        <v/>
      </c>
      <c r="CI66" s="902" t="str">
        <f t="shared" si="65"/>
        <v/>
      </c>
      <c r="CJ66" s="902" t="str">
        <f t="shared" si="66"/>
        <v/>
      </c>
      <c r="CK66" s="902" t="str">
        <f t="shared" si="67"/>
        <v/>
      </c>
      <c r="CL66" s="902" t="str">
        <f t="shared" si="68"/>
        <v/>
      </c>
      <c r="CM66" s="902" t="str">
        <f t="shared" si="69"/>
        <v/>
      </c>
      <c r="CN66" s="902" t="str">
        <f t="shared" si="70"/>
        <v/>
      </c>
      <c r="CO66" s="902" t="str">
        <f t="shared" si="71"/>
        <v/>
      </c>
      <c r="CP66" s="902" t="str">
        <f t="shared" si="72"/>
        <v/>
      </c>
      <c r="CQ66" s="902" t="str">
        <f t="shared" si="73"/>
        <v/>
      </c>
      <c r="CR66" s="902" t="str">
        <f t="shared" si="74"/>
        <v/>
      </c>
      <c r="CS66" s="902" t="str">
        <f t="shared" si="75"/>
        <v/>
      </c>
      <c r="CT66" s="902" t="str">
        <f t="shared" si="76"/>
        <v/>
      </c>
      <c r="CU66" s="902" t="str">
        <f t="shared" si="77"/>
        <v/>
      </c>
      <c r="CV66" s="902" t="str">
        <f t="shared" si="78"/>
        <v/>
      </c>
      <c r="CW66" s="902" t="str">
        <f t="shared" si="79"/>
        <v/>
      </c>
      <c r="CX66" s="902" t="str">
        <f t="shared" si="80"/>
        <v/>
      </c>
      <c r="CY66" s="902" t="str">
        <f t="shared" si="81"/>
        <v/>
      </c>
      <c r="CZ66" s="902" t="str">
        <f t="shared" si="82"/>
        <v/>
      </c>
      <c r="DA66" s="902" t="str">
        <f t="shared" si="83"/>
        <v/>
      </c>
      <c r="DB66" s="902" t="str">
        <f t="shared" si="84"/>
        <v/>
      </c>
      <c r="DC66" s="902" t="str">
        <f t="shared" si="85"/>
        <v/>
      </c>
      <c r="DD66" s="902" t="str">
        <f t="shared" si="86"/>
        <v/>
      </c>
      <c r="DE66" s="902" t="str">
        <f t="shared" si="87"/>
        <v/>
      </c>
      <c r="DF66" s="902" t="str">
        <f t="shared" si="88"/>
        <v/>
      </c>
      <c r="DG66" s="902" t="str">
        <f t="shared" si="89"/>
        <v/>
      </c>
      <c r="DH66" s="902" t="str">
        <f t="shared" si="90"/>
        <v/>
      </c>
      <c r="DI66" s="902" t="str">
        <f t="shared" si="91"/>
        <v/>
      </c>
      <c r="DJ66" s="902" t="str">
        <f t="shared" si="92"/>
        <v/>
      </c>
      <c r="DK66" s="902" t="str">
        <f t="shared" si="93"/>
        <v/>
      </c>
      <c r="DL66" s="902" t="str">
        <f t="shared" si="94"/>
        <v/>
      </c>
      <c r="DM66" s="902" t="str">
        <f t="shared" si="95"/>
        <v/>
      </c>
      <c r="DN66" s="902" t="str">
        <f t="shared" si="96"/>
        <v/>
      </c>
      <c r="DO66" s="902" t="str">
        <f t="shared" si="97"/>
        <v/>
      </c>
      <c r="DP66" s="902" t="str">
        <f t="shared" si="98"/>
        <v/>
      </c>
      <c r="DQ66" s="902" t="str">
        <f t="shared" si="99"/>
        <v/>
      </c>
      <c r="DR66" s="902" t="str">
        <f t="shared" si="100"/>
        <v/>
      </c>
      <c r="DS66" s="902" t="str">
        <f t="shared" si="101"/>
        <v/>
      </c>
      <c r="DT66" s="902" t="str">
        <f t="shared" si="102"/>
        <v/>
      </c>
      <c r="DU66" s="902" t="str">
        <f t="shared" si="103"/>
        <v/>
      </c>
      <c r="DV66" s="902" t="str">
        <f t="shared" si="104"/>
        <v/>
      </c>
      <c r="DW66" s="902" t="str">
        <f t="shared" si="105"/>
        <v/>
      </c>
      <c r="DX66" s="902" t="str">
        <f t="shared" si="106"/>
        <v/>
      </c>
      <c r="DY66" s="902" t="str">
        <f t="shared" si="107"/>
        <v/>
      </c>
      <c r="DZ66" s="902" t="str">
        <f t="shared" si="108"/>
        <v/>
      </c>
      <c r="EA66" s="902" t="str">
        <f t="shared" si="109"/>
        <v/>
      </c>
      <c r="EB66" s="902" t="str">
        <f t="shared" si="110"/>
        <v/>
      </c>
      <c r="EC66" s="902" t="str">
        <f t="shared" si="111"/>
        <v/>
      </c>
      <c r="ED66" s="902" t="str">
        <f t="shared" si="112"/>
        <v/>
      </c>
      <c r="EE66" s="902" t="str">
        <f t="shared" si="113"/>
        <v/>
      </c>
      <c r="EF66" s="902" t="str">
        <f t="shared" si="114"/>
        <v/>
      </c>
      <c r="EG66" s="902" t="str">
        <f t="shared" si="115"/>
        <v/>
      </c>
      <c r="EH66" s="902" t="str">
        <f t="shared" si="116"/>
        <v/>
      </c>
      <c r="EI66" s="902" t="str">
        <f t="shared" si="117"/>
        <v/>
      </c>
      <c r="EJ66" s="902" t="str">
        <f t="shared" si="118"/>
        <v/>
      </c>
      <c r="EK66" s="902" t="str">
        <f t="shared" si="119"/>
        <v/>
      </c>
      <c r="EL66" s="902" t="str">
        <f t="shared" si="120"/>
        <v/>
      </c>
      <c r="EM66" s="902" t="str">
        <f t="shared" si="121"/>
        <v/>
      </c>
      <c r="EN66" s="902" t="str">
        <f t="shared" si="122"/>
        <v/>
      </c>
      <c r="EO66" s="902" t="str">
        <f t="shared" si="123"/>
        <v/>
      </c>
      <c r="EP66" s="902" t="str">
        <f t="shared" si="124"/>
        <v/>
      </c>
      <c r="EQ66" s="902" t="str">
        <f t="shared" si="125"/>
        <v/>
      </c>
      <c r="ER66" s="902" t="str">
        <f t="shared" si="126"/>
        <v/>
      </c>
      <c r="ES66" s="902" t="str">
        <f t="shared" si="127"/>
        <v/>
      </c>
      <c r="ET66" s="902" t="str">
        <f t="shared" si="128"/>
        <v/>
      </c>
      <c r="EU66" s="902" t="str">
        <f t="shared" si="129"/>
        <v/>
      </c>
      <c r="EV66" s="902" t="str">
        <f t="shared" si="130"/>
        <v/>
      </c>
      <c r="EW66" s="902" t="str">
        <f t="shared" si="131"/>
        <v/>
      </c>
      <c r="EX66" s="902" t="str">
        <f t="shared" si="132"/>
        <v/>
      </c>
      <c r="EY66" s="902" t="str">
        <f t="shared" si="133"/>
        <v/>
      </c>
      <c r="EZ66" s="902" t="str">
        <f t="shared" si="134"/>
        <v/>
      </c>
      <c r="FA66" s="902" t="str">
        <f t="shared" si="135"/>
        <v/>
      </c>
      <c r="FB66" s="902" t="str">
        <f t="shared" si="136"/>
        <v/>
      </c>
      <c r="FC66" s="902" t="str">
        <f t="shared" si="137"/>
        <v/>
      </c>
      <c r="FD66" s="902" t="str">
        <f t="shared" si="138"/>
        <v/>
      </c>
      <c r="FE66" s="902" t="str">
        <f t="shared" si="139"/>
        <v/>
      </c>
      <c r="FF66" s="902" t="str">
        <f t="shared" si="140"/>
        <v/>
      </c>
      <c r="FG66" s="902" t="str">
        <f t="shared" si="141"/>
        <v/>
      </c>
      <c r="FH66" s="902" t="str">
        <f t="shared" si="142"/>
        <v/>
      </c>
      <c r="FI66" s="902" t="str">
        <f t="shared" si="143"/>
        <v/>
      </c>
      <c r="FJ66" s="902" t="str">
        <f t="shared" si="144"/>
        <v/>
      </c>
      <c r="FK66" s="902" t="str">
        <f t="shared" si="145"/>
        <v/>
      </c>
      <c r="FL66" s="902" t="str">
        <f t="shared" si="146"/>
        <v/>
      </c>
      <c r="FM66" s="902" t="str">
        <f t="shared" si="147"/>
        <v/>
      </c>
      <c r="FN66" s="902" t="str">
        <f t="shared" si="148"/>
        <v/>
      </c>
      <c r="FO66" s="902" t="str">
        <f t="shared" si="149"/>
        <v/>
      </c>
      <c r="FP66" s="902" t="str">
        <f t="shared" si="150"/>
        <v/>
      </c>
      <c r="FQ66" s="902" t="str">
        <f t="shared" si="151"/>
        <v/>
      </c>
      <c r="FR66" s="902" t="str">
        <f t="shared" si="152"/>
        <v/>
      </c>
      <c r="FS66" s="902" t="str">
        <f t="shared" si="153"/>
        <v/>
      </c>
      <c r="FT66" s="902" t="str">
        <f t="shared" si="154"/>
        <v/>
      </c>
      <c r="FU66" s="902" t="str">
        <f t="shared" si="155"/>
        <v/>
      </c>
      <c r="FV66" s="902" t="str">
        <f t="shared" si="156"/>
        <v/>
      </c>
      <c r="FW66" s="902" t="str">
        <f t="shared" si="157"/>
        <v/>
      </c>
      <c r="FX66" s="902" t="str">
        <f t="shared" si="158"/>
        <v/>
      </c>
      <c r="FY66" s="902" t="str">
        <f t="shared" si="159"/>
        <v/>
      </c>
      <c r="FZ66" s="902" t="str">
        <f t="shared" si="160"/>
        <v/>
      </c>
      <c r="GA66" s="902" t="str">
        <f t="shared" si="161"/>
        <v/>
      </c>
      <c r="GB66" s="902" t="str">
        <f t="shared" si="162"/>
        <v/>
      </c>
      <c r="GC66" s="902" t="str">
        <f t="shared" si="163"/>
        <v/>
      </c>
      <c r="GD66" s="902" t="str">
        <f t="shared" si="164"/>
        <v/>
      </c>
      <c r="GE66" s="902" t="str">
        <f t="shared" si="165"/>
        <v/>
      </c>
      <c r="GF66" s="902" t="str">
        <f t="shared" si="166"/>
        <v/>
      </c>
      <c r="GG66" s="902" t="str">
        <f t="shared" si="167"/>
        <v/>
      </c>
      <c r="GH66" s="902" t="str">
        <f t="shared" si="168"/>
        <v/>
      </c>
      <c r="GI66" s="902" t="str">
        <f t="shared" si="169"/>
        <v/>
      </c>
      <c r="GJ66" s="902" t="str">
        <f t="shared" si="170"/>
        <v/>
      </c>
      <c r="GK66" s="902" t="str">
        <f t="shared" si="171"/>
        <v/>
      </c>
      <c r="GL66" s="902" t="str">
        <f t="shared" si="172"/>
        <v/>
      </c>
      <c r="GM66" s="902" t="str">
        <f t="shared" si="173"/>
        <v/>
      </c>
      <c r="GN66" s="902" t="str">
        <f t="shared" si="174"/>
        <v/>
      </c>
      <c r="GO66" s="902" t="str">
        <f t="shared" si="175"/>
        <v/>
      </c>
      <c r="GP66" s="902" t="str">
        <f t="shared" si="176"/>
        <v/>
      </c>
      <c r="GQ66" s="902" t="str">
        <f t="shared" si="177"/>
        <v/>
      </c>
      <c r="GR66" s="902" t="str">
        <f t="shared" si="178"/>
        <v/>
      </c>
      <c r="GS66" s="902" t="str">
        <f t="shared" si="179"/>
        <v/>
      </c>
      <c r="GT66" s="902" t="str">
        <f t="shared" si="180"/>
        <v/>
      </c>
      <c r="GU66" s="902" t="str">
        <f t="shared" si="181"/>
        <v/>
      </c>
      <c r="GV66" s="902" t="str">
        <f t="shared" si="182"/>
        <v/>
      </c>
      <c r="GW66" s="902" t="str">
        <f t="shared" si="183"/>
        <v/>
      </c>
      <c r="GX66" s="902" t="str">
        <f t="shared" si="184"/>
        <v/>
      </c>
      <c r="GY66" s="902" t="str">
        <f t="shared" si="185"/>
        <v/>
      </c>
      <c r="GZ66" s="902" t="str">
        <f t="shared" si="186"/>
        <v/>
      </c>
      <c r="HA66" s="902" t="str">
        <f t="shared" si="187"/>
        <v/>
      </c>
      <c r="HB66" s="902" t="str">
        <f t="shared" si="188"/>
        <v/>
      </c>
      <c r="HC66" s="902" t="str">
        <f t="shared" si="189"/>
        <v/>
      </c>
      <c r="HD66" s="902" t="str">
        <f t="shared" si="190"/>
        <v/>
      </c>
      <c r="HE66" s="902" t="str">
        <f t="shared" si="191"/>
        <v/>
      </c>
      <c r="HF66" s="902" t="str">
        <f t="shared" si="192"/>
        <v/>
      </c>
      <c r="HG66" s="902" t="str">
        <f t="shared" si="193"/>
        <v/>
      </c>
      <c r="HH66" s="902" t="str">
        <f t="shared" si="194"/>
        <v/>
      </c>
      <c r="HI66" s="902" t="str">
        <f t="shared" si="195"/>
        <v/>
      </c>
      <c r="HJ66" s="902" t="str">
        <f t="shared" si="196"/>
        <v/>
      </c>
      <c r="HK66" s="902" t="str">
        <f t="shared" si="197"/>
        <v/>
      </c>
      <c r="HL66" s="902" t="str">
        <f t="shared" si="198"/>
        <v/>
      </c>
      <c r="HM66" s="902" t="str">
        <f t="shared" si="199"/>
        <v/>
      </c>
      <c r="HN66" s="902" t="str">
        <f t="shared" si="200"/>
        <v/>
      </c>
      <c r="HO66" s="902" t="str">
        <f t="shared" si="201"/>
        <v/>
      </c>
      <c r="HP66" s="902" t="str">
        <f t="shared" si="202"/>
        <v/>
      </c>
      <c r="HQ66" s="902" t="str">
        <f t="shared" si="203"/>
        <v/>
      </c>
      <c r="HR66" s="902" t="str">
        <f t="shared" si="204"/>
        <v/>
      </c>
      <c r="HS66" s="902" t="str">
        <f t="shared" si="205"/>
        <v/>
      </c>
      <c r="HT66" s="902" t="str">
        <f t="shared" si="206"/>
        <v/>
      </c>
      <c r="HU66" s="902" t="str">
        <f t="shared" si="207"/>
        <v/>
      </c>
      <c r="HV66" s="902" t="str">
        <f t="shared" si="208"/>
        <v/>
      </c>
      <c r="HW66" s="902" t="str">
        <f t="shared" si="209"/>
        <v/>
      </c>
      <c r="HX66" s="902" t="str">
        <f t="shared" si="210"/>
        <v/>
      </c>
      <c r="HY66" s="902" t="str">
        <f t="shared" si="211"/>
        <v/>
      </c>
      <c r="HZ66" s="934" t="str">
        <f t="shared" si="212"/>
        <v/>
      </c>
      <c r="IA66" s="934" t="str">
        <f t="shared" si="213"/>
        <v/>
      </c>
      <c r="IB66" s="934" t="str">
        <f t="shared" si="214"/>
        <v/>
      </c>
      <c r="IC66" s="934" t="str">
        <f t="shared" si="215"/>
        <v/>
      </c>
      <c r="ID66" s="934" t="str">
        <f t="shared" si="216"/>
        <v/>
      </c>
      <c r="IE66" s="934" t="str">
        <f t="shared" si="217"/>
        <v/>
      </c>
      <c r="IF66" s="934" t="str">
        <f t="shared" si="218"/>
        <v/>
      </c>
      <c r="IG66" s="934" t="str">
        <f t="shared" si="219"/>
        <v/>
      </c>
      <c r="IH66" s="934" t="str">
        <f t="shared" si="220"/>
        <v/>
      </c>
      <c r="II66" s="934" t="str">
        <f t="shared" si="221"/>
        <v/>
      </c>
      <c r="IJ66" s="934" t="str">
        <f t="shared" si="222"/>
        <v/>
      </c>
      <c r="IK66" s="934" t="str">
        <f t="shared" si="223"/>
        <v/>
      </c>
      <c r="IL66" s="934" t="str">
        <f t="shared" si="224"/>
        <v/>
      </c>
      <c r="IM66" s="934" t="str">
        <f t="shared" si="225"/>
        <v/>
      </c>
      <c r="IN66" s="934" t="str">
        <f t="shared" si="226"/>
        <v/>
      </c>
      <c r="IO66" s="934" t="str">
        <f t="shared" si="227"/>
        <v/>
      </c>
      <c r="IP66" s="934" t="str">
        <f t="shared" si="228"/>
        <v/>
      </c>
      <c r="IQ66" s="934" t="str">
        <f t="shared" si="229"/>
        <v/>
      </c>
      <c r="IR66" s="934" t="str">
        <f t="shared" si="230"/>
        <v/>
      </c>
      <c r="IS66" s="934" t="str">
        <f t="shared" si="231"/>
        <v/>
      </c>
      <c r="IT66" s="934" t="str">
        <f t="shared" si="232"/>
        <v/>
      </c>
      <c r="IU66" s="934" t="str">
        <f t="shared" si="233"/>
        <v/>
      </c>
      <c r="IV66" s="934" t="str">
        <f t="shared" si="234"/>
        <v/>
      </c>
      <c r="IW66" s="934" t="str">
        <f t="shared" si="235"/>
        <v/>
      </c>
      <c r="IX66" s="934" t="str">
        <f t="shared" si="236"/>
        <v/>
      </c>
      <c r="IY66" s="934" t="str">
        <f t="shared" si="237"/>
        <v/>
      </c>
      <c r="IZ66" s="934" t="str">
        <f t="shared" si="238"/>
        <v/>
      </c>
      <c r="JA66" s="934" t="str">
        <f t="shared" si="239"/>
        <v/>
      </c>
      <c r="JB66" s="934" t="str">
        <f t="shared" si="240"/>
        <v/>
      </c>
      <c r="JC66" s="934" t="str">
        <f t="shared" si="241"/>
        <v/>
      </c>
      <c r="JD66" s="934" t="str">
        <f t="shared" si="242"/>
        <v/>
      </c>
      <c r="JE66" s="934" t="str">
        <f t="shared" si="243"/>
        <v/>
      </c>
      <c r="JF66" s="934" t="str">
        <f t="shared" si="244"/>
        <v/>
      </c>
      <c r="JG66" s="934" t="str">
        <f t="shared" si="245"/>
        <v/>
      </c>
      <c r="JH66" s="934" t="str">
        <f t="shared" si="246"/>
        <v/>
      </c>
      <c r="JI66" s="934" t="str">
        <f t="shared" si="247"/>
        <v/>
      </c>
      <c r="JJ66" s="934" t="str">
        <f t="shared" si="248"/>
        <v/>
      </c>
      <c r="JK66" s="934" t="str">
        <f t="shared" si="249"/>
        <v/>
      </c>
      <c r="JL66" s="934" t="str">
        <f t="shared" si="250"/>
        <v/>
      </c>
      <c r="JM66" s="934" t="str">
        <f t="shared" si="251"/>
        <v/>
      </c>
      <c r="JN66" s="934" t="str">
        <f t="shared" si="252"/>
        <v/>
      </c>
      <c r="JO66" s="934" t="str">
        <f t="shared" si="253"/>
        <v/>
      </c>
      <c r="JP66" s="934" t="str">
        <f t="shared" si="254"/>
        <v/>
      </c>
      <c r="JQ66" s="934" t="str">
        <f t="shared" si="255"/>
        <v/>
      </c>
      <c r="JR66" s="934" t="str">
        <f t="shared" si="256"/>
        <v/>
      </c>
      <c r="JS66" s="934" t="str">
        <f t="shared" si="257"/>
        <v/>
      </c>
      <c r="JT66" s="934" t="str">
        <f t="shared" si="258"/>
        <v/>
      </c>
      <c r="JU66" s="934" t="str">
        <f t="shared" si="259"/>
        <v/>
      </c>
      <c r="JV66" s="934" t="str">
        <f t="shared" si="260"/>
        <v/>
      </c>
      <c r="JW66" s="934" t="str">
        <f t="shared" si="261"/>
        <v/>
      </c>
      <c r="JX66" s="934" t="str">
        <f t="shared" si="262"/>
        <v/>
      </c>
      <c r="JY66" s="934" t="str">
        <f t="shared" si="263"/>
        <v/>
      </c>
      <c r="JZ66" s="934" t="str">
        <f t="shared" si="264"/>
        <v/>
      </c>
      <c r="KA66" s="934" t="str">
        <f t="shared" si="265"/>
        <v/>
      </c>
      <c r="KB66" s="934" t="str">
        <f t="shared" si="266"/>
        <v/>
      </c>
      <c r="KC66" s="934" t="str">
        <f t="shared" si="267"/>
        <v/>
      </c>
      <c r="KD66" s="934" t="str">
        <f t="shared" si="268"/>
        <v/>
      </c>
      <c r="KE66" s="934" t="str">
        <f t="shared" si="269"/>
        <v/>
      </c>
      <c r="KF66" s="934" t="str">
        <f t="shared" si="270"/>
        <v/>
      </c>
      <c r="KG66" s="934" t="str">
        <f t="shared" si="271"/>
        <v/>
      </c>
      <c r="KH66" s="934" t="str">
        <f t="shared" si="272"/>
        <v/>
      </c>
      <c r="KI66" s="934" t="str">
        <f t="shared" si="273"/>
        <v/>
      </c>
      <c r="KJ66" s="934" t="str">
        <f t="shared" si="274"/>
        <v/>
      </c>
      <c r="KK66" s="934" t="str">
        <f t="shared" si="275"/>
        <v/>
      </c>
      <c r="KL66" s="934" t="str">
        <f t="shared" si="276"/>
        <v/>
      </c>
      <c r="KM66" s="934" t="str">
        <f t="shared" si="277"/>
        <v/>
      </c>
      <c r="KN66" s="934" t="str">
        <f t="shared" si="278"/>
        <v/>
      </c>
      <c r="KO66" s="934" t="str">
        <f t="shared" si="279"/>
        <v/>
      </c>
      <c r="KP66" s="934" t="str">
        <f t="shared" si="280"/>
        <v/>
      </c>
      <c r="KQ66" s="934" t="str">
        <f t="shared" si="281"/>
        <v/>
      </c>
      <c r="KR66" s="934" t="str">
        <f t="shared" si="282"/>
        <v/>
      </c>
      <c r="KS66" s="934" t="str">
        <f t="shared" si="283"/>
        <v/>
      </c>
      <c r="KT66" s="934" t="str">
        <f t="shared" si="284"/>
        <v/>
      </c>
      <c r="KU66" s="934" t="str">
        <f t="shared" si="285"/>
        <v/>
      </c>
      <c r="KV66" s="934" t="str">
        <f t="shared" si="286"/>
        <v/>
      </c>
      <c r="KW66" s="934" t="str">
        <f t="shared" si="287"/>
        <v/>
      </c>
      <c r="KX66" s="934" t="str">
        <f t="shared" si="288"/>
        <v/>
      </c>
      <c r="KY66" s="934" t="str">
        <f t="shared" si="289"/>
        <v/>
      </c>
      <c r="KZ66" s="934" t="str">
        <f t="shared" si="290"/>
        <v/>
      </c>
      <c r="LA66" s="934" t="str">
        <f t="shared" si="291"/>
        <v/>
      </c>
      <c r="LB66" s="934" t="str">
        <f t="shared" si="292"/>
        <v/>
      </c>
      <c r="LC66" s="934" t="str">
        <f t="shared" si="293"/>
        <v/>
      </c>
      <c r="LD66" s="934" t="str">
        <f t="shared" si="294"/>
        <v/>
      </c>
      <c r="LE66" s="934" t="str">
        <f t="shared" si="295"/>
        <v/>
      </c>
      <c r="LF66" s="934" t="str">
        <f t="shared" si="296"/>
        <v/>
      </c>
      <c r="LG66" s="934" t="str">
        <f t="shared" si="297"/>
        <v/>
      </c>
      <c r="LH66" s="934" t="str">
        <f t="shared" si="298"/>
        <v/>
      </c>
      <c r="LI66" s="934" t="str">
        <f t="shared" si="299"/>
        <v/>
      </c>
      <c r="LJ66" s="934" t="str">
        <f t="shared" si="300"/>
        <v/>
      </c>
      <c r="LK66" s="934" t="str">
        <f t="shared" si="301"/>
        <v/>
      </c>
      <c r="LL66" s="934" t="str">
        <f t="shared" si="302"/>
        <v/>
      </c>
      <c r="LM66" s="934" t="str">
        <f t="shared" si="303"/>
        <v/>
      </c>
      <c r="LN66" s="934" t="str">
        <f t="shared" si="304"/>
        <v/>
      </c>
      <c r="LO66" s="934" t="str">
        <f t="shared" si="305"/>
        <v/>
      </c>
      <c r="LP66" s="934" t="str">
        <f t="shared" si="306"/>
        <v/>
      </c>
      <c r="LQ66" s="935" t="str">
        <f t="shared" si="307"/>
        <v/>
      </c>
      <c r="LR66" s="935" t="str">
        <f t="shared" si="308"/>
        <v/>
      </c>
      <c r="LS66" s="935" t="str">
        <f t="shared" si="309"/>
        <v/>
      </c>
      <c r="LT66" s="935" t="str">
        <f t="shared" si="310"/>
        <v/>
      </c>
      <c r="LU66" s="935" t="str">
        <f t="shared" si="311"/>
        <v/>
      </c>
      <c r="LV66" s="902" t="str">
        <f t="shared" si="312"/>
        <v/>
      </c>
      <c r="LW66" s="902" t="str">
        <f t="shared" si="313"/>
        <v/>
      </c>
      <c r="LX66" s="902" t="str">
        <f t="shared" si="314"/>
        <v/>
      </c>
      <c r="LY66" s="902" t="str">
        <f t="shared" si="315"/>
        <v/>
      </c>
      <c r="LZ66" s="902" t="str">
        <f t="shared" si="316"/>
        <v/>
      </c>
      <c r="MA66" s="902" t="str">
        <f t="shared" si="317"/>
        <v/>
      </c>
      <c r="MB66" s="902" t="str">
        <f t="shared" si="318"/>
        <v/>
      </c>
      <c r="MC66" s="902" t="str">
        <f t="shared" si="319"/>
        <v/>
      </c>
      <c r="MD66" s="902" t="str">
        <f t="shared" si="320"/>
        <v/>
      </c>
      <c r="ME66" s="902" t="str">
        <f t="shared" si="321"/>
        <v/>
      </c>
      <c r="MF66" s="902" t="str">
        <f t="shared" si="322"/>
        <v/>
      </c>
      <c r="MG66" s="902" t="str">
        <f t="shared" si="323"/>
        <v/>
      </c>
      <c r="MH66" s="902" t="str">
        <f t="shared" si="324"/>
        <v/>
      </c>
      <c r="MI66" s="902" t="str">
        <f t="shared" si="325"/>
        <v/>
      </c>
      <c r="MJ66" s="902" t="str">
        <f t="shared" si="326"/>
        <v/>
      </c>
      <c r="MK66" s="902" t="str">
        <f t="shared" si="327"/>
        <v/>
      </c>
      <c r="ML66" s="902" t="str">
        <f t="shared" si="328"/>
        <v/>
      </c>
      <c r="MM66" s="902" t="str">
        <f t="shared" si="329"/>
        <v/>
      </c>
      <c r="MN66" s="902" t="str">
        <f t="shared" si="330"/>
        <v/>
      </c>
      <c r="MO66" s="902" t="str">
        <f t="shared" si="331"/>
        <v/>
      </c>
      <c r="MP66" s="923">
        <f t="shared" si="338"/>
        <v>0</v>
      </c>
      <c r="MQ66" s="923">
        <f t="shared" si="339"/>
        <v>0</v>
      </c>
      <c r="MR66" s="923">
        <f t="shared" si="340"/>
        <v>0</v>
      </c>
      <c r="MS66" s="923">
        <f t="shared" si="341"/>
        <v>0</v>
      </c>
      <c r="MT66" s="923">
        <f t="shared" si="342"/>
        <v>0</v>
      </c>
      <c r="MU66" s="923">
        <f t="shared" si="343"/>
        <v>0</v>
      </c>
      <c r="MV66" s="923">
        <f t="shared" si="344"/>
        <v>0</v>
      </c>
      <c r="MW66" s="923">
        <f t="shared" si="345"/>
        <v>0</v>
      </c>
      <c r="MX66" s="923">
        <f t="shared" si="346"/>
        <v>0</v>
      </c>
      <c r="MY66" s="923">
        <f t="shared" si="347"/>
        <v>0</v>
      </c>
      <c r="MZ66" s="923">
        <f t="shared" si="332"/>
        <v>0</v>
      </c>
      <c r="NA66" s="923">
        <f t="shared" si="333"/>
        <v>0</v>
      </c>
      <c r="NB66" s="923">
        <f t="shared" si="334"/>
        <v>0</v>
      </c>
      <c r="NC66" s="923">
        <f t="shared" si="335"/>
        <v>0</v>
      </c>
      <c r="ND66" s="923">
        <f t="shared" si="336"/>
        <v>0</v>
      </c>
    </row>
    <row r="67" spans="1:369" s="902" customFormat="1" ht="13.9" customHeight="1" x14ac:dyDescent="0.2">
      <c r="A67" s="927" t="str">
        <f t="shared" si="337"/>
        <v/>
      </c>
      <c r="B67" s="928">
        <f>'Rent Schedule &amp; Summary'!B45</f>
        <v>0</v>
      </c>
      <c r="C67" s="929">
        <f>'Rent Schedule &amp; Summary'!C45</f>
        <v>0</v>
      </c>
      <c r="D67" s="929">
        <f>'Rent Schedule &amp; Summary'!D45</f>
        <v>0</v>
      </c>
      <c r="E67" s="929">
        <f>'Rent Schedule &amp; Summary'!E45</f>
        <v>0</v>
      </c>
      <c r="F67" s="929">
        <f>'Rent Schedule &amp; Summary'!F45</f>
        <v>0</v>
      </c>
      <c r="G67" s="929">
        <f>'Rent Schedule &amp; Summary'!G45</f>
        <v>0</v>
      </c>
      <c r="H67" s="929">
        <f>'Rent Schedule &amp; Summary'!H45</f>
        <v>0</v>
      </c>
      <c r="I67" s="929">
        <f>'Rent Schedule &amp; Summary'!I45</f>
        <v>0</v>
      </c>
      <c r="J67" s="929">
        <f>'Rent Schedule &amp; Summary'!J45</f>
        <v>0</v>
      </c>
      <c r="K67" s="930">
        <f>'Rent Schedule &amp; Summary'!K45</f>
        <v>0</v>
      </c>
      <c r="L67" s="759">
        <f t="shared" si="0"/>
        <v>0</v>
      </c>
      <c r="M67" s="759">
        <f t="shared" si="1"/>
        <v>0</v>
      </c>
      <c r="N67" s="931">
        <f>'Rent Schedule &amp; Summary'!N45</f>
        <v>0</v>
      </c>
      <c r="O67" s="931">
        <f>'Rent Schedule &amp; Summary'!O45</f>
        <v>0</v>
      </c>
      <c r="P67" s="931">
        <f>'Rent Schedule &amp; Summary'!P45</f>
        <v>0</v>
      </c>
      <c r="Q67" s="908">
        <f>'Rent Schedule &amp; Summary'!Q45</f>
        <v>0</v>
      </c>
      <c r="R67" s="932">
        <f>'Rent Schedule &amp; Summary'!R45</f>
        <v>0</v>
      </c>
      <c r="S67" s="933">
        <f>'Rent Schedule &amp; Summary'!S45</f>
        <v>0</v>
      </c>
      <c r="T67" s="1281">
        <f>'Rent Schedule &amp; Summary'!T45</f>
        <v>0</v>
      </c>
      <c r="U67" s="1281"/>
      <c r="V67" s="1281"/>
      <c r="W67" s="1281"/>
      <c r="X67" s="902" t="str">
        <f t="shared" si="2"/>
        <v/>
      </c>
      <c r="Y67" s="902" t="str">
        <f t="shared" si="3"/>
        <v/>
      </c>
      <c r="Z67" s="902" t="str">
        <f t="shared" si="4"/>
        <v/>
      </c>
      <c r="AA67" s="902" t="str">
        <f t="shared" si="5"/>
        <v/>
      </c>
      <c r="AB67" s="902" t="str">
        <f t="shared" si="6"/>
        <v/>
      </c>
      <c r="AC67" s="902" t="str">
        <f t="shared" si="7"/>
        <v/>
      </c>
      <c r="AD67" s="902" t="str">
        <f t="shared" si="8"/>
        <v/>
      </c>
      <c r="AE67" s="902" t="str">
        <f t="shared" si="9"/>
        <v/>
      </c>
      <c r="AF67" s="902" t="str">
        <f t="shared" si="10"/>
        <v/>
      </c>
      <c r="AG67" s="902" t="str">
        <f t="shared" si="11"/>
        <v/>
      </c>
      <c r="AH67" s="902" t="str">
        <f t="shared" si="12"/>
        <v/>
      </c>
      <c r="AI67" s="902" t="str">
        <f t="shared" si="13"/>
        <v/>
      </c>
      <c r="AJ67" s="902" t="str">
        <f t="shared" si="14"/>
        <v/>
      </c>
      <c r="AK67" s="902" t="str">
        <f t="shared" si="15"/>
        <v/>
      </c>
      <c r="AL67" s="902" t="str">
        <f t="shared" si="16"/>
        <v/>
      </c>
      <c r="AM67" s="902" t="str">
        <f t="shared" si="17"/>
        <v/>
      </c>
      <c r="AN67" s="902" t="str">
        <f t="shared" si="18"/>
        <v/>
      </c>
      <c r="AO67" s="902" t="str">
        <f t="shared" si="19"/>
        <v/>
      </c>
      <c r="AP67" s="902" t="str">
        <f t="shared" si="20"/>
        <v/>
      </c>
      <c r="AQ67" s="902" t="str">
        <f t="shared" si="21"/>
        <v/>
      </c>
      <c r="AR67" s="902" t="str">
        <f t="shared" si="22"/>
        <v/>
      </c>
      <c r="AS67" s="902" t="str">
        <f t="shared" si="23"/>
        <v/>
      </c>
      <c r="AT67" s="902" t="str">
        <f t="shared" si="24"/>
        <v/>
      </c>
      <c r="AU67" s="902" t="str">
        <f t="shared" si="25"/>
        <v/>
      </c>
      <c r="AV67" s="902" t="str">
        <f t="shared" si="26"/>
        <v/>
      </c>
      <c r="AW67" s="902" t="str">
        <f t="shared" si="27"/>
        <v/>
      </c>
      <c r="AX67" s="902" t="str">
        <f t="shared" si="28"/>
        <v/>
      </c>
      <c r="AY67" s="902" t="str">
        <f t="shared" si="29"/>
        <v/>
      </c>
      <c r="AZ67" s="902" t="str">
        <f t="shared" si="30"/>
        <v/>
      </c>
      <c r="BA67" s="902" t="str">
        <f t="shared" si="31"/>
        <v/>
      </c>
      <c r="BB67" s="902" t="str">
        <f t="shared" si="32"/>
        <v/>
      </c>
      <c r="BC67" s="902" t="str">
        <f t="shared" si="33"/>
        <v/>
      </c>
      <c r="BD67" s="902" t="str">
        <f t="shared" si="34"/>
        <v/>
      </c>
      <c r="BE67" s="902" t="str">
        <f t="shared" si="35"/>
        <v/>
      </c>
      <c r="BF67" s="902" t="str">
        <f t="shared" si="36"/>
        <v/>
      </c>
      <c r="BG67" s="902" t="str">
        <f t="shared" si="37"/>
        <v/>
      </c>
      <c r="BH67" s="902" t="str">
        <f t="shared" si="38"/>
        <v/>
      </c>
      <c r="BI67" s="902" t="str">
        <f t="shared" si="39"/>
        <v/>
      </c>
      <c r="BJ67" s="902" t="str">
        <f t="shared" si="40"/>
        <v/>
      </c>
      <c r="BK67" s="902" t="str">
        <f t="shared" si="41"/>
        <v/>
      </c>
      <c r="BL67" s="902" t="str">
        <f t="shared" si="42"/>
        <v/>
      </c>
      <c r="BM67" s="902" t="str">
        <f t="shared" si="43"/>
        <v/>
      </c>
      <c r="BN67" s="902" t="str">
        <f t="shared" si="44"/>
        <v/>
      </c>
      <c r="BO67" s="902" t="str">
        <f t="shared" si="45"/>
        <v/>
      </c>
      <c r="BP67" s="902" t="str">
        <f t="shared" si="46"/>
        <v/>
      </c>
      <c r="BQ67" s="902" t="str">
        <f t="shared" si="47"/>
        <v/>
      </c>
      <c r="BR67" s="902" t="str">
        <f t="shared" si="48"/>
        <v/>
      </c>
      <c r="BS67" s="902" t="str">
        <f t="shared" si="49"/>
        <v/>
      </c>
      <c r="BT67" s="902" t="str">
        <f t="shared" si="50"/>
        <v/>
      </c>
      <c r="BU67" s="902" t="str">
        <f t="shared" si="51"/>
        <v/>
      </c>
      <c r="BV67" s="902" t="str">
        <f t="shared" si="52"/>
        <v/>
      </c>
      <c r="BW67" s="902" t="str">
        <f t="shared" si="53"/>
        <v/>
      </c>
      <c r="BX67" s="902" t="str">
        <f t="shared" si="54"/>
        <v/>
      </c>
      <c r="BY67" s="902" t="str">
        <f t="shared" si="55"/>
        <v/>
      </c>
      <c r="BZ67" s="902" t="str">
        <f t="shared" si="56"/>
        <v/>
      </c>
      <c r="CA67" s="902" t="str">
        <f t="shared" si="57"/>
        <v/>
      </c>
      <c r="CB67" s="902" t="str">
        <f t="shared" si="58"/>
        <v/>
      </c>
      <c r="CC67" s="902" t="str">
        <f t="shared" si="59"/>
        <v/>
      </c>
      <c r="CD67" s="902" t="str">
        <f t="shared" si="60"/>
        <v/>
      </c>
      <c r="CE67" s="902" t="str">
        <f t="shared" si="61"/>
        <v/>
      </c>
      <c r="CF67" s="902" t="str">
        <f t="shared" si="62"/>
        <v/>
      </c>
      <c r="CG67" s="902" t="str">
        <f t="shared" si="63"/>
        <v/>
      </c>
      <c r="CH67" s="902" t="str">
        <f t="shared" si="64"/>
        <v/>
      </c>
      <c r="CI67" s="902" t="str">
        <f t="shared" si="65"/>
        <v/>
      </c>
      <c r="CJ67" s="902" t="str">
        <f t="shared" si="66"/>
        <v/>
      </c>
      <c r="CK67" s="902" t="str">
        <f t="shared" si="67"/>
        <v/>
      </c>
      <c r="CL67" s="902" t="str">
        <f t="shared" si="68"/>
        <v/>
      </c>
      <c r="CM67" s="902" t="str">
        <f t="shared" si="69"/>
        <v/>
      </c>
      <c r="CN67" s="902" t="str">
        <f t="shared" si="70"/>
        <v/>
      </c>
      <c r="CO67" s="902" t="str">
        <f t="shared" si="71"/>
        <v/>
      </c>
      <c r="CP67" s="902" t="str">
        <f t="shared" si="72"/>
        <v/>
      </c>
      <c r="CQ67" s="902" t="str">
        <f t="shared" si="73"/>
        <v/>
      </c>
      <c r="CR67" s="902" t="str">
        <f t="shared" si="74"/>
        <v/>
      </c>
      <c r="CS67" s="902" t="str">
        <f t="shared" si="75"/>
        <v/>
      </c>
      <c r="CT67" s="902" t="str">
        <f t="shared" si="76"/>
        <v/>
      </c>
      <c r="CU67" s="902" t="str">
        <f t="shared" si="77"/>
        <v/>
      </c>
      <c r="CV67" s="902" t="str">
        <f t="shared" si="78"/>
        <v/>
      </c>
      <c r="CW67" s="902" t="str">
        <f t="shared" si="79"/>
        <v/>
      </c>
      <c r="CX67" s="902" t="str">
        <f t="shared" si="80"/>
        <v/>
      </c>
      <c r="CY67" s="902" t="str">
        <f t="shared" si="81"/>
        <v/>
      </c>
      <c r="CZ67" s="902" t="str">
        <f t="shared" si="82"/>
        <v/>
      </c>
      <c r="DA67" s="902" t="str">
        <f t="shared" si="83"/>
        <v/>
      </c>
      <c r="DB67" s="902" t="str">
        <f t="shared" si="84"/>
        <v/>
      </c>
      <c r="DC67" s="902" t="str">
        <f t="shared" si="85"/>
        <v/>
      </c>
      <c r="DD67" s="902" t="str">
        <f t="shared" si="86"/>
        <v/>
      </c>
      <c r="DE67" s="902" t="str">
        <f t="shared" si="87"/>
        <v/>
      </c>
      <c r="DF67" s="902" t="str">
        <f t="shared" si="88"/>
        <v/>
      </c>
      <c r="DG67" s="902" t="str">
        <f t="shared" si="89"/>
        <v/>
      </c>
      <c r="DH67" s="902" t="str">
        <f t="shared" si="90"/>
        <v/>
      </c>
      <c r="DI67" s="902" t="str">
        <f t="shared" si="91"/>
        <v/>
      </c>
      <c r="DJ67" s="902" t="str">
        <f t="shared" si="92"/>
        <v/>
      </c>
      <c r="DK67" s="902" t="str">
        <f t="shared" si="93"/>
        <v/>
      </c>
      <c r="DL67" s="902" t="str">
        <f t="shared" si="94"/>
        <v/>
      </c>
      <c r="DM67" s="902" t="str">
        <f t="shared" si="95"/>
        <v/>
      </c>
      <c r="DN67" s="902" t="str">
        <f t="shared" si="96"/>
        <v/>
      </c>
      <c r="DO67" s="902" t="str">
        <f t="shared" si="97"/>
        <v/>
      </c>
      <c r="DP67" s="902" t="str">
        <f t="shared" si="98"/>
        <v/>
      </c>
      <c r="DQ67" s="902" t="str">
        <f t="shared" si="99"/>
        <v/>
      </c>
      <c r="DR67" s="902" t="str">
        <f t="shared" si="100"/>
        <v/>
      </c>
      <c r="DS67" s="902" t="str">
        <f t="shared" si="101"/>
        <v/>
      </c>
      <c r="DT67" s="902" t="str">
        <f t="shared" si="102"/>
        <v/>
      </c>
      <c r="DU67" s="902" t="str">
        <f t="shared" si="103"/>
        <v/>
      </c>
      <c r="DV67" s="902" t="str">
        <f t="shared" si="104"/>
        <v/>
      </c>
      <c r="DW67" s="902" t="str">
        <f t="shared" si="105"/>
        <v/>
      </c>
      <c r="DX67" s="902" t="str">
        <f t="shared" si="106"/>
        <v/>
      </c>
      <c r="DY67" s="902" t="str">
        <f t="shared" si="107"/>
        <v/>
      </c>
      <c r="DZ67" s="902" t="str">
        <f t="shared" si="108"/>
        <v/>
      </c>
      <c r="EA67" s="902" t="str">
        <f t="shared" si="109"/>
        <v/>
      </c>
      <c r="EB67" s="902" t="str">
        <f t="shared" si="110"/>
        <v/>
      </c>
      <c r="EC67" s="902" t="str">
        <f t="shared" si="111"/>
        <v/>
      </c>
      <c r="ED67" s="902" t="str">
        <f t="shared" si="112"/>
        <v/>
      </c>
      <c r="EE67" s="902" t="str">
        <f t="shared" si="113"/>
        <v/>
      </c>
      <c r="EF67" s="902" t="str">
        <f t="shared" si="114"/>
        <v/>
      </c>
      <c r="EG67" s="902" t="str">
        <f t="shared" si="115"/>
        <v/>
      </c>
      <c r="EH67" s="902" t="str">
        <f t="shared" si="116"/>
        <v/>
      </c>
      <c r="EI67" s="902" t="str">
        <f t="shared" si="117"/>
        <v/>
      </c>
      <c r="EJ67" s="902" t="str">
        <f t="shared" si="118"/>
        <v/>
      </c>
      <c r="EK67" s="902" t="str">
        <f t="shared" si="119"/>
        <v/>
      </c>
      <c r="EL67" s="902" t="str">
        <f t="shared" si="120"/>
        <v/>
      </c>
      <c r="EM67" s="902" t="str">
        <f t="shared" si="121"/>
        <v/>
      </c>
      <c r="EN67" s="902" t="str">
        <f t="shared" si="122"/>
        <v/>
      </c>
      <c r="EO67" s="902" t="str">
        <f t="shared" si="123"/>
        <v/>
      </c>
      <c r="EP67" s="902" t="str">
        <f t="shared" si="124"/>
        <v/>
      </c>
      <c r="EQ67" s="902" t="str">
        <f t="shared" si="125"/>
        <v/>
      </c>
      <c r="ER67" s="902" t="str">
        <f t="shared" si="126"/>
        <v/>
      </c>
      <c r="ES67" s="902" t="str">
        <f t="shared" si="127"/>
        <v/>
      </c>
      <c r="ET67" s="902" t="str">
        <f t="shared" si="128"/>
        <v/>
      </c>
      <c r="EU67" s="902" t="str">
        <f t="shared" si="129"/>
        <v/>
      </c>
      <c r="EV67" s="902" t="str">
        <f t="shared" si="130"/>
        <v/>
      </c>
      <c r="EW67" s="902" t="str">
        <f t="shared" si="131"/>
        <v/>
      </c>
      <c r="EX67" s="902" t="str">
        <f t="shared" si="132"/>
        <v/>
      </c>
      <c r="EY67" s="902" t="str">
        <f t="shared" si="133"/>
        <v/>
      </c>
      <c r="EZ67" s="902" t="str">
        <f t="shared" si="134"/>
        <v/>
      </c>
      <c r="FA67" s="902" t="str">
        <f t="shared" si="135"/>
        <v/>
      </c>
      <c r="FB67" s="902" t="str">
        <f t="shared" si="136"/>
        <v/>
      </c>
      <c r="FC67" s="902" t="str">
        <f t="shared" si="137"/>
        <v/>
      </c>
      <c r="FD67" s="902" t="str">
        <f t="shared" si="138"/>
        <v/>
      </c>
      <c r="FE67" s="902" t="str">
        <f t="shared" si="139"/>
        <v/>
      </c>
      <c r="FF67" s="902" t="str">
        <f t="shared" si="140"/>
        <v/>
      </c>
      <c r="FG67" s="902" t="str">
        <f t="shared" si="141"/>
        <v/>
      </c>
      <c r="FH67" s="902" t="str">
        <f t="shared" si="142"/>
        <v/>
      </c>
      <c r="FI67" s="902" t="str">
        <f t="shared" si="143"/>
        <v/>
      </c>
      <c r="FJ67" s="902" t="str">
        <f t="shared" si="144"/>
        <v/>
      </c>
      <c r="FK67" s="902" t="str">
        <f t="shared" si="145"/>
        <v/>
      </c>
      <c r="FL67" s="902" t="str">
        <f t="shared" si="146"/>
        <v/>
      </c>
      <c r="FM67" s="902" t="str">
        <f t="shared" si="147"/>
        <v/>
      </c>
      <c r="FN67" s="902" t="str">
        <f t="shared" si="148"/>
        <v/>
      </c>
      <c r="FO67" s="902" t="str">
        <f t="shared" si="149"/>
        <v/>
      </c>
      <c r="FP67" s="902" t="str">
        <f t="shared" si="150"/>
        <v/>
      </c>
      <c r="FQ67" s="902" t="str">
        <f t="shared" si="151"/>
        <v/>
      </c>
      <c r="FR67" s="902" t="str">
        <f t="shared" si="152"/>
        <v/>
      </c>
      <c r="FS67" s="902" t="str">
        <f t="shared" si="153"/>
        <v/>
      </c>
      <c r="FT67" s="902" t="str">
        <f t="shared" si="154"/>
        <v/>
      </c>
      <c r="FU67" s="902" t="str">
        <f t="shared" si="155"/>
        <v/>
      </c>
      <c r="FV67" s="902" t="str">
        <f t="shared" si="156"/>
        <v/>
      </c>
      <c r="FW67" s="902" t="str">
        <f t="shared" si="157"/>
        <v/>
      </c>
      <c r="FX67" s="902" t="str">
        <f t="shared" si="158"/>
        <v/>
      </c>
      <c r="FY67" s="902" t="str">
        <f t="shared" si="159"/>
        <v/>
      </c>
      <c r="FZ67" s="902" t="str">
        <f t="shared" si="160"/>
        <v/>
      </c>
      <c r="GA67" s="902" t="str">
        <f t="shared" si="161"/>
        <v/>
      </c>
      <c r="GB67" s="902" t="str">
        <f t="shared" si="162"/>
        <v/>
      </c>
      <c r="GC67" s="902" t="str">
        <f t="shared" si="163"/>
        <v/>
      </c>
      <c r="GD67" s="902" t="str">
        <f t="shared" si="164"/>
        <v/>
      </c>
      <c r="GE67" s="902" t="str">
        <f t="shared" si="165"/>
        <v/>
      </c>
      <c r="GF67" s="902" t="str">
        <f t="shared" si="166"/>
        <v/>
      </c>
      <c r="GG67" s="902" t="str">
        <f t="shared" si="167"/>
        <v/>
      </c>
      <c r="GH67" s="902" t="str">
        <f t="shared" si="168"/>
        <v/>
      </c>
      <c r="GI67" s="902" t="str">
        <f t="shared" si="169"/>
        <v/>
      </c>
      <c r="GJ67" s="902" t="str">
        <f t="shared" si="170"/>
        <v/>
      </c>
      <c r="GK67" s="902" t="str">
        <f t="shared" si="171"/>
        <v/>
      </c>
      <c r="GL67" s="902" t="str">
        <f t="shared" si="172"/>
        <v/>
      </c>
      <c r="GM67" s="902" t="str">
        <f t="shared" si="173"/>
        <v/>
      </c>
      <c r="GN67" s="902" t="str">
        <f t="shared" si="174"/>
        <v/>
      </c>
      <c r="GO67" s="902" t="str">
        <f t="shared" si="175"/>
        <v/>
      </c>
      <c r="GP67" s="902" t="str">
        <f t="shared" si="176"/>
        <v/>
      </c>
      <c r="GQ67" s="902" t="str">
        <f t="shared" si="177"/>
        <v/>
      </c>
      <c r="GR67" s="902" t="str">
        <f t="shared" si="178"/>
        <v/>
      </c>
      <c r="GS67" s="902" t="str">
        <f t="shared" si="179"/>
        <v/>
      </c>
      <c r="GT67" s="902" t="str">
        <f t="shared" si="180"/>
        <v/>
      </c>
      <c r="GU67" s="902" t="str">
        <f t="shared" si="181"/>
        <v/>
      </c>
      <c r="GV67" s="902" t="str">
        <f t="shared" si="182"/>
        <v/>
      </c>
      <c r="GW67" s="902" t="str">
        <f t="shared" si="183"/>
        <v/>
      </c>
      <c r="GX67" s="902" t="str">
        <f t="shared" si="184"/>
        <v/>
      </c>
      <c r="GY67" s="902" t="str">
        <f t="shared" si="185"/>
        <v/>
      </c>
      <c r="GZ67" s="902" t="str">
        <f t="shared" si="186"/>
        <v/>
      </c>
      <c r="HA67" s="902" t="str">
        <f t="shared" si="187"/>
        <v/>
      </c>
      <c r="HB67" s="902" t="str">
        <f t="shared" si="188"/>
        <v/>
      </c>
      <c r="HC67" s="902" t="str">
        <f t="shared" si="189"/>
        <v/>
      </c>
      <c r="HD67" s="902" t="str">
        <f t="shared" si="190"/>
        <v/>
      </c>
      <c r="HE67" s="902" t="str">
        <f t="shared" si="191"/>
        <v/>
      </c>
      <c r="HF67" s="902" t="str">
        <f t="shared" si="192"/>
        <v/>
      </c>
      <c r="HG67" s="902" t="str">
        <f t="shared" si="193"/>
        <v/>
      </c>
      <c r="HH67" s="902" t="str">
        <f t="shared" si="194"/>
        <v/>
      </c>
      <c r="HI67" s="902" t="str">
        <f t="shared" si="195"/>
        <v/>
      </c>
      <c r="HJ67" s="902" t="str">
        <f t="shared" si="196"/>
        <v/>
      </c>
      <c r="HK67" s="902" t="str">
        <f t="shared" si="197"/>
        <v/>
      </c>
      <c r="HL67" s="902" t="str">
        <f t="shared" si="198"/>
        <v/>
      </c>
      <c r="HM67" s="902" t="str">
        <f t="shared" si="199"/>
        <v/>
      </c>
      <c r="HN67" s="902" t="str">
        <f t="shared" si="200"/>
        <v/>
      </c>
      <c r="HO67" s="902" t="str">
        <f t="shared" si="201"/>
        <v/>
      </c>
      <c r="HP67" s="902" t="str">
        <f t="shared" si="202"/>
        <v/>
      </c>
      <c r="HQ67" s="902" t="str">
        <f t="shared" si="203"/>
        <v/>
      </c>
      <c r="HR67" s="902" t="str">
        <f t="shared" si="204"/>
        <v/>
      </c>
      <c r="HS67" s="902" t="str">
        <f t="shared" si="205"/>
        <v/>
      </c>
      <c r="HT67" s="902" t="str">
        <f t="shared" si="206"/>
        <v/>
      </c>
      <c r="HU67" s="902" t="str">
        <f t="shared" si="207"/>
        <v/>
      </c>
      <c r="HV67" s="902" t="str">
        <f t="shared" si="208"/>
        <v/>
      </c>
      <c r="HW67" s="902" t="str">
        <f t="shared" si="209"/>
        <v/>
      </c>
      <c r="HX67" s="902" t="str">
        <f t="shared" si="210"/>
        <v/>
      </c>
      <c r="HY67" s="902" t="str">
        <f t="shared" si="211"/>
        <v/>
      </c>
      <c r="HZ67" s="934" t="str">
        <f t="shared" si="212"/>
        <v/>
      </c>
      <c r="IA67" s="934" t="str">
        <f t="shared" si="213"/>
        <v/>
      </c>
      <c r="IB67" s="934" t="str">
        <f t="shared" si="214"/>
        <v/>
      </c>
      <c r="IC67" s="934" t="str">
        <f t="shared" si="215"/>
        <v/>
      </c>
      <c r="ID67" s="934" t="str">
        <f t="shared" si="216"/>
        <v/>
      </c>
      <c r="IE67" s="934" t="str">
        <f t="shared" si="217"/>
        <v/>
      </c>
      <c r="IF67" s="934" t="str">
        <f t="shared" si="218"/>
        <v/>
      </c>
      <c r="IG67" s="934" t="str">
        <f t="shared" si="219"/>
        <v/>
      </c>
      <c r="IH67" s="934" t="str">
        <f t="shared" si="220"/>
        <v/>
      </c>
      <c r="II67" s="934" t="str">
        <f t="shared" si="221"/>
        <v/>
      </c>
      <c r="IJ67" s="934" t="str">
        <f t="shared" si="222"/>
        <v/>
      </c>
      <c r="IK67" s="934" t="str">
        <f t="shared" si="223"/>
        <v/>
      </c>
      <c r="IL67" s="934" t="str">
        <f t="shared" si="224"/>
        <v/>
      </c>
      <c r="IM67" s="934" t="str">
        <f t="shared" si="225"/>
        <v/>
      </c>
      <c r="IN67" s="934" t="str">
        <f t="shared" si="226"/>
        <v/>
      </c>
      <c r="IO67" s="934" t="str">
        <f t="shared" si="227"/>
        <v/>
      </c>
      <c r="IP67" s="934" t="str">
        <f t="shared" si="228"/>
        <v/>
      </c>
      <c r="IQ67" s="934" t="str">
        <f t="shared" si="229"/>
        <v/>
      </c>
      <c r="IR67" s="934" t="str">
        <f t="shared" si="230"/>
        <v/>
      </c>
      <c r="IS67" s="934" t="str">
        <f t="shared" si="231"/>
        <v/>
      </c>
      <c r="IT67" s="934" t="str">
        <f t="shared" si="232"/>
        <v/>
      </c>
      <c r="IU67" s="934" t="str">
        <f t="shared" si="233"/>
        <v/>
      </c>
      <c r="IV67" s="934" t="str">
        <f t="shared" si="234"/>
        <v/>
      </c>
      <c r="IW67" s="934" t="str">
        <f t="shared" si="235"/>
        <v/>
      </c>
      <c r="IX67" s="934" t="str">
        <f t="shared" si="236"/>
        <v/>
      </c>
      <c r="IY67" s="934" t="str">
        <f t="shared" si="237"/>
        <v/>
      </c>
      <c r="IZ67" s="934" t="str">
        <f t="shared" si="238"/>
        <v/>
      </c>
      <c r="JA67" s="934" t="str">
        <f t="shared" si="239"/>
        <v/>
      </c>
      <c r="JB67" s="934" t="str">
        <f t="shared" si="240"/>
        <v/>
      </c>
      <c r="JC67" s="934" t="str">
        <f t="shared" si="241"/>
        <v/>
      </c>
      <c r="JD67" s="934" t="str">
        <f t="shared" si="242"/>
        <v/>
      </c>
      <c r="JE67" s="934" t="str">
        <f t="shared" si="243"/>
        <v/>
      </c>
      <c r="JF67" s="934" t="str">
        <f t="shared" si="244"/>
        <v/>
      </c>
      <c r="JG67" s="934" t="str">
        <f t="shared" si="245"/>
        <v/>
      </c>
      <c r="JH67" s="934" t="str">
        <f t="shared" si="246"/>
        <v/>
      </c>
      <c r="JI67" s="934" t="str">
        <f t="shared" si="247"/>
        <v/>
      </c>
      <c r="JJ67" s="934" t="str">
        <f t="shared" si="248"/>
        <v/>
      </c>
      <c r="JK67" s="934" t="str">
        <f t="shared" si="249"/>
        <v/>
      </c>
      <c r="JL67" s="934" t="str">
        <f t="shared" si="250"/>
        <v/>
      </c>
      <c r="JM67" s="934" t="str">
        <f t="shared" si="251"/>
        <v/>
      </c>
      <c r="JN67" s="934" t="str">
        <f t="shared" si="252"/>
        <v/>
      </c>
      <c r="JO67" s="934" t="str">
        <f t="shared" si="253"/>
        <v/>
      </c>
      <c r="JP67" s="934" t="str">
        <f t="shared" si="254"/>
        <v/>
      </c>
      <c r="JQ67" s="934" t="str">
        <f t="shared" si="255"/>
        <v/>
      </c>
      <c r="JR67" s="934" t="str">
        <f t="shared" si="256"/>
        <v/>
      </c>
      <c r="JS67" s="934" t="str">
        <f t="shared" si="257"/>
        <v/>
      </c>
      <c r="JT67" s="934" t="str">
        <f t="shared" si="258"/>
        <v/>
      </c>
      <c r="JU67" s="934" t="str">
        <f t="shared" si="259"/>
        <v/>
      </c>
      <c r="JV67" s="934" t="str">
        <f t="shared" si="260"/>
        <v/>
      </c>
      <c r="JW67" s="934" t="str">
        <f t="shared" si="261"/>
        <v/>
      </c>
      <c r="JX67" s="934" t="str">
        <f t="shared" si="262"/>
        <v/>
      </c>
      <c r="JY67" s="934" t="str">
        <f t="shared" si="263"/>
        <v/>
      </c>
      <c r="JZ67" s="934" t="str">
        <f t="shared" si="264"/>
        <v/>
      </c>
      <c r="KA67" s="934" t="str">
        <f t="shared" si="265"/>
        <v/>
      </c>
      <c r="KB67" s="934" t="str">
        <f t="shared" si="266"/>
        <v/>
      </c>
      <c r="KC67" s="934" t="str">
        <f t="shared" si="267"/>
        <v/>
      </c>
      <c r="KD67" s="934" t="str">
        <f t="shared" si="268"/>
        <v/>
      </c>
      <c r="KE67" s="934" t="str">
        <f t="shared" si="269"/>
        <v/>
      </c>
      <c r="KF67" s="934" t="str">
        <f t="shared" si="270"/>
        <v/>
      </c>
      <c r="KG67" s="934" t="str">
        <f t="shared" si="271"/>
        <v/>
      </c>
      <c r="KH67" s="934" t="str">
        <f t="shared" si="272"/>
        <v/>
      </c>
      <c r="KI67" s="934" t="str">
        <f t="shared" si="273"/>
        <v/>
      </c>
      <c r="KJ67" s="934" t="str">
        <f t="shared" si="274"/>
        <v/>
      </c>
      <c r="KK67" s="934" t="str">
        <f t="shared" si="275"/>
        <v/>
      </c>
      <c r="KL67" s="934" t="str">
        <f t="shared" si="276"/>
        <v/>
      </c>
      <c r="KM67" s="934" t="str">
        <f t="shared" si="277"/>
        <v/>
      </c>
      <c r="KN67" s="934" t="str">
        <f t="shared" si="278"/>
        <v/>
      </c>
      <c r="KO67" s="934" t="str">
        <f t="shared" si="279"/>
        <v/>
      </c>
      <c r="KP67" s="934" t="str">
        <f t="shared" si="280"/>
        <v/>
      </c>
      <c r="KQ67" s="934" t="str">
        <f t="shared" si="281"/>
        <v/>
      </c>
      <c r="KR67" s="934" t="str">
        <f t="shared" si="282"/>
        <v/>
      </c>
      <c r="KS67" s="934" t="str">
        <f t="shared" si="283"/>
        <v/>
      </c>
      <c r="KT67" s="934" t="str">
        <f t="shared" si="284"/>
        <v/>
      </c>
      <c r="KU67" s="934" t="str">
        <f t="shared" si="285"/>
        <v/>
      </c>
      <c r="KV67" s="934" t="str">
        <f t="shared" si="286"/>
        <v/>
      </c>
      <c r="KW67" s="934" t="str">
        <f t="shared" si="287"/>
        <v/>
      </c>
      <c r="KX67" s="934" t="str">
        <f t="shared" si="288"/>
        <v/>
      </c>
      <c r="KY67" s="934" t="str">
        <f t="shared" si="289"/>
        <v/>
      </c>
      <c r="KZ67" s="934" t="str">
        <f t="shared" si="290"/>
        <v/>
      </c>
      <c r="LA67" s="934" t="str">
        <f t="shared" si="291"/>
        <v/>
      </c>
      <c r="LB67" s="934" t="str">
        <f t="shared" si="292"/>
        <v/>
      </c>
      <c r="LC67" s="934" t="str">
        <f t="shared" si="293"/>
        <v/>
      </c>
      <c r="LD67" s="934" t="str">
        <f t="shared" si="294"/>
        <v/>
      </c>
      <c r="LE67" s="934" t="str">
        <f t="shared" si="295"/>
        <v/>
      </c>
      <c r="LF67" s="934" t="str">
        <f t="shared" si="296"/>
        <v/>
      </c>
      <c r="LG67" s="934" t="str">
        <f t="shared" si="297"/>
        <v/>
      </c>
      <c r="LH67" s="934" t="str">
        <f t="shared" si="298"/>
        <v/>
      </c>
      <c r="LI67" s="934" t="str">
        <f t="shared" si="299"/>
        <v/>
      </c>
      <c r="LJ67" s="934" t="str">
        <f t="shared" si="300"/>
        <v/>
      </c>
      <c r="LK67" s="934" t="str">
        <f t="shared" si="301"/>
        <v/>
      </c>
      <c r="LL67" s="934" t="str">
        <f t="shared" si="302"/>
        <v/>
      </c>
      <c r="LM67" s="934" t="str">
        <f t="shared" si="303"/>
        <v/>
      </c>
      <c r="LN67" s="934" t="str">
        <f t="shared" si="304"/>
        <v/>
      </c>
      <c r="LO67" s="934" t="str">
        <f t="shared" si="305"/>
        <v/>
      </c>
      <c r="LP67" s="934" t="str">
        <f t="shared" si="306"/>
        <v/>
      </c>
      <c r="LQ67" s="935" t="str">
        <f t="shared" si="307"/>
        <v/>
      </c>
      <c r="LR67" s="935" t="str">
        <f t="shared" si="308"/>
        <v/>
      </c>
      <c r="LS67" s="935" t="str">
        <f t="shared" si="309"/>
        <v/>
      </c>
      <c r="LT67" s="935" t="str">
        <f t="shared" si="310"/>
        <v/>
      </c>
      <c r="LU67" s="935" t="str">
        <f t="shared" si="311"/>
        <v/>
      </c>
      <c r="LV67" s="902" t="str">
        <f t="shared" si="312"/>
        <v/>
      </c>
      <c r="LW67" s="902" t="str">
        <f t="shared" si="313"/>
        <v/>
      </c>
      <c r="LX67" s="902" t="str">
        <f t="shared" si="314"/>
        <v/>
      </c>
      <c r="LY67" s="902" t="str">
        <f t="shared" si="315"/>
        <v/>
      </c>
      <c r="LZ67" s="902" t="str">
        <f t="shared" si="316"/>
        <v/>
      </c>
      <c r="MA67" s="902" t="str">
        <f t="shared" si="317"/>
        <v/>
      </c>
      <c r="MB67" s="902" t="str">
        <f t="shared" si="318"/>
        <v/>
      </c>
      <c r="MC67" s="902" t="str">
        <f t="shared" si="319"/>
        <v/>
      </c>
      <c r="MD67" s="902" t="str">
        <f t="shared" si="320"/>
        <v/>
      </c>
      <c r="ME67" s="902" t="str">
        <f t="shared" si="321"/>
        <v/>
      </c>
      <c r="MF67" s="902" t="str">
        <f t="shared" si="322"/>
        <v/>
      </c>
      <c r="MG67" s="902" t="str">
        <f t="shared" si="323"/>
        <v/>
      </c>
      <c r="MH67" s="902" t="str">
        <f t="shared" si="324"/>
        <v/>
      </c>
      <c r="MI67" s="902" t="str">
        <f t="shared" si="325"/>
        <v/>
      </c>
      <c r="MJ67" s="902" t="str">
        <f t="shared" si="326"/>
        <v/>
      </c>
      <c r="MK67" s="902" t="str">
        <f t="shared" si="327"/>
        <v/>
      </c>
      <c r="ML67" s="902" t="str">
        <f t="shared" si="328"/>
        <v/>
      </c>
      <c r="MM67" s="902" t="str">
        <f t="shared" si="329"/>
        <v/>
      </c>
      <c r="MN67" s="902" t="str">
        <f t="shared" si="330"/>
        <v/>
      </c>
      <c r="MO67" s="902" t="str">
        <f t="shared" si="331"/>
        <v/>
      </c>
      <c r="MP67" s="923">
        <f t="shared" si="338"/>
        <v>0</v>
      </c>
      <c r="MQ67" s="923">
        <f t="shared" si="339"/>
        <v>0</v>
      </c>
      <c r="MR67" s="923">
        <f t="shared" si="340"/>
        <v>0</v>
      </c>
      <c r="MS67" s="923">
        <f t="shared" si="341"/>
        <v>0</v>
      </c>
      <c r="MT67" s="923">
        <f t="shared" si="342"/>
        <v>0</v>
      </c>
      <c r="MU67" s="923">
        <f t="shared" si="343"/>
        <v>0</v>
      </c>
      <c r="MV67" s="923">
        <f t="shared" si="344"/>
        <v>0</v>
      </c>
      <c r="MW67" s="923">
        <f t="shared" si="345"/>
        <v>0</v>
      </c>
      <c r="MX67" s="923">
        <f t="shared" si="346"/>
        <v>0</v>
      </c>
      <c r="MY67" s="923">
        <f t="shared" si="347"/>
        <v>0</v>
      </c>
      <c r="MZ67" s="923">
        <f t="shared" si="332"/>
        <v>0</v>
      </c>
      <c r="NA67" s="923">
        <f t="shared" si="333"/>
        <v>0</v>
      </c>
      <c r="NB67" s="923">
        <f t="shared" si="334"/>
        <v>0</v>
      </c>
      <c r="NC67" s="923">
        <f t="shared" si="335"/>
        <v>0</v>
      </c>
      <c r="ND67" s="923">
        <f t="shared" si="336"/>
        <v>0</v>
      </c>
    </row>
    <row r="68" spans="1:369" s="902" customFormat="1" ht="13.9" customHeight="1" x14ac:dyDescent="0.2">
      <c r="A68" s="927" t="str">
        <f t="shared" si="337"/>
        <v/>
      </c>
      <c r="B68" s="928">
        <f>'Rent Schedule &amp; Summary'!B46</f>
        <v>0</v>
      </c>
      <c r="C68" s="929">
        <f>'Rent Schedule &amp; Summary'!C46</f>
        <v>0</v>
      </c>
      <c r="D68" s="929">
        <f>'Rent Schedule &amp; Summary'!D46</f>
        <v>0</v>
      </c>
      <c r="E68" s="929">
        <f>'Rent Schedule &amp; Summary'!E46</f>
        <v>0</v>
      </c>
      <c r="F68" s="929">
        <f>'Rent Schedule &amp; Summary'!F46</f>
        <v>0</v>
      </c>
      <c r="G68" s="929">
        <f>'Rent Schedule &amp; Summary'!G46</f>
        <v>0</v>
      </c>
      <c r="H68" s="929">
        <f>'Rent Schedule &amp; Summary'!H46</f>
        <v>0</v>
      </c>
      <c r="I68" s="929">
        <f>'Rent Schedule &amp; Summary'!I46</f>
        <v>0</v>
      </c>
      <c r="J68" s="929">
        <f>'Rent Schedule &amp; Summary'!J46</f>
        <v>0</v>
      </c>
      <c r="K68" s="930">
        <f>'Rent Schedule &amp; Summary'!K46</f>
        <v>0</v>
      </c>
      <c r="L68" s="759">
        <f t="shared" si="0"/>
        <v>0</v>
      </c>
      <c r="M68" s="759">
        <f t="shared" si="1"/>
        <v>0</v>
      </c>
      <c r="N68" s="931">
        <f>'Rent Schedule &amp; Summary'!N46</f>
        <v>0</v>
      </c>
      <c r="O68" s="931">
        <f>'Rent Schedule &amp; Summary'!O46</f>
        <v>0</v>
      </c>
      <c r="P68" s="931">
        <f>'Rent Schedule &amp; Summary'!P46</f>
        <v>0</v>
      </c>
      <c r="Q68" s="908">
        <f>'Rent Schedule &amp; Summary'!Q46</f>
        <v>0</v>
      </c>
      <c r="R68" s="932">
        <f>'Rent Schedule &amp; Summary'!R46</f>
        <v>0</v>
      </c>
      <c r="S68" s="933">
        <f>'Rent Schedule &amp; Summary'!S46</f>
        <v>0</v>
      </c>
      <c r="T68" s="1281">
        <f>'Rent Schedule &amp; Summary'!T46</f>
        <v>0</v>
      </c>
      <c r="U68" s="1281"/>
      <c r="V68" s="1281"/>
      <c r="W68" s="1281"/>
      <c r="X68" s="902" t="str">
        <f t="shared" si="2"/>
        <v/>
      </c>
      <c r="Y68" s="902" t="str">
        <f t="shared" si="3"/>
        <v/>
      </c>
      <c r="Z68" s="902" t="str">
        <f t="shared" si="4"/>
        <v/>
      </c>
      <c r="AA68" s="902" t="str">
        <f t="shared" si="5"/>
        <v/>
      </c>
      <c r="AB68" s="902" t="str">
        <f t="shared" si="6"/>
        <v/>
      </c>
      <c r="AC68" s="902" t="str">
        <f t="shared" si="7"/>
        <v/>
      </c>
      <c r="AD68" s="902" t="str">
        <f t="shared" si="8"/>
        <v/>
      </c>
      <c r="AE68" s="902" t="str">
        <f t="shared" si="9"/>
        <v/>
      </c>
      <c r="AF68" s="902" t="str">
        <f t="shared" si="10"/>
        <v/>
      </c>
      <c r="AG68" s="902" t="str">
        <f t="shared" si="11"/>
        <v/>
      </c>
      <c r="AH68" s="902" t="str">
        <f t="shared" si="12"/>
        <v/>
      </c>
      <c r="AI68" s="902" t="str">
        <f t="shared" si="13"/>
        <v/>
      </c>
      <c r="AJ68" s="902" t="str">
        <f t="shared" si="14"/>
        <v/>
      </c>
      <c r="AK68" s="902" t="str">
        <f t="shared" si="15"/>
        <v/>
      </c>
      <c r="AL68" s="902" t="str">
        <f t="shared" si="16"/>
        <v/>
      </c>
      <c r="AM68" s="902" t="str">
        <f t="shared" si="17"/>
        <v/>
      </c>
      <c r="AN68" s="902" t="str">
        <f t="shared" si="18"/>
        <v/>
      </c>
      <c r="AO68" s="902" t="str">
        <f t="shared" si="19"/>
        <v/>
      </c>
      <c r="AP68" s="902" t="str">
        <f t="shared" si="20"/>
        <v/>
      </c>
      <c r="AQ68" s="902" t="str">
        <f t="shared" si="21"/>
        <v/>
      </c>
      <c r="AR68" s="902" t="str">
        <f t="shared" si="22"/>
        <v/>
      </c>
      <c r="AS68" s="902" t="str">
        <f t="shared" si="23"/>
        <v/>
      </c>
      <c r="AT68" s="902" t="str">
        <f t="shared" si="24"/>
        <v/>
      </c>
      <c r="AU68" s="902" t="str">
        <f t="shared" si="25"/>
        <v/>
      </c>
      <c r="AV68" s="902" t="str">
        <f t="shared" si="26"/>
        <v/>
      </c>
      <c r="AW68" s="902" t="str">
        <f t="shared" si="27"/>
        <v/>
      </c>
      <c r="AX68" s="902" t="str">
        <f t="shared" si="28"/>
        <v/>
      </c>
      <c r="AY68" s="902" t="str">
        <f t="shared" si="29"/>
        <v/>
      </c>
      <c r="AZ68" s="902" t="str">
        <f t="shared" si="30"/>
        <v/>
      </c>
      <c r="BA68" s="902" t="str">
        <f t="shared" si="31"/>
        <v/>
      </c>
      <c r="BB68" s="902" t="str">
        <f t="shared" si="32"/>
        <v/>
      </c>
      <c r="BC68" s="902" t="str">
        <f t="shared" si="33"/>
        <v/>
      </c>
      <c r="BD68" s="902" t="str">
        <f t="shared" si="34"/>
        <v/>
      </c>
      <c r="BE68" s="902" t="str">
        <f t="shared" si="35"/>
        <v/>
      </c>
      <c r="BF68" s="902" t="str">
        <f t="shared" si="36"/>
        <v/>
      </c>
      <c r="BG68" s="902" t="str">
        <f t="shared" si="37"/>
        <v/>
      </c>
      <c r="BH68" s="902" t="str">
        <f t="shared" si="38"/>
        <v/>
      </c>
      <c r="BI68" s="902" t="str">
        <f t="shared" si="39"/>
        <v/>
      </c>
      <c r="BJ68" s="902" t="str">
        <f t="shared" si="40"/>
        <v/>
      </c>
      <c r="BK68" s="902" t="str">
        <f t="shared" si="41"/>
        <v/>
      </c>
      <c r="BL68" s="902" t="str">
        <f t="shared" si="42"/>
        <v/>
      </c>
      <c r="BM68" s="902" t="str">
        <f t="shared" si="43"/>
        <v/>
      </c>
      <c r="BN68" s="902" t="str">
        <f t="shared" si="44"/>
        <v/>
      </c>
      <c r="BO68" s="902" t="str">
        <f t="shared" si="45"/>
        <v/>
      </c>
      <c r="BP68" s="902" t="str">
        <f t="shared" si="46"/>
        <v/>
      </c>
      <c r="BQ68" s="902" t="str">
        <f t="shared" si="47"/>
        <v/>
      </c>
      <c r="BR68" s="902" t="str">
        <f t="shared" si="48"/>
        <v/>
      </c>
      <c r="BS68" s="902" t="str">
        <f t="shared" si="49"/>
        <v/>
      </c>
      <c r="BT68" s="902" t="str">
        <f t="shared" si="50"/>
        <v/>
      </c>
      <c r="BU68" s="902" t="str">
        <f t="shared" si="51"/>
        <v/>
      </c>
      <c r="BV68" s="902" t="str">
        <f t="shared" si="52"/>
        <v/>
      </c>
      <c r="BW68" s="902" t="str">
        <f t="shared" si="53"/>
        <v/>
      </c>
      <c r="BX68" s="902" t="str">
        <f t="shared" si="54"/>
        <v/>
      </c>
      <c r="BY68" s="902" t="str">
        <f t="shared" si="55"/>
        <v/>
      </c>
      <c r="BZ68" s="902" t="str">
        <f t="shared" si="56"/>
        <v/>
      </c>
      <c r="CA68" s="902" t="str">
        <f t="shared" si="57"/>
        <v/>
      </c>
      <c r="CB68" s="902" t="str">
        <f t="shared" si="58"/>
        <v/>
      </c>
      <c r="CC68" s="902" t="str">
        <f t="shared" si="59"/>
        <v/>
      </c>
      <c r="CD68" s="902" t="str">
        <f t="shared" si="60"/>
        <v/>
      </c>
      <c r="CE68" s="902" t="str">
        <f t="shared" si="61"/>
        <v/>
      </c>
      <c r="CF68" s="902" t="str">
        <f t="shared" si="62"/>
        <v/>
      </c>
      <c r="CG68" s="902" t="str">
        <f t="shared" si="63"/>
        <v/>
      </c>
      <c r="CH68" s="902" t="str">
        <f t="shared" si="64"/>
        <v/>
      </c>
      <c r="CI68" s="902" t="str">
        <f t="shared" si="65"/>
        <v/>
      </c>
      <c r="CJ68" s="902" t="str">
        <f t="shared" si="66"/>
        <v/>
      </c>
      <c r="CK68" s="902" t="str">
        <f t="shared" si="67"/>
        <v/>
      </c>
      <c r="CL68" s="902" t="str">
        <f t="shared" si="68"/>
        <v/>
      </c>
      <c r="CM68" s="902" t="str">
        <f t="shared" si="69"/>
        <v/>
      </c>
      <c r="CN68" s="902" t="str">
        <f t="shared" si="70"/>
        <v/>
      </c>
      <c r="CO68" s="902" t="str">
        <f t="shared" si="71"/>
        <v/>
      </c>
      <c r="CP68" s="902" t="str">
        <f t="shared" si="72"/>
        <v/>
      </c>
      <c r="CQ68" s="902" t="str">
        <f t="shared" si="73"/>
        <v/>
      </c>
      <c r="CR68" s="902" t="str">
        <f t="shared" si="74"/>
        <v/>
      </c>
      <c r="CS68" s="902" t="str">
        <f t="shared" si="75"/>
        <v/>
      </c>
      <c r="CT68" s="902" t="str">
        <f t="shared" si="76"/>
        <v/>
      </c>
      <c r="CU68" s="902" t="str">
        <f t="shared" si="77"/>
        <v/>
      </c>
      <c r="CV68" s="902" t="str">
        <f t="shared" si="78"/>
        <v/>
      </c>
      <c r="CW68" s="902" t="str">
        <f t="shared" si="79"/>
        <v/>
      </c>
      <c r="CX68" s="902" t="str">
        <f t="shared" si="80"/>
        <v/>
      </c>
      <c r="CY68" s="902" t="str">
        <f t="shared" si="81"/>
        <v/>
      </c>
      <c r="CZ68" s="902" t="str">
        <f t="shared" si="82"/>
        <v/>
      </c>
      <c r="DA68" s="902" t="str">
        <f t="shared" si="83"/>
        <v/>
      </c>
      <c r="DB68" s="902" t="str">
        <f t="shared" si="84"/>
        <v/>
      </c>
      <c r="DC68" s="902" t="str">
        <f t="shared" si="85"/>
        <v/>
      </c>
      <c r="DD68" s="902" t="str">
        <f t="shared" si="86"/>
        <v/>
      </c>
      <c r="DE68" s="902" t="str">
        <f t="shared" si="87"/>
        <v/>
      </c>
      <c r="DF68" s="902" t="str">
        <f t="shared" si="88"/>
        <v/>
      </c>
      <c r="DG68" s="902" t="str">
        <f t="shared" si="89"/>
        <v/>
      </c>
      <c r="DH68" s="902" t="str">
        <f t="shared" si="90"/>
        <v/>
      </c>
      <c r="DI68" s="902" t="str">
        <f t="shared" si="91"/>
        <v/>
      </c>
      <c r="DJ68" s="902" t="str">
        <f t="shared" si="92"/>
        <v/>
      </c>
      <c r="DK68" s="902" t="str">
        <f t="shared" si="93"/>
        <v/>
      </c>
      <c r="DL68" s="902" t="str">
        <f t="shared" si="94"/>
        <v/>
      </c>
      <c r="DM68" s="902" t="str">
        <f t="shared" si="95"/>
        <v/>
      </c>
      <c r="DN68" s="902" t="str">
        <f t="shared" si="96"/>
        <v/>
      </c>
      <c r="DO68" s="902" t="str">
        <f t="shared" si="97"/>
        <v/>
      </c>
      <c r="DP68" s="902" t="str">
        <f t="shared" si="98"/>
        <v/>
      </c>
      <c r="DQ68" s="902" t="str">
        <f t="shared" si="99"/>
        <v/>
      </c>
      <c r="DR68" s="902" t="str">
        <f t="shared" si="100"/>
        <v/>
      </c>
      <c r="DS68" s="902" t="str">
        <f t="shared" si="101"/>
        <v/>
      </c>
      <c r="DT68" s="902" t="str">
        <f t="shared" si="102"/>
        <v/>
      </c>
      <c r="DU68" s="902" t="str">
        <f t="shared" si="103"/>
        <v/>
      </c>
      <c r="DV68" s="902" t="str">
        <f t="shared" si="104"/>
        <v/>
      </c>
      <c r="DW68" s="902" t="str">
        <f t="shared" si="105"/>
        <v/>
      </c>
      <c r="DX68" s="902" t="str">
        <f t="shared" si="106"/>
        <v/>
      </c>
      <c r="DY68" s="902" t="str">
        <f t="shared" si="107"/>
        <v/>
      </c>
      <c r="DZ68" s="902" t="str">
        <f t="shared" si="108"/>
        <v/>
      </c>
      <c r="EA68" s="902" t="str">
        <f t="shared" si="109"/>
        <v/>
      </c>
      <c r="EB68" s="902" t="str">
        <f t="shared" si="110"/>
        <v/>
      </c>
      <c r="EC68" s="902" t="str">
        <f t="shared" si="111"/>
        <v/>
      </c>
      <c r="ED68" s="902" t="str">
        <f t="shared" si="112"/>
        <v/>
      </c>
      <c r="EE68" s="902" t="str">
        <f t="shared" si="113"/>
        <v/>
      </c>
      <c r="EF68" s="902" t="str">
        <f t="shared" si="114"/>
        <v/>
      </c>
      <c r="EG68" s="902" t="str">
        <f t="shared" si="115"/>
        <v/>
      </c>
      <c r="EH68" s="902" t="str">
        <f t="shared" si="116"/>
        <v/>
      </c>
      <c r="EI68" s="902" t="str">
        <f t="shared" si="117"/>
        <v/>
      </c>
      <c r="EJ68" s="902" t="str">
        <f t="shared" si="118"/>
        <v/>
      </c>
      <c r="EK68" s="902" t="str">
        <f t="shared" si="119"/>
        <v/>
      </c>
      <c r="EL68" s="902" t="str">
        <f t="shared" si="120"/>
        <v/>
      </c>
      <c r="EM68" s="902" t="str">
        <f t="shared" si="121"/>
        <v/>
      </c>
      <c r="EN68" s="902" t="str">
        <f t="shared" si="122"/>
        <v/>
      </c>
      <c r="EO68" s="902" t="str">
        <f t="shared" si="123"/>
        <v/>
      </c>
      <c r="EP68" s="902" t="str">
        <f t="shared" si="124"/>
        <v/>
      </c>
      <c r="EQ68" s="902" t="str">
        <f t="shared" si="125"/>
        <v/>
      </c>
      <c r="ER68" s="902" t="str">
        <f t="shared" si="126"/>
        <v/>
      </c>
      <c r="ES68" s="902" t="str">
        <f t="shared" si="127"/>
        <v/>
      </c>
      <c r="ET68" s="902" t="str">
        <f t="shared" si="128"/>
        <v/>
      </c>
      <c r="EU68" s="902" t="str">
        <f t="shared" si="129"/>
        <v/>
      </c>
      <c r="EV68" s="902" t="str">
        <f t="shared" si="130"/>
        <v/>
      </c>
      <c r="EW68" s="902" t="str">
        <f t="shared" si="131"/>
        <v/>
      </c>
      <c r="EX68" s="902" t="str">
        <f t="shared" si="132"/>
        <v/>
      </c>
      <c r="EY68" s="902" t="str">
        <f t="shared" si="133"/>
        <v/>
      </c>
      <c r="EZ68" s="902" t="str">
        <f t="shared" si="134"/>
        <v/>
      </c>
      <c r="FA68" s="902" t="str">
        <f t="shared" si="135"/>
        <v/>
      </c>
      <c r="FB68" s="902" t="str">
        <f t="shared" si="136"/>
        <v/>
      </c>
      <c r="FC68" s="902" t="str">
        <f t="shared" si="137"/>
        <v/>
      </c>
      <c r="FD68" s="902" t="str">
        <f t="shared" si="138"/>
        <v/>
      </c>
      <c r="FE68" s="902" t="str">
        <f t="shared" si="139"/>
        <v/>
      </c>
      <c r="FF68" s="902" t="str">
        <f t="shared" si="140"/>
        <v/>
      </c>
      <c r="FG68" s="902" t="str">
        <f t="shared" si="141"/>
        <v/>
      </c>
      <c r="FH68" s="902" t="str">
        <f t="shared" si="142"/>
        <v/>
      </c>
      <c r="FI68" s="902" t="str">
        <f t="shared" si="143"/>
        <v/>
      </c>
      <c r="FJ68" s="902" t="str">
        <f t="shared" si="144"/>
        <v/>
      </c>
      <c r="FK68" s="902" t="str">
        <f t="shared" si="145"/>
        <v/>
      </c>
      <c r="FL68" s="902" t="str">
        <f t="shared" si="146"/>
        <v/>
      </c>
      <c r="FM68" s="902" t="str">
        <f t="shared" si="147"/>
        <v/>
      </c>
      <c r="FN68" s="902" t="str">
        <f t="shared" si="148"/>
        <v/>
      </c>
      <c r="FO68" s="902" t="str">
        <f t="shared" si="149"/>
        <v/>
      </c>
      <c r="FP68" s="902" t="str">
        <f t="shared" si="150"/>
        <v/>
      </c>
      <c r="FQ68" s="902" t="str">
        <f t="shared" si="151"/>
        <v/>
      </c>
      <c r="FR68" s="902" t="str">
        <f t="shared" si="152"/>
        <v/>
      </c>
      <c r="FS68" s="902" t="str">
        <f t="shared" si="153"/>
        <v/>
      </c>
      <c r="FT68" s="902" t="str">
        <f t="shared" si="154"/>
        <v/>
      </c>
      <c r="FU68" s="902" t="str">
        <f t="shared" si="155"/>
        <v/>
      </c>
      <c r="FV68" s="902" t="str">
        <f t="shared" si="156"/>
        <v/>
      </c>
      <c r="FW68" s="902" t="str">
        <f t="shared" si="157"/>
        <v/>
      </c>
      <c r="FX68" s="902" t="str">
        <f t="shared" si="158"/>
        <v/>
      </c>
      <c r="FY68" s="902" t="str">
        <f t="shared" si="159"/>
        <v/>
      </c>
      <c r="FZ68" s="902" t="str">
        <f t="shared" si="160"/>
        <v/>
      </c>
      <c r="GA68" s="902" t="str">
        <f t="shared" si="161"/>
        <v/>
      </c>
      <c r="GB68" s="902" t="str">
        <f t="shared" si="162"/>
        <v/>
      </c>
      <c r="GC68" s="902" t="str">
        <f t="shared" si="163"/>
        <v/>
      </c>
      <c r="GD68" s="902" t="str">
        <f t="shared" si="164"/>
        <v/>
      </c>
      <c r="GE68" s="902" t="str">
        <f t="shared" si="165"/>
        <v/>
      </c>
      <c r="GF68" s="902" t="str">
        <f t="shared" si="166"/>
        <v/>
      </c>
      <c r="GG68" s="902" t="str">
        <f t="shared" si="167"/>
        <v/>
      </c>
      <c r="GH68" s="902" t="str">
        <f t="shared" si="168"/>
        <v/>
      </c>
      <c r="GI68" s="902" t="str">
        <f t="shared" si="169"/>
        <v/>
      </c>
      <c r="GJ68" s="902" t="str">
        <f t="shared" si="170"/>
        <v/>
      </c>
      <c r="GK68" s="902" t="str">
        <f t="shared" si="171"/>
        <v/>
      </c>
      <c r="GL68" s="902" t="str">
        <f t="shared" si="172"/>
        <v/>
      </c>
      <c r="GM68" s="902" t="str">
        <f t="shared" si="173"/>
        <v/>
      </c>
      <c r="GN68" s="902" t="str">
        <f t="shared" si="174"/>
        <v/>
      </c>
      <c r="GO68" s="902" t="str">
        <f t="shared" si="175"/>
        <v/>
      </c>
      <c r="GP68" s="902" t="str">
        <f t="shared" si="176"/>
        <v/>
      </c>
      <c r="GQ68" s="902" t="str">
        <f t="shared" si="177"/>
        <v/>
      </c>
      <c r="GR68" s="902" t="str">
        <f t="shared" si="178"/>
        <v/>
      </c>
      <c r="GS68" s="902" t="str">
        <f t="shared" si="179"/>
        <v/>
      </c>
      <c r="GT68" s="902" t="str">
        <f t="shared" si="180"/>
        <v/>
      </c>
      <c r="GU68" s="902" t="str">
        <f t="shared" si="181"/>
        <v/>
      </c>
      <c r="GV68" s="902" t="str">
        <f t="shared" si="182"/>
        <v/>
      </c>
      <c r="GW68" s="902" t="str">
        <f t="shared" si="183"/>
        <v/>
      </c>
      <c r="GX68" s="902" t="str">
        <f t="shared" si="184"/>
        <v/>
      </c>
      <c r="GY68" s="902" t="str">
        <f t="shared" si="185"/>
        <v/>
      </c>
      <c r="GZ68" s="902" t="str">
        <f t="shared" si="186"/>
        <v/>
      </c>
      <c r="HA68" s="902" t="str">
        <f t="shared" si="187"/>
        <v/>
      </c>
      <c r="HB68" s="902" t="str">
        <f t="shared" si="188"/>
        <v/>
      </c>
      <c r="HC68" s="902" t="str">
        <f t="shared" si="189"/>
        <v/>
      </c>
      <c r="HD68" s="902" t="str">
        <f t="shared" si="190"/>
        <v/>
      </c>
      <c r="HE68" s="902" t="str">
        <f t="shared" si="191"/>
        <v/>
      </c>
      <c r="HF68" s="902" t="str">
        <f t="shared" si="192"/>
        <v/>
      </c>
      <c r="HG68" s="902" t="str">
        <f t="shared" si="193"/>
        <v/>
      </c>
      <c r="HH68" s="902" t="str">
        <f t="shared" si="194"/>
        <v/>
      </c>
      <c r="HI68" s="902" t="str">
        <f t="shared" si="195"/>
        <v/>
      </c>
      <c r="HJ68" s="902" t="str">
        <f t="shared" si="196"/>
        <v/>
      </c>
      <c r="HK68" s="902" t="str">
        <f t="shared" si="197"/>
        <v/>
      </c>
      <c r="HL68" s="902" t="str">
        <f t="shared" si="198"/>
        <v/>
      </c>
      <c r="HM68" s="902" t="str">
        <f t="shared" si="199"/>
        <v/>
      </c>
      <c r="HN68" s="902" t="str">
        <f t="shared" si="200"/>
        <v/>
      </c>
      <c r="HO68" s="902" t="str">
        <f t="shared" si="201"/>
        <v/>
      </c>
      <c r="HP68" s="902" t="str">
        <f t="shared" si="202"/>
        <v/>
      </c>
      <c r="HQ68" s="902" t="str">
        <f t="shared" si="203"/>
        <v/>
      </c>
      <c r="HR68" s="902" t="str">
        <f t="shared" si="204"/>
        <v/>
      </c>
      <c r="HS68" s="902" t="str">
        <f t="shared" si="205"/>
        <v/>
      </c>
      <c r="HT68" s="902" t="str">
        <f t="shared" si="206"/>
        <v/>
      </c>
      <c r="HU68" s="902" t="str">
        <f t="shared" si="207"/>
        <v/>
      </c>
      <c r="HV68" s="902" t="str">
        <f t="shared" si="208"/>
        <v/>
      </c>
      <c r="HW68" s="902" t="str">
        <f t="shared" si="209"/>
        <v/>
      </c>
      <c r="HX68" s="902" t="str">
        <f t="shared" si="210"/>
        <v/>
      </c>
      <c r="HY68" s="902" t="str">
        <f t="shared" si="211"/>
        <v/>
      </c>
      <c r="HZ68" s="934" t="str">
        <f t="shared" si="212"/>
        <v/>
      </c>
      <c r="IA68" s="934" t="str">
        <f t="shared" si="213"/>
        <v/>
      </c>
      <c r="IB68" s="934" t="str">
        <f t="shared" si="214"/>
        <v/>
      </c>
      <c r="IC68" s="934" t="str">
        <f t="shared" si="215"/>
        <v/>
      </c>
      <c r="ID68" s="934" t="str">
        <f t="shared" si="216"/>
        <v/>
      </c>
      <c r="IE68" s="934" t="str">
        <f t="shared" si="217"/>
        <v/>
      </c>
      <c r="IF68" s="934" t="str">
        <f t="shared" si="218"/>
        <v/>
      </c>
      <c r="IG68" s="934" t="str">
        <f t="shared" si="219"/>
        <v/>
      </c>
      <c r="IH68" s="934" t="str">
        <f t="shared" si="220"/>
        <v/>
      </c>
      <c r="II68" s="934" t="str">
        <f t="shared" si="221"/>
        <v/>
      </c>
      <c r="IJ68" s="934" t="str">
        <f t="shared" si="222"/>
        <v/>
      </c>
      <c r="IK68" s="934" t="str">
        <f t="shared" si="223"/>
        <v/>
      </c>
      <c r="IL68" s="934" t="str">
        <f t="shared" si="224"/>
        <v/>
      </c>
      <c r="IM68" s="934" t="str">
        <f t="shared" si="225"/>
        <v/>
      </c>
      <c r="IN68" s="934" t="str">
        <f t="shared" si="226"/>
        <v/>
      </c>
      <c r="IO68" s="934" t="str">
        <f t="shared" si="227"/>
        <v/>
      </c>
      <c r="IP68" s="934" t="str">
        <f t="shared" si="228"/>
        <v/>
      </c>
      <c r="IQ68" s="934" t="str">
        <f t="shared" si="229"/>
        <v/>
      </c>
      <c r="IR68" s="934" t="str">
        <f t="shared" si="230"/>
        <v/>
      </c>
      <c r="IS68" s="934" t="str">
        <f t="shared" si="231"/>
        <v/>
      </c>
      <c r="IT68" s="934" t="str">
        <f t="shared" si="232"/>
        <v/>
      </c>
      <c r="IU68" s="934" t="str">
        <f t="shared" si="233"/>
        <v/>
      </c>
      <c r="IV68" s="934" t="str">
        <f t="shared" si="234"/>
        <v/>
      </c>
      <c r="IW68" s="934" t="str">
        <f t="shared" si="235"/>
        <v/>
      </c>
      <c r="IX68" s="934" t="str">
        <f t="shared" si="236"/>
        <v/>
      </c>
      <c r="IY68" s="934" t="str">
        <f t="shared" si="237"/>
        <v/>
      </c>
      <c r="IZ68" s="934" t="str">
        <f t="shared" si="238"/>
        <v/>
      </c>
      <c r="JA68" s="934" t="str">
        <f t="shared" si="239"/>
        <v/>
      </c>
      <c r="JB68" s="934" t="str">
        <f t="shared" si="240"/>
        <v/>
      </c>
      <c r="JC68" s="934" t="str">
        <f t="shared" si="241"/>
        <v/>
      </c>
      <c r="JD68" s="934" t="str">
        <f t="shared" si="242"/>
        <v/>
      </c>
      <c r="JE68" s="934" t="str">
        <f t="shared" si="243"/>
        <v/>
      </c>
      <c r="JF68" s="934" t="str">
        <f t="shared" si="244"/>
        <v/>
      </c>
      <c r="JG68" s="934" t="str">
        <f t="shared" si="245"/>
        <v/>
      </c>
      <c r="JH68" s="934" t="str">
        <f t="shared" si="246"/>
        <v/>
      </c>
      <c r="JI68" s="934" t="str">
        <f t="shared" si="247"/>
        <v/>
      </c>
      <c r="JJ68" s="934" t="str">
        <f t="shared" si="248"/>
        <v/>
      </c>
      <c r="JK68" s="934" t="str">
        <f t="shared" si="249"/>
        <v/>
      </c>
      <c r="JL68" s="934" t="str">
        <f t="shared" si="250"/>
        <v/>
      </c>
      <c r="JM68" s="934" t="str">
        <f t="shared" si="251"/>
        <v/>
      </c>
      <c r="JN68" s="934" t="str">
        <f t="shared" si="252"/>
        <v/>
      </c>
      <c r="JO68" s="934" t="str">
        <f t="shared" si="253"/>
        <v/>
      </c>
      <c r="JP68" s="934" t="str">
        <f t="shared" si="254"/>
        <v/>
      </c>
      <c r="JQ68" s="934" t="str">
        <f t="shared" si="255"/>
        <v/>
      </c>
      <c r="JR68" s="934" t="str">
        <f t="shared" si="256"/>
        <v/>
      </c>
      <c r="JS68" s="934" t="str">
        <f t="shared" si="257"/>
        <v/>
      </c>
      <c r="JT68" s="934" t="str">
        <f t="shared" si="258"/>
        <v/>
      </c>
      <c r="JU68" s="934" t="str">
        <f t="shared" si="259"/>
        <v/>
      </c>
      <c r="JV68" s="934" t="str">
        <f t="shared" si="260"/>
        <v/>
      </c>
      <c r="JW68" s="934" t="str">
        <f t="shared" si="261"/>
        <v/>
      </c>
      <c r="JX68" s="934" t="str">
        <f t="shared" si="262"/>
        <v/>
      </c>
      <c r="JY68" s="934" t="str">
        <f t="shared" si="263"/>
        <v/>
      </c>
      <c r="JZ68" s="934" t="str">
        <f t="shared" si="264"/>
        <v/>
      </c>
      <c r="KA68" s="934" t="str">
        <f t="shared" si="265"/>
        <v/>
      </c>
      <c r="KB68" s="934" t="str">
        <f t="shared" si="266"/>
        <v/>
      </c>
      <c r="KC68" s="934" t="str">
        <f t="shared" si="267"/>
        <v/>
      </c>
      <c r="KD68" s="934" t="str">
        <f t="shared" si="268"/>
        <v/>
      </c>
      <c r="KE68" s="934" t="str">
        <f t="shared" si="269"/>
        <v/>
      </c>
      <c r="KF68" s="934" t="str">
        <f t="shared" si="270"/>
        <v/>
      </c>
      <c r="KG68" s="934" t="str">
        <f t="shared" si="271"/>
        <v/>
      </c>
      <c r="KH68" s="934" t="str">
        <f t="shared" si="272"/>
        <v/>
      </c>
      <c r="KI68" s="934" t="str">
        <f t="shared" si="273"/>
        <v/>
      </c>
      <c r="KJ68" s="934" t="str">
        <f t="shared" si="274"/>
        <v/>
      </c>
      <c r="KK68" s="934" t="str">
        <f t="shared" si="275"/>
        <v/>
      </c>
      <c r="KL68" s="934" t="str">
        <f t="shared" si="276"/>
        <v/>
      </c>
      <c r="KM68" s="934" t="str">
        <f t="shared" si="277"/>
        <v/>
      </c>
      <c r="KN68" s="934" t="str">
        <f t="shared" si="278"/>
        <v/>
      </c>
      <c r="KO68" s="934" t="str">
        <f t="shared" si="279"/>
        <v/>
      </c>
      <c r="KP68" s="934" t="str">
        <f t="shared" si="280"/>
        <v/>
      </c>
      <c r="KQ68" s="934" t="str">
        <f t="shared" si="281"/>
        <v/>
      </c>
      <c r="KR68" s="934" t="str">
        <f t="shared" si="282"/>
        <v/>
      </c>
      <c r="KS68" s="934" t="str">
        <f t="shared" si="283"/>
        <v/>
      </c>
      <c r="KT68" s="934" t="str">
        <f t="shared" si="284"/>
        <v/>
      </c>
      <c r="KU68" s="934" t="str">
        <f t="shared" si="285"/>
        <v/>
      </c>
      <c r="KV68" s="934" t="str">
        <f t="shared" si="286"/>
        <v/>
      </c>
      <c r="KW68" s="934" t="str">
        <f t="shared" si="287"/>
        <v/>
      </c>
      <c r="KX68" s="934" t="str">
        <f t="shared" si="288"/>
        <v/>
      </c>
      <c r="KY68" s="934" t="str">
        <f t="shared" si="289"/>
        <v/>
      </c>
      <c r="KZ68" s="934" t="str">
        <f t="shared" si="290"/>
        <v/>
      </c>
      <c r="LA68" s="934" t="str">
        <f t="shared" si="291"/>
        <v/>
      </c>
      <c r="LB68" s="934" t="str">
        <f t="shared" si="292"/>
        <v/>
      </c>
      <c r="LC68" s="934" t="str">
        <f t="shared" si="293"/>
        <v/>
      </c>
      <c r="LD68" s="934" t="str">
        <f t="shared" si="294"/>
        <v/>
      </c>
      <c r="LE68" s="934" t="str">
        <f t="shared" si="295"/>
        <v/>
      </c>
      <c r="LF68" s="934" t="str">
        <f t="shared" si="296"/>
        <v/>
      </c>
      <c r="LG68" s="934" t="str">
        <f t="shared" si="297"/>
        <v/>
      </c>
      <c r="LH68" s="934" t="str">
        <f t="shared" si="298"/>
        <v/>
      </c>
      <c r="LI68" s="934" t="str">
        <f t="shared" si="299"/>
        <v/>
      </c>
      <c r="LJ68" s="934" t="str">
        <f t="shared" si="300"/>
        <v/>
      </c>
      <c r="LK68" s="934" t="str">
        <f t="shared" si="301"/>
        <v/>
      </c>
      <c r="LL68" s="934" t="str">
        <f t="shared" si="302"/>
        <v/>
      </c>
      <c r="LM68" s="934" t="str">
        <f t="shared" si="303"/>
        <v/>
      </c>
      <c r="LN68" s="934" t="str">
        <f t="shared" si="304"/>
        <v/>
      </c>
      <c r="LO68" s="934" t="str">
        <f t="shared" si="305"/>
        <v/>
      </c>
      <c r="LP68" s="934" t="str">
        <f t="shared" si="306"/>
        <v/>
      </c>
      <c r="LQ68" s="935" t="str">
        <f t="shared" si="307"/>
        <v/>
      </c>
      <c r="LR68" s="935" t="str">
        <f t="shared" si="308"/>
        <v/>
      </c>
      <c r="LS68" s="935" t="str">
        <f t="shared" si="309"/>
        <v/>
      </c>
      <c r="LT68" s="935" t="str">
        <f t="shared" si="310"/>
        <v/>
      </c>
      <c r="LU68" s="935" t="str">
        <f t="shared" si="311"/>
        <v/>
      </c>
      <c r="LV68" s="902" t="str">
        <f t="shared" si="312"/>
        <v/>
      </c>
      <c r="LW68" s="902" t="str">
        <f t="shared" si="313"/>
        <v/>
      </c>
      <c r="LX68" s="902" t="str">
        <f t="shared" si="314"/>
        <v/>
      </c>
      <c r="LY68" s="902" t="str">
        <f t="shared" si="315"/>
        <v/>
      </c>
      <c r="LZ68" s="902" t="str">
        <f t="shared" si="316"/>
        <v/>
      </c>
      <c r="MA68" s="902" t="str">
        <f t="shared" si="317"/>
        <v/>
      </c>
      <c r="MB68" s="902" t="str">
        <f t="shared" si="318"/>
        <v/>
      </c>
      <c r="MC68" s="902" t="str">
        <f t="shared" si="319"/>
        <v/>
      </c>
      <c r="MD68" s="902" t="str">
        <f t="shared" si="320"/>
        <v/>
      </c>
      <c r="ME68" s="902" t="str">
        <f t="shared" si="321"/>
        <v/>
      </c>
      <c r="MF68" s="902" t="str">
        <f t="shared" si="322"/>
        <v/>
      </c>
      <c r="MG68" s="902" t="str">
        <f t="shared" si="323"/>
        <v/>
      </c>
      <c r="MH68" s="902" t="str">
        <f t="shared" si="324"/>
        <v/>
      </c>
      <c r="MI68" s="902" t="str">
        <f t="shared" si="325"/>
        <v/>
      </c>
      <c r="MJ68" s="902" t="str">
        <f t="shared" si="326"/>
        <v/>
      </c>
      <c r="MK68" s="902" t="str">
        <f t="shared" si="327"/>
        <v/>
      </c>
      <c r="ML68" s="902" t="str">
        <f t="shared" si="328"/>
        <v/>
      </c>
      <c r="MM68" s="902" t="str">
        <f t="shared" si="329"/>
        <v/>
      </c>
      <c r="MN68" s="902" t="str">
        <f t="shared" si="330"/>
        <v/>
      </c>
      <c r="MO68" s="902" t="str">
        <f t="shared" si="331"/>
        <v/>
      </c>
      <c r="MP68" s="923">
        <f t="shared" si="338"/>
        <v>0</v>
      </c>
      <c r="MQ68" s="923">
        <f t="shared" si="339"/>
        <v>0</v>
      </c>
      <c r="MR68" s="923">
        <f t="shared" si="340"/>
        <v>0</v>
      </c>
      <c r="MS68" s="923">
        <f t="shared" si="341"/>
        <v>0</v>
      </c>
      <c r="MT68" s="923">
        <f t="shared" si="342"/>
        <v>0</v>
      </c>
      <c r="MU68" s="923">
        <f t="shared" si="343"/>
        <v>0</v>
      </c>
      <c r="MV68" s="923">
        <f t="shared" si="344"/>
        <v>0</v>
      </c>
      <c r="MW68" s="923">
        <f t="shared" si="345"/>
        <v>0</v>
      </c>
      <c r="MX68" s="923">
        <f t="shared" si="346"/>
        <v>0</v>
      </c>
      <c r="MY68" s="923">
        <f t="shared" si="347"/>
        <v>0</v>
      </c>
      <c r="MZ68" s="923">
        <f t="shared" si="332"/>
        <v>0</v>
      </c>
      <c r="NA68" s="923">
        <f t="shared" si="333"/>
        <v>0</v>
      </c>
      <c r="NB68" s="923">
        <f t="shared" si="334"/>
        <v>0</v>
      </c>
      <c r="NC68" s="923">
        <f t="shared" si="335"/>
        <v>0</v>
      </c>
      <c r="ND68" s="923">
        <f t="shared" si="336"/>
        <v>0</v>
      </c>
    </row>
    <row r="69" spans="1:369" s="902" customFormat="1" ht="13.9" customHeight="1" x14ac:dyDescent="0.2">
      <c r="A69" s="927" t="str">
        <f t="shared" si="337"/>
        <v/>
      </c>
      <c r="B69" s="928">
        <f>'Rent Schedule &amp; Summary'!B47</f>
        <v>0</v>
      </c>
      <c r="C69" s="929">
        <f>'Rent Schedule &amp; Summary'!C47</f>
        <v>0</v>
      </c>
      <c r="D69" s="929">
        <f>'Rent Schedule &amp; Summary'!D47</f>
        <v>0</v>
      </c>
      <c r="E69" s="929">
        <f>'Rent Schedule &amp; Summary'!E47</f>
        <v>0</v>
      </c>
      <c r="F69" s="929">
        <f>'Rent Schedule &amp; Summary'!F47</f>
        <v>0</v>
      </c>
      <c r="G69" s="929">
        <f>'Rent Schedule &amp; Summary'!G47</f>
        <v>0</v>
      </c>
      <c r="H69" s="929">
        <f>'Rent Schedule &amp; Summary'!H47</f>
        <v>0</v>
      </c>
      <c r="I69" s="929">
        <f>'Rent Schedule &amp; Summary'!I47</f>
        <v>0</v>
      </c>
      <c r="J69" s="929">
        <f>'Rent Schedule &amp; Summary'!J47</f>
        <v>0</v>
      </c>
      <c r="K69" s="930">
        <f>'Rent Schedule &amp; Summary'!K47</f>
        <v>0</v>
      </c>
      <c r="L69" s="759">
        <f t="shared" si="0"/>
        <v>0</v>
      </c>
      <c r="M69" s="759">
        <f t="shared" si="1"/>
        <v>0</v>
      </c>
      <c r="N69" s="931">
        <f>'Rent Schedule &amp; Summary'!N47</f>
        <v>0</v>
      </c>
      <c r="O69" s="931">
        <f>'Rent Schedule &amp; Summary'!O47</f>
        <v>0</v>
      </c>
      <c r="P69" s="931">
        <f>'Rent Schedule &amp; Summary'!P47</f>
        <v>0</v>
      </c>
      <c r="Q69" s="908">
        <f>'Rent Schedule &amp; Summary'!Q47</f>
        <v>0</v>
      </c>
      <c r="R69" s="932">
        <f>'Rent Schedule &amp; Summary'!R47</f>
        <v>0</v>
      </c>
      <c r="S69" s="933">
        <f>'Rent Schedule &amp; Summary'!S47</f>
        <v>0</v>
      </c>
      <c r="T69" s="1281">
        <f>'Rent Schedule &amp; Summary'!T47</f>
        <v>0</v>
      </c>
      <c r="U69" s="1281"/>
      <c r="V69" s="1281"/>
      <c r="W69" s="1281"/>
      <c r="X69" s="902" t="str">
        <f t="shared" si="2"/>
        <v/>
      </c>
      <c r="Y69" s="902" t="str">
        <f t="shared" si="3"/>
        <v/>
      </c>
      <c r="Z69" s="902" t="str">
        <f t="shared" si="4"/>
        <v/>
      </c>
      <c r="AA69" s="902" t="str">
        <f t="shared" si="5"/>
        <v/>
      </c>
      <c r="AB69" s="902" t="str">
        <f t="shared" si="6"/>
        <v/>
      </c>
      <c r="AC69" s="902" t="str">
        <f t="shared" si="7"/>
        <v/>
      </c>
      <c r="AD69" s="902" t="str">
        <f t="shared" si="8"/>
        <v/>
      </c>
      <c r="AE69" s="902" t="str">
        <f t="shared" si="9"/>
        <v/>
      </c>
      <c r="AF69" s="902" t="str">
        <f t="shared" si="10"/>
        <v/>
      </c>
      <c r="AG69" s="902" t="str">
        <f t="shared" si="11"/>
        <v/>
      </c>
      <c r="AH69" s="902" t="str">
        <f t="shared" si="12"/>
        <v/>
      </c>
      <c r="AI69" s="902" t="str">
        <f t="shared" si="13"/>
        <v/>
      </c>
      <c r="AJ69" s="902" t="str">
        <f t="shared" si="14"/>
        <v/>
      </c>
      <c r="AK69" s="902" t="str">
        <f t="shared" si="15"/>
        <v/>
      </c>
      <c r="AL69" s="902" t="str">
        <f t="shared" si="16"/>
        <v/>
      </c>
      <c r="AM69" s="902" t="str">
        <f t="shared" si="17"/>
        <v/>
      </c>
      <c r="AN69" s="902" t="str">
        <f t="shared" si="18"/>
        <v/>
      </c>
      <c r="AO69" s="902" t="str">
        <f t="shared" si="19"/>
        <v/>
      </c>
      <c r="AP69" s="902" t="str">
        <f t="shared" si="20"/>
        <v/>
      </c>
      <c r="AQ69" s="902" t="str">
        <f t="shared" si="21"/>
        <v/>
      </c>
      <c r="AR69" s="902" t="str">
        <f t="shared" si="22"/>
        <v/>
      </c>
      <c r="AS69" s="902" t="str">
        <f t="shared" si="23"/>
        <v/>
      </c>
      <c r="AT69" s="902" t="str">
        <f t="shared" si="24"/>
        <v/>
      </c>
      <c r="AU69" s="902" t="str">
        <f t="shared" si="25"/>
        <v/>
      </c>
      <c r="AV69" s="902" t="str">
        <f t="shared" si="26"/>
        <v/>
      </c>
      <c r="AW69" s="902" t="str">
        <f t="shared" si="27"/>
        <v/>
      </c>
      <c r="AX69" s="902" t="str">
        <f t="shared" si="28"/>
        <v/>
      </c>
      <c r="AY69" s="902" t="str">
        <f t="shared" si="29"/>
        <v/>
      </c>
      <c r="AZ69" s="902" t="str">
        <f t="shared" si="30"/>
        <v/>
      </c>
      <c r="BA69" s="902" t="str">
        <f t="shared" si="31"/>
        <v/>
      </c>
      <c r="BB69" s="902" t="str">
        <f t="shared" si="32"/>
        <v/>
      </c>
      <c r="BC69" s="902" t="str">
        <f t="shared" si="33"/>
        <v/>
      </c>
      <c r="BD69" s="902" t="str">
        <f t="shared" si="34"/>
        <v/>
      </c>
      <c r="BE69" s="902" t="str">
        <f t="shared" si="35"/>
        <v/>
      </c>
      <c r="BF69" s="902" t="str">
        <f t="shared" si="36"/>
        <v/>
      </c>
      <c r="BG69" s="902" t="str">
        <f t="shared" si="37"/>
        <v/>
      </c>
      <c r="BH69" s="902" t="str">
        <f t="shared" si="38"/>
        <v/>
      </c>
      <c r="BI69" s="902" t="str">
        <f t="shared" si="39"/>
        <v/>
      </c>
      <c r="BJ69" s="902" t="str">
        <f t="shared" si="40"/>
        <v/>
      </c>
      <c r="BK69" s="902" t="str">
        <f t="shared" si="41"/>
        <v/>
      </c>
      <c r="BL69" s="902" t="str">
        <f t="shared" si="42"/>
        <v/>
      </c>
      <c r="BM69" s="902" t="str">
        <f t="shared" si="43"/>
        <v/>
      </c>
      <c r="BN69" s="902" t="str">
        <f t="shared" si="44"/>
        <v/>
      </c>
      <c r="BO69" s="902" t="str">
        <f t="shared" si="45"/>
        <v/>
      </c>
      <c r="BP69" s="902" t="str">
        <f t="shared" si="46"/>
        <v/>
      </c>
      <c r="BQ69" s="902" t="str">
        <f t="shared" si="47"/>
        <v/>
      </c>
      <c r="BR69" s="902" t="str">
        <f t="shared" si="48"/>
        <v/>
      </c>
      <c r="BS69" s="902" t="str">
        <f t="shared" si="49"/>
        <v/>
      </c>
      <c r="BT69" s="902" t="str">
        <f t="shared" si="50"/>
        <v/>
      </c>
      <c r="BU69" s="902" t="str">
        <f t="shared" si="51"/>
        <v/>
      </c>
      <c r="BV69" s="902" t="str">
        <f t="shared" si="52"/>
        <v/>
      </c>
      <c r="BW69" s="902" t="str">
        <f t="shared" si="53"/>
        <v/>
      </c>
      <c r="BX69" s="902" t="str">
        <f t="shared" si="54"/>
        <v/>
      </c>
      <c r="BY69" s="902" t="str">
        <f t="shared" si="55"/>
        <v/>
      </c>
      <c r="BZ69" s="902" t="str">
        <f t="shared" si="56"/>
        <v/>
      </c>
      <c r="CA69" s="902" t="str">
        <f t="shared" si="57"/>
        <v/>
      </c>
      <c r="CB69" s="902" t="str">
        <f t="shared" si="58"/>
        <v/>
      </c>
      <c r="CC69" s="902" t="str">
        <f t="shared" si="59"/>
        <v/>
      </c>
      <c r="CD69" s="902" t="str">
        <f t="shared" si="60"/>
        <v/>
      </c>
      <c r="CE69" s="902" t="str">
        <f t="shared" si="61"/>
        <v/>
      </c>
      <c r="CF69" s="902" t="str">
        <f t="shared" si="62"/>
        <v/>
      </c>
      <c r="CG69" s="902" t="str">
        <f t="shared" si="63"/>
        <v/>
      </c>
      <c r="CH69" s="902" t="str">
        <f t="shared" si="64"/>
        <v/>
      </c>
      <c r="CI69" s="902" t="str">
        <f t="shared" si="65"/>
        <v/>
      </c>
      <c r="CJ69" s="902" t="str">
        <f t="shared" si="66"/>
        <v/>
      </c>
      <c r="CK69" s="902" t="str">
        <f t="shared" si="67"/>
        <v/>
      </c>
      <c r="CL69" s="902" t="str">
        <f t="shared" si="68"/>
        <v/>
      </c>
      <c r="CM69" s="902" t="str">
        <f t="shared" si="69"/>
        <v/>
      </c>
      <c r="CN69" s="902" t="str">
        <f t="shared" si="70"/>
        <v/>
      </c>
      <c r="CO69" s="902" t="str">
        <f t="shared" si="71"/>
        <v/>
      </c>
      <c r="CP69" s="902" t="str">
        <f t="shared" si="72"/>
        <v/>
      </c>
      <c r="CQ69" s="902" t="str">
        <f t="shared" si="73"/>
        <v/>
      </c>
      <c r="CR69" s="902" t="str">
        <f t="shared" si="74"/>
        <v/>
      </c>
      <c r="CS69" s="902" t="str">
        <f t="shared" si="75"/>
        <v/>
      </c>
      <c r="CT69" s="902" t="str">
        <f t="shared" si="76"/>
        <v/>
      </c>
      <c r="CU69" s="902" t="str">
        <f t="shared" si="77"/>
        <v/>
      </c>
      <c r="CV69" s="902" t="str">
        <f t="shared" si="78"/>
        <v/>
      </c>
      <c r="CW69" s="902" t="str">
        <f t="shared" si="79"/>
        <v/>
      </c>
      <c r="CX69" s="902" t="str">
        <f t="shared" si="80"/>
        <v/>
      </c>
      <c r="CY69" s="902" t="str">
        <f t="shared" si="81"/>
        <v/>
      </c>
      <c r="CZ69" s="902" t="str">
        <f t="shared" si="82"/>
        <v/>
      </c>
      <c r="DA69" s="902" t="str">
        <f t="shared" si="83"/>
        <v/>
      </c>
      <c r="DB69" s="902" t="str">
        <f t="shared" si="84"/>
        <v/>
      </c>
      <c r="DC69" s="902" t="str">
        <f t="shared" si="85"/>
        <v/>
      </c>
      <c r="DD69" s="902" t="str">
        <f t="shared" si="86"/>
        <v/>
      </c>
      <c r="DE69" s="902" t="str">
        <f t="shared" si="87"/>
        <v/>
      </c>
      <c r="DF69" s="902" t="str">
        <f t="shared" si="88"/>
        <v/>
      </c>
      <c r="DG69" s="902" t="str">
        <f t="shared" si="89"/>
        <v/>
      </c>
      <c r="DH69" s="902" t="str">
        <f t="shared" si="90"/>
        <v/>
      </c>
      <c r="DI69" s="902" t="str">
        <f t="shared" si="91"/>
        <v/>
      </c>
      <c r="DJ69" s="902" t="str">
        <f t="shared" si="92"/>
        <v/>
      </c>
      <c r="DK69" s="902" t="str">
        <f t="shared" si="93"/>
        <v/>
      </c>
      <c r="DL69" s="902" t="str">
        <f t="shared" si="94"/>
        <v/>
      </c>
      <c r="DM69" s="902" t="str">
        <f t="shared" si="95"/>
        <v/>
      </c>
      <c r="DN69" s="902" t="str">
        <f t="shared" si="96"/>
        <v/>
      </c>
      <c r="DO69" s="902" t="str">
        <f t="shared" si="97"/>
        <v/>
      </c>
      <c r="DP69" s="902" t="str">
        <f t="shared" si="98"/>
        <v/>
      </c>
      <c r="DQ69" s="902" t="str">
        <f t="shared" si="99"/>
        <v/>
      </c>
      <c r="DR69" s="902" t="str">
        <f t="shared" si="100"/>
        <v/>
      </c>
      <c r="DS69" s="902" t="str">
        <f t="shared" si="101"/>
        <v/>
      </c>
      <c r="DT69" s="902" t="str">
        <f t="shared" si="102"/>
        <v/>
      </c>
      <c r="DU69" s="902" t="str">
        <f t="shared" si="103"/>
        <v/>
      </c>
      <c r="DV69" s="902" t="str">
        <f t="shared" si="104"/>
        <v/>
      </c>
      <c r="DW69" s="902" t="str">
        <f t="shared" si="105"/>
        <v/>
      </c>
      <c r="DX69" s="902" t="str">
        <f t="shared" si="106"/>
        <v/>
      </c>
      <c r="DY69" s="902" t="str">
        <f t="shared" si="107"/>
        <v/>
      </c>
      <c r="DZ69" s="902" t="str">
        <f t="shared" si="108"/>
        <v/>
      </c>
      <c r="EA69" s="902" t="str">
        <f t="shared" si="109"/>
        <v/>
      </c>
      <c r="EB69" s="902" t="str">
        <f t="shared" si="110"/>
        <v/>
      </c>
      <c r="EC69" s="902" t="str">
        <f t="shared" si="111"/>
        <v/>
      </c>
      <c r="ED69" s="902" t="str">
        <f t="shared" si="112"/>
        <v/>
      </c>
      <c r="EE69" s="902" t="str">
        <f t="shared" si="113"/>
        <v/>
      </c>
      <c r="EF69" s="902" t="str">
        <f t="shared" si="114"/>
        <v/>
      </c>
      <c r="EG69" s="902" t="str">
        <f t="shared" si="115"/>
        <v/>
      </c>
      <c r="EH69" s="902" t="str">
        <f t="shared" si="116"/>
        <v/>
      </c>
      <c r="EI69" s="902" t="str">
        <f t="shared" si="117"/>
        <v/>
      </c>
      <c r="EJ69" s="902" t="str">
        <f t="shared" si="118"/>
        <v/>
      </c>
      <c r="EK69" s="902" t="str">
        <f t="shared" si="119"/>
        <v/>
      </c>
      <c r="EL69" s="902" t="str">
        <f t="shared" si="120"/>
        <v/>
      </c>
      <c r="EM69" s="902" t="str">
        <f t="shared" si="121"/>
        <v/>
      </c>
      <c r="EN69" s="902" t="str">
        <f t="shared" si="122"/>
        <v/>
      </c>
      <c r="EO69" s="902" t="str">
        <f t="shared" si="123"/>
        <v/>
      </c>
      <c r="EP69" s="902" t="str">
        <f t="shared" si="124"/>
        <v/>
      </c>
      <c r="EQ69" s="902" t="str">
        <f t="shared" si="125"/>
        <v/>
      </c>
      <c r="ER69" s="902" t="str">
        <f t="shared" si="126"/>
        <v/>
      </c>
      <c r="ES69" s="902" t="str">
        <f t="shared" si="127"/>
        <v/>
      </c>
      <c r="ET69" s="902" t="str">
        <f t="shared" si="128"/>
        <v/>
      </c>
      <c r="EU69" s="902" t="str">
        <f t="shared" si="129"/>
        <v/>
      </c>
      <c r="EV69" s="902" t="str">
        <f t="shared" si="130"/>
        <v/>
      </c>
      <c r="EW69" s="902" t="str">
        <f t="shared" si="131"/>
        <v/>
      </c>
      <c r="EX69" s="902" t="str">
        <f t="shared" si="132"/>
        <v/>
      </c>
      <c r="EY69" s="902" t="str">
        <f t="shared" si="133"/>
        <v/>
      </c>
      <c r="EZ69" s="902" t="str">
        <f t="shared" si="134"/>
        <v/>
      </c>
      <c r="FA69" s="902" t="str">
        <f t="shared" si="135"/>
        <v/>
      </c>
      <c r="FB69" s="902" t="str">
        <f t="shared" si="136"/>
        <v/>
      </c>
      <c r="FC69" s="902" t="str">
        <f t="shared" si="137"/>
        <v/>
      </c>
      <c r="FD69" s="902" t="str">
        <f t="shared" si="138"/>
        <v/>
      </c>
      <c r="FE69" s="902" t="str">
        <f t="shared" si="139"/>
        <v/>
      </c>
      <c r="FF69" s="902" t="str">
        <f t="shared" si="140"/>
        <v/>
      </c>
      <c r="FG69" s="902" t="str">
        <f t="shared" si="141"/>
        <v/>
      </c>
      <c r="FH69" s="902" t="str">
        <f t="shared" si="142"/>
        <v/>
      </c>
      <c r="FI69" s="902" t="str">
        <f t="shared" si="143"/>
        <v/>
      </c>
      <c r="FJ69" s="902" t="str">
        <f t="shared" si="144"/>
        <v/>
      </c>
      <c r="FK69" s="902" t="str">
        <f t="shared" si="145"/>
        <v/>
      </c>
      <c r="FL69" s="902" t="str">
        <f t="shared" si="146"/>
        <v/>
      </c>
      <c r="FM69" s="902" t="str">
        <f t="shared" si="147"/>
        <v/>
      </c>
      <c r="FN69" s="902" t="str">
        <f t="shared" si="148"/>
        <v/>
      </c>
      <c r="FO69" s="902" t="str">
        <f t="shared" si="149"/>
        <v/>
      </c>
      <c r="FP69" s="902" t="str">
        <f t="shared" si="150"/>
        <v/>
      </c>
      <c r="FQ69" s="902" t="str">
        <f t="shared" si="151"/>
        <v/>
      </c>
      <c r="FR69" s="902" t="str">
        <f t="shared" si="152"/>
        <v/>
      </c>
      <c r="FS69" s="902" t="str">
        <f t="shared" si="153"/>
        <v/>
      </c>
      <c r="FT69" s="902" t="str">
        <f t="shared" si="154"/>
        <v/>
      </c>
      <c r="FU69" s="902" t="str">
        <f t="shared" si="155"/>
        <v/>
      </c>
      <c r="FV69" s="902" t="str">
        <f t="shared" si="156"/>
        <v/>
      </c>
      <c r="FW69" s="902" t="str">
        <f t="shared" si="157"/>
        <v/>
      </c>
      <c r="FX69" s="902" t="str">
        <f t="shared" si="158"/>
        <v/>
      </c>
      <c r="FY69" s="902" t="str">
        <f t="shared" si="159"/>
        <v/>
      </c>
      <c r="FZ69" s="902" t="str">
        <f t="shared" si="160"/>
        <v/>
      </c>
      <c r="GA69" s="902" t="str">
        <f t="shared" si="161"/>
        <v/>
      </c>
      <c r="GB69" s="902" t="str">
        <f t="shared" si="162"/>
        <v/>
      </c>
      <c r="GC69" s="902" t="str">
        <f t="shared" si="163"/>
        <v/>
      </c>
      <c r="GD69" s="902" t="str">
        <f t="shared" si="164"/>
        <v/>
      </c>
      <c r="GE69" s="902" t="str">
        <f t="shared" si="165"/>
        <v/>
      </c>
      <c r="GF69" s="902" t="str">
        <f t="shared" si="166"/>
        <v/>
      </c>
      <c r="GG69" s="902" t="str">
        <f t="shared" si="167"/>
        <v/>
      </c>
      <c r="GH69" s="902" t="str">
        <f t="shared" si="168"/>
        <v/>
      </c>
      <c r="GI69" s="902" t="str">
        <f t="shared" si="169"/>
        <v/>
      </c>
      <c r="GJ69" s="902" t="str">
        <f t="shared" si="170"/>
        <v/>
      </c>
      <c r="GK69" s="902" t="str">
        <f t="shared" si="171"/>
        <v/>
      </c>
      <c r="GL69" s="902" t="str">
        <f t="shared" si="172"/>
        <v/>
      </c>
      <c r="GM69" s="902" t="str">
        <f t="shared" si="173"/>
        <v/>
      </c>
      <c r="GN69" s="902" t="str">
        <f t="shared" si="174"/>
        <v/>
      </c>
      <c r="GO69" s="902" t="str">
        <f t="shared" si="175"/>
        <v/>
      </c>
      <c r="GP69" s="902" t="str">
        <f t="shared" si="176"/>
        <v/>
      </c>
      <c r="GQ69" s="902" t="str">
        <f t="shared" si="177"/>
        <v/>
      </c>
      <c r="GR69" s="902" t="str">
        <f t="shared" si="178"/>
        <v/>
      </c>
      <c r="GS69" s="902" t="str">
        <f t="shared" si="179"/>
        <v/>
      </c>
      <c r="GT69" s="902" t="str">
        <f t="shared" si="180"/>
        <v/>
      </c>
      <c r="GU69" s="902" t="str">
        <f t="shared" si="181"/>
        <v/>
      </c>
      <c r="GV69" s="902" t="str">
        <f t="shared" si="182"/>
        <v/>
      </c>
      <c r="GW69" s="902" t="str">
        <f t="shared" si="183"/>
        <v/>
      </c>
      <c r="GX69" s="902" t="str">
        <f t="shared" si="184"/>
        <v/>
      </c>
      <c r="GY69" s="902" t="str">
        <f t="shared" si="185"/>
        <v/>
      </c>
      <c r="GZ69" s="902" t="str">
        <f t="shared" si="186"/>
        <v/>
      </c>
      <c r="HA69" s="902" t="str">
        <f t="shared" si="187"/>
        <v/>
      </c>
      <c r="HB69" s="902" t="str">
        <f t="shared" si="188"/>
        <v/>
      </c>
      <c r="HC69" s="902" t="str">
        <f t="shared" si="189"/>
        <v/>
      </c>
      <c r="HD69" s="902" t="str">
        <f t="shared" si="190"/>
        <v/>
      </c>
      <c r="HE69" s="902" t="str">
        <f t="shared" si="191"/>
        <v/>
      </c>
      <c r="HF69" s="902" t="str">
        <f t="shared" si="192"/>
        <v/>
      </c>
      <c r="HG69" s="902" t="str">
        <f t="shared" si="193"/>
        <v/>
      </c>
      <c r="HH69" s="902" t="str">
        <f t="shared" si="194"/>
        <v/>
      </c>
      <c r="HI69" s="902" t="str">
        <f t="shared" si="195"/>
        <v/>
      </c>
      <c r="HJ69" s="902" t="str">
        <f t="shared" si="196"/>
        <v/>
      </c>
      <c r="HK69" s="902" t="str">
        <f t="shared" si="197"/>
        <v/>
      </c>
      <c r="HL69" s="902" t="str">
        <f t="shared" si="198"/>
        <v/>
      </c>
      <c r="HM69" s="902" t="str">
        <f t="shared" si="199"/>
        <v/>
      </c>
      <c r="HN69" s="902" t="str">
        <f t="shared" si="200"/>
        <v/>
      </c>
      <c r="HO69" s="902" t="str">
        <f t="shared" si="201"/>
        <v/>
      </c>
      <c r="HP69" s="902" t="str">
        <f t="shared" si="202"/>
        <v/>
      </c>
      <c r="HQ69" s="902" t="str">
        <f t="shared" si="203"/>
        <v/>
      </c>
      <c r="HR69" s="902" t="str">
        <f t="shared" si="204"/>
        <v/>
      </c>
      <c r="HS69" s="902" t="str">
        <f t="shared" si="205"/>
        <v/>
      </c>
      <c r="HT69" s="902" t="str">
        <f t="shared" si="206"/>
        <v/>
      </c>
      <c r="HU69" s="902" t="str">
        <f t="shared" si="207"/>
        <v/>
      </c>
      <c r="HV69" s="902" t="str">
        <f t="shared" si="208"/>
        <v/>
      </c>
      <c r="HW69" s="902" t="str">
        <f t="shared" si="209"/>
        <v/>
      </c>
      <c r="HX69" s="902" t="str">
        <f t="shared" si="210"/>
        <v/>
      </c>
      <c r="HY69" s="902" t="str">
        <f t="shared" si="211"/>
        <v/>
      </c>
      <c r="HZ69" s="934" t="str">
        <f t="shared" si="212"/>
        <v/>
      </c>
      <c r="IA69" s="934" t="str">
        <f t="shared" si="213"/>
        <v/>
      </c>
      <c r="IB69" s="934" t="str">
        <f t="shared" si="214"/>
        <v/>
      </c>
      <c r="IC69" s="934" t="str">
        <f t="shared" si="215"/>
        <v/>
      </c>
      <c r="ID69" s="934" t="str">
        <f t="shared" si="216"/>
        <v/>
      </c>
      <c r="IE69" s="934" t="str">
        <f t="shared" si="217"/>
        <v/>
      </c>
      <c r="IF69" s="934" t="str">
        <f t="shared" si="218"/>
        <v/>
      </c>
      <c r="IG69" s="934" t="str">
        <f t="shared" si="219"/>
        <v/>
      </c>
      <c r="IH69" s="934" t="str">
        <f t="shared" si="220"/>
        <v/>
      </c>
      <c r="II69" s="934" t="str">
        <f t="shared" si="221"/>
        <v/>
      </c>
      <c r="IJ69" s="934" t="str">
        <f t="shared" si="222"/>
        <v/>
      </c>
      <c r="IK69" s="934" t="str">
        <f t="shared" si="223"/>
        <v/>
      </c>
      <c r="IL69" s="934" t="str">
        <f t="shared" si="224"/>
        <v/>
      </c>
      <c r="IM69" s="934" t="str">
        <f t="shared" si="225"/>
        <v/>
      </c>
      <c r="IN69" s="934" t="str">
        <f t="shared" si="226"/>
        <v/>
      </c>
      <c r="IO69" s="934" t="str">
        <f t="shared" si="227"/>
        <v/>
      </c>
      <c r="IP69" s="934" t="str">
        <f t="shared" si="228"/>
        <v/>
      </c>
      <c r="IQ69" s="934" t="str">
        <f t="shared" si="229"/>
        <v/>
      </c>
      <c r="IR69" s="934" t="str">
        <f t="shared" si="230"/>
        <v/>
      </c>
      <c r="IS69" s="934" t="str">
        <f t="shared" si="231"/>
        <v/>
      </c>
      <c r="IT69" s="934" t="str">
        <f t="shared" si="232"/>
        <v/>
      </c>
      <c r="IU69" s="934" t="str">
        <f t="shared" si="233"/>
        <v/>
      </c>
      <c r="IV69" s="934" t="str">
        <f t="shared" si="234"/>
        <v/>
      </c>
      <c r="IW69" s="934" t="str">
        <f t="shared" si="235"/>
        <v/>
      </c>
      <c r="IX69" s="934" t="str">
        <f t="shared" si="236"/>
        <v/>
      </c>
      <c r="IY69" s="934" t="str">
        <f t="shared" si="237"/>
        <v/>
      </c>
      <c r="IZ69" s="934" t="str">
        <f t="shared" si="238"/>
        <v/>
      </c>
      <c r="JA69" s="934" t="str">
        <f t="shared" si="239"/>
        <v/>
      </c>
      <c r="JB69" s="934" t="str">
        <f t="shared" si="240"/>
        <v/>
      </c>
      <c r="JC69" s="934" t="str">
        <f t="shared" si="241"/>
        <v/>
      </c>
      <c r="JD69" s="934" t="str">
        <f t="shared" si="242"/>
        <v/>
      </c>
      <c r="JE69" s="934" t="str">
        <f t="shared" si="243"/>
        <v/>
      </c>
      <c r="JF69" s="934" t="str">
        <f t="shared" si="244"/>
        <v/>
      </c>
      <c r="JG69" s="934" t="str">
        <f t="shared" si="245"/>
        <v/>
      </c>
      <c r="JH69" s="934" t="str">
        <f t="shared" si="246"/>
        <v/>
      </c>
      <c r="JI69" s="934" t="str">
        <f t="shared" si="247"/>
        <v/>
      </c>
      <c r="JJ69" s="934" t="str">
        <f t="shared" si="248"/>
        <v/>
      </c>
      <c r="JK69" s="934" t="str">
        <f t="shared" si="249"/>
        <v/>
      </c>
      <c r="JL69" s="934" t="str">
        <f t="shared" si="250"/>
        <v/>
      </c>
      <c r="JM69" s="934" t="str">
        <f t="shared" si="251"/>
        <v/>
      </c>
      <c r="JN69" s="934" t="str">
        <f t="shared" si="252"/>
        <v/>
      </c>
      <c r="JO69" s="934" t="str">
        <f t="shared" si="253"/>
        <v/>
      </c>
      <c r="JP69" s="934" t="str">
        <f t="shared" si="254"/>
        <v/>
      </c>
      <c r="JQ69" s="934" t="str">
        <f t="shared" si="255"/>
        <v/>
      </c>
      <c r="JR69" s="934" t="str">
        <f t="shared" si="256"/>
        <v/>
      </c>
      <c r="JS69" s="934" t="str">
        <f t="shared" si="257"/>
        <v/>
      </c>
      <c r="JT69" s="934" t="str">
        <f t="shared" si="258"/>
        <v/>
      </c>
      <c r="JU69" s="934" t="str">
        <f t="shared" si="259"/>
        <v/>
      </c>
      <c r="JV69" s="934" t="str">
        <f t="shared" si="260"/>
        <v/>
      </c>
      <c r="JW69" s="934" t="str">
        <f t="shared" si="261"/>
        <v/>
      </c>
      <c r="JX69" s="934" t="str">
        <f t="shared" si="262"/>
        <v/>
      </c>
      <c r="JY69" s="934" t="str">
        <f t="shared" si="263"/>
        <v/>
      </c>
      <c r="JZ69" s="934" t="str">
        <f t="shared" si="264"/>
        <v/>
      </c>
      <c r="KA69" s="934" t="str">
        <f t="shared" si="265"/>
        <v/>
      </c>
      <c r="KB69" s="934" t="str">
        <f t="shared" si="266"/>
        <v/>
      </c>
      <c r="KC69" s="934" t="str">
        <f t="shared" si="267"/>
        <v/>
      </c>
      <c r="KD69" s="934" t="str">
        <f t="shared" si="268"/>
        <v/>
      </c>
      <c r="KE69" s="934" t="str">
        <f t="shared" si="269"/>
        <v/>
      </c>
      <c r="KF69" s="934" t="str">
        <f t="shared" si="270"/>
        <v/>
      </c>
      <c r="KG69" s="934" t="str">
        <f t="shared" si="271"/>
        <v/>
      </c>
      <c r="KH69" s="934" t="str">
        <f t="shared" si="272"/>
        <v/>
      </c>
      <c r="KI69" s="934" t="str">
        <f t="shared" si="273"/>
        <v/>
      </c>
      <c r="KJ69" s="934" t="str">
        <f t="shared" si="274"/>
        <v/>
      </c>
      <c r="KK69" s="934" t="str">
        <f t="shared" si="275"/>
        <v/>
      </c>
      <c r="KL69" s="934" t="str">
        <f t="shared" si="276"/>
        <v/>
      </c>
      <c r="KM69" s="934" t="str">
        <f t="shared" si="277"/>
        <v/>
      </c>
      <c r="KN69" s="934" t="str">
        <f t="shared" si="278"/>
        <v/>
      </c>
      <c r="KO69" s="934" t="str">
        <f t="shared" si="279"/>
        <v/>
      </c>
      <c r="KP69" s="934" t="str">
        <f t="shared" si="280"/>
        <v/>
      </c>
      <c r="KQ69" s="934" t="str">
        <f t="shared" si="281"/>
        <v/>
      </c>
      <c r="KR69" s="934" t="str">
        <f t="shared" si="282"/>
        <v/>
      </c>
      <c r="KS69" s="934" t="str">
        <f t="shared" si="283"/>
        <v/>
      </c>
      <c r="KT69" s="934" t="str">
        <f t="shared" si="284"/>
        <v/>
      </c>
      <c r="KU69" s="934" t="str">
        <f t="shared" si="285"/>
        <v/>
      </c>
      <c r="KV69" s="934" t="str">
        <f t="shared" si="286"/>
        <v/>
      </c>
      <c r="KW69" s="934" t="str">
        <f t="shared" si="287"/>
        <v/>
      </c>
      <c r="KX69" s="934" t="str">
        <f t="shared" si="288"/>
        <v/>
      </c>
      <c r="KY69" s="934" t="str">
        <f t="shared" si="289"/>
        <v/>
      </c>
      <c r="KZ69" s="934" t="str">
        <f t="shared" si="290"/>
        <v/>
      </c>
      <c r="LA69" s="934" t="str">
        <f t="shared" si="291"/>
        <v/>
      </c>
      <c r="LB69" s="934" t="str">
        <f t="shared" si="292"/>
        <v/>
      </c>
      <c r="LC69" s="934" t="str">
        <f t="shared" si="293"/>
        <v/>
      </c>
      <c r="LD69" s="934" t="str">
        <f t="shared" si="294"/>
        <v/>
      </c>
      <c r="LE69" s="934" t="str">
        <f t="shared" si="295"/>
        <v/>
      </c>
      <c r="LF69" s="934" t="str">
        <f t="shared" si="296"/>
        <v/>
      </c>
      <c r="LG69" s="934" t="str">
        <f t="shared" si="297"/>
        <v/>
      </c>
      <c r="LH69" s="934" t="str">
        <f t="shared" si="298"/>
        <v/>
      </c>
      <c r="LI69" s="934" t="str">
        <f t="shared" si="299"/>
        <v/>
      </c>
      <c r="LJ69" s="934" t="str">
        <f t="shared" si="300"/>
        <v/>
      </c>
      <c r="LK69" s="934" t="str">
        <f t="shared" si="301"/>
        <v/>
      </c>
      <c r="LL69" s="934" t="str">
        <f t="shared" si="302"/>
        <v/>
      </c>
      <c r="LM69" s="934" t="str">
        <f t="shared" si="303"/>
        <v/>
      </c>
      <c r="LN69" s="934" t="str">
        <f t="shared" si="304"/>
        <v/>
      </c>
      <c r="LO69" s="934" t="str">
        <f t="shared" si="305"/>
        <v/>
      </c>
      <c r="LP69" s="934" t="str">
        <f t="shared" si="306"/>
        <v/>
      </c>
      <c r="LQ69" s="935" t="str">
        <f t="shared" si="307"/>
        <v/>
      </c>
      <c r="LR69" s="935" t="str">
        <f t="shared" si="308"/>
        <v/>
      </c>
      <c r="LS69" s="935" t="str">
        <f t="shared" si="309"/>
        <v/>
      </c>
      <c r="LT69" s="935" t="str">
        <f t="shared" si="310"/>
        <v/>
      </c>
      <c r="LU69" s="935" t="str">
        <f t="shared" si="311"/>
        <v/>
      </c>
      <c r="LV69" s="902" t="str">
        <f t="shared" si="312"/>
        <v/>
      </c>
      <c r="LW69" s="902" t="str">
        <f t="shared" si="313"/>
        <v/>
      </c>
      <c r="LX69" s="902" t="str">
        <f t="shared" si="314"/>
        <v/>
      </c>
      <c r="LY69" s="902" t="str">
        <f t="shared" si="315"/>
        <v/>
      </c>
      <c r="LZ69" s="902" t="str">
        <f t="shared" si="316"/>
        <v/>
      </c>
      <c r="MA69" s="902" t="str">
        <f t="shared" si="317"/>
        <v/>
      </c>
      <c r="MB69" s="902" t="str">
        <f t="shared" si="318"/>
        <v/>
      </c>
      <c r="MC69" s="902" t="str">
        <f t="shared" si="319"/>
        <v/>
      </c>
      <c r="MD69" s="902" t="str">
        <f t="shared" si="320"/>
        <v/>
      </c>
      <c r="ME69" s="902" t="str">
        <f t="shared" si="321"/>
        <v/>
      </c>
      <c r="MF69" s="902" t="str">
        <f t="shared" si="322"/>
        <v/>
      </c>
      <c r="MG69" s="902" t="str">
        <f t="shared" si="323"/>
        <v/>
      </c>
      <c r="MH69" s="902" t="str">
        <f t="shared" si="324"/>
        <v/>
      </c>
      <c r="MI69" s="902" t="str">
        <f t="shared" si="325"/>
        <v/>
      </c>
      <c r="MJ69" s="902" t="str">
        <f t="shared" si="326"/>
        <v/>
      </c>
      <c r="MK69" s="902" t="str">
        <f t="shared" si="327"/>
        <v/>
      </c>
      <c r="ML69" s="902" t="str">
        <f t="shared" si="328"/>
        <v/>
      </c>
      <c r="MM69" s="902" t="str">
        <f t="shared" si="329"/>
        <v/>
      </c>
      <c r="MN69" s="902" t="str">
        <f t="shared" si="330"/>
        <v/>
      </c>
      <c r="MO69" s="902" t="str">
        <f t="shared" si="331"/>
        <v/>
      </c>
      <c r="MP69" s="923">
        <f t="shared" si="338"/>
        <v>0</v>
      </c>
      <c r="MQ69" s="923">
        <f t="shared" si="339"/>
        <v>0</v>
      </c>
      <c r="MR69" s="923">
        <f t="shared" si="340"/>
        <v>0</v>
      </c>
      <c r="MS69" s="923">
        <f t="shared" si="341"/>
        <v>0</v>
      </c>
      <c r="MT69" s="923">
        <f t="shared" si="342"/>
        <v>0</v>
      </c>
      <c r="MU69" s="923">
        <f t="shared" si="343"/>
        <v>0</v>
      </c>
      <c r="MV69" s="923">
        <f t="shared" si="344"/>
        <v>0</v>
      </c>
      <c r="MW69" s="923">
        <f t="shared" si="345"/>
        <v>0</v>
      </c>
      <c r="MX69" s="923">
        <f t="shared" si="346"/>
        <v>0</v>
      </c>
      <c r="MY69" s="923">
        <f t="shared" si="347"/>
        <v>0</v>
      </c>
      <c r="MZ69" s="923">
        <f t="shared" si="332"/>
        <v>0</v>
      </c>
      <c r="NA69" s="923">
        <f t="shared" si="333"/>
        <v>0</v>
      </c>
      <c r="NB69" s="923">
        <f t="shared" si="334"/>
        <v>0</v>
      </c>
      <c r="NC69" s="923">
        <f t="shared" si="335"/>
        <v>0</v>
      </c>
      <c r="ND69" s="923">
        <f t="shared" si="336"/>
        <v>0</v>
      </c>
    </row>
    <row r="70" spans="1:369" s="902" customFormat="1" ht="13.9" customHeight="1" x14ac:dyDescent="0.2">
      <c r="A70" s="927">
        <f>COUNT(A32,A33,A34,A35,A36,A37,A38,A39,A40,A41,A42,A43,A44,A45,A46,A47,A48,A49,A50,A51,A52,A53,A54,A55,A56,A57,A58,A59,A60,A61)</f>
        <v>0</v>
      </c>
      <c r="B70" s="1282" t="s">
        <v>421</v>
      </c>
      <c r="C70" s="1282"/>
      <c r="D70" s="936" t="s">
        <v>422</v>
      </c>
      <c r="E70" s="760">
        <f>SUM(E32:E69)</f>
        <v>0</v>
      </c>
      <c r="F70" s="761">
        <f>(E32*F32+E33*F33+E34*F34+E35*F35+E36*F36+E37*F37+E38*F38+E39*F39+E40*F40+E41*F41+E42*F42+E43*F43+E44*F44+E45*F45+E46*F46+E47*F47+E48*F48+E49*F49+E50*F50+E51*F51+E52*F52+E53*F53+E54*F54+E55*F55+E56*F56+E57*F57+E58*F58+E59*F59+E60*F60+E61*F61+E62*F62+E63*F63+E64*F64+E65*F65+E66*F66+E67*F67+E68*F68+E69*F69)</f>
        <v>0</v>
      </c>
      <c r="H70" s="1283" t="s">
        <v>423</v>
      </c>
      <c r="I70" s="937" t="s">
        <v>424</v>
      </c>
      <c r="J70" s="762" t="str">
        <f>IF(P89=0,"",IF(SUM(P80:P84)/P89&gt;=0.4,"Pass","Fail"))</f>
        <v/>
      </c>
      <c r="K70" s="311"/>
      <c r="L70" s="938" t="s">
        <v>425</v>
      </c>
      <c r="M70" s="763">
        <f>SUM(M32:M69)</f>
        <v>0</v>
      </c>
      <c r="N70" s="899"/>
      <c r="O70" s="899"/>
      <c r="P70" s="899"/>
      <c r="Q70" s="899"/>
      <c r="R70" s="899"/>
      <c r="S70" s="899"/>
      <c r="T70" s="899"/>
      <c r="U70" s="899"/>
      <c r="V70" s="913"/>
      <c r="W70" s="939"/>
      <c r="X70" s="939">
        <f t="shared" ref="X70:FA70" si="348">SUM(X32:X69)</f>
        <v>0</v>
      </c>
      <c r="Y70" s="939">
        <f t="shared" si="348"/>
        <v>0</v>
      </c>
      <c r="Z70" s="939">
        <f t="shared" si="348"/>
        <v>0</v>
      </c>
      <c r="AA70" s="939">
        <f t="shared" si="348"/>
        <v>0</v>
      </c>
      <c r="AB70" s="939">
        <f t="shared" si="348"/>
        <v>0</v>
      </c>
      <c r="AC70" s="939">
        <f t="shared" si="348"/>
        <v>0</v>
      </c>
      <c r="AD70" s="939">
        <f t="shared" si="348"/>
        <v>0</v>
      </c>
      <c r="AE70" s="939">
        <f t="shared" si="348"/>
        <v>0</v>
      </c>
      <c r="AF70" s="939">
        <f t="shared" si="348"/>
        <v>0</v>
      </c>
      <c r="AG70" s="939">
        <f t="shared" si="348"/>
        <v>0</v>
      </c>
      <c r="AH70" s="939">
        <f t="shared" si="348"/>
        <v>0</v>
      </c>
      <c r="AI70" s="939">
        <f t="shared" si="348"/>
        <v>0</v>
      </c>
      <c r="AJ70" s="939">
        <f t="shared" si="348"/>
        <v>0</v>
      </c>
      <c r="AK70" s="939">
        <f t="shared" si="348"/>
        <v>0</v>
      </c>
      <c r="AL70" s="939">
        <f t="shared" si="348"/>
        <v>0</v>
      </c>
      <c r="AM70" s="939">
        <f>SUM(AM32:AM69)</f>
        <v>0</v>
      </c>
      <c r="AN70" s="939">
        <f>SUM(AN32:AN69)</f>
        <v>0</v>
      </c>
      <c r="AO70" s="939">
        <f>SUM(AO32:AO69)</f>
        <v>0</v>
      </c>
      <c r="AP70" s="939">
        <f>SUM(AP32:AP69)</f>
        <v>0</v>
      </c>
      <c r="AQ70" s="939">
        <f>SUM(AQ32:AQ69)</f>
        <v>0</v>
      </c>
      <c r="AR70" s="939">
        <f t="shared" si="348"/>
        <v>0</v>
      </c>
      <c r="AS70" s="939">
        <f t="shared" si="348"/>
        <v>0</v>
      </c>
      <c r="AT70" s="939">
        <f t="shared" si="348"/>
        <v>0</v>
      </c>
      <c r="AU70" s="939">
        <f t="shared" si="348"/>
        <v>0</v>
      </c>
      <c r="AV70" s="939">
        <f t="shared" si="348"/>
        <v>0</v>
      </c>
      <c r="AW70" s="939">
        <f t="shared" si="348"/>
        <v>0</v>
      </c>
      <c r="AX70" s="939">
        <f t="shared" si="348"/>
        <v>0</v>
      </c>
      <c r="AY70" s="939">
        <f t="shared" si="348"/>
        <v>0</v>
      </c>
      <c r="AZ70" s="939">
        <f t="shared" si="348"/>
        <v>0</v>
      </c>
      <c r="BA70" s="939">
        <f t="shared" si="348"/>
        <v>0</v>
      </c>
      <c r="BB70" s="939">
        <f>SUM(BB32:BB69)</f>
        <v>0</v>
      </c>
      <c r="BC70" s="939">
        <f>SUM(BC32:BC69)</f>
        <v>0</v>
      </c>
      <c r="BD70" s="939">
        <f>SUM(BD32:BD69)</f>
        <v>0</v>
      </c>
      <c r="BE70" s="939">
        <f>SUM(BE32:BE69)</f>
        <v>0</v>
      </c>
      <c r="BF70" s="939">
        <f>SUM(BF32:BF69)</f>
        <v>0</v>
      </c>
      <c r="BG70" s="939">
        <f t="shared" si="348"/>
        <v>0</v>
      </c>
      <c r="BH70" s="939">
        <f t="shared" si="348"/>
        <v>0</v>
      </c>
      <c r="BI70" s="939">
        <f t="shared" si="348"/>
        <v>0</v>
      </c>
      <c r="BJ70" s="939">
        <f t="shared" si="348"/>
        <v>0</v>
      </c>
      <c r="BK70" s="939">
        <f t="shared" si="348"/>
        <v>0</v>
      </c>
      <c r="BL70" s="939">
        <f>SUM(BL32:BL69)</f>
        <v>0</v>
      </c>
      <c r="BM70" s="939">
        <f>SUM(BM32:BM69)</f>
        <v>0</v>
      </c>
      <c r="BN70" s="939">
        <f>SUM(BN32:BN69)</f>
        <v>0</v>
      </c>
      <c r="BO70" s="939">
        <f>SUM(BO32:BO69)</f>
        <v>0</v>
      </c>
      <c r="BP70" s="939">
        <f>SUM(BP32:BP69)</f>
        <v>0</v>
      </c>
      <c r="BQ70" s="939">
        <f t="shared" si="348"/>
        <v>0</v>
      </c>
      <c r="BR70" s="939">
        <f t="shared" si="348"/>
        <v>0</v>
      </c>
      <c r="BS70" s="939">
        <f t="shared" si="348"/>
        <v>0</v>
      </c>
      <c r="BT70" s="939">
        <f t="shared" si="348"/>
        <v>0</v>
      </c>
      <c r="BU70" s="939">
        <f t="shared" si="348"/>
        <v>0</v>
      </c>
      <c r="BV70" s="939">
        <f>SUM(BV32:BV69)</f>
        <v>0</v>
      </c>
      <c r="BW70" s="939">
        <f>SUM(BW32:BW69)</f>
        <v>0</v>
      </c>
      <c r="BX70" s="939">
        <f>SUM(BX32:BX69)</f>
        <v>0</v>
      </c>
      <c r="BY70" s="939">
        <f>SUM(BY32:BY69)</f>
        <v>0</v>
      </c>
      <c r="BZ70" s="939">
        <f>SUM(BZ32:BZ69)</f>
        <v>0</v>
      </c>
      <c r="CA70" s="939">
        <f t="shared" si="348"/>
        <v>0</v>
      </c>
      <c r="CB70" s="939">
        <f t="shared" si="348"/>
        <v>0</v>
      </c>
      <c r="CC70" s="939">
        <f t="shared" si="348"/>
        <v>0</v>
      </c>
      <c r="CD70" s="939">
        <f t="shared" si="348"/>
        <v>0</v>
      </c>
      <c r="CE70" s="939">
        <f t="shared" si="348"/>
        <v>0</v>
      </c>
      <c r="CF70" s="939">
        <f t="shared" si="348"/>
        <v>0</v>
      </c>
      <c r="CG70" s="939">
        <f t="shared" si="348"/>
        <v>0</v>
      </c>
      <c r="CH70" s="939">
        <f t="shared" si="348"/>
        <v>0</v>
      </c>
      <c r="CI70" s="939">
        <f t="shared" si="348"/>
        <v>0</v>
      </c>
      <c r="CJ70" s="939">
        <f t="shared" si="348"/>
        <v>0</v>
      </c>
      <c r="CK70" s="939">
        <f>SUM(CK32:CK69)</f>
        <v>0</v>
      </c>
      <c r="CL70" s="939">
        <f>SUM(CL32:CL69)</f>
        <v>0</v>
      </c>
      <c r="CM70" s="939">
        <f>SUM(CM32:CM69)</f>
        <v>0</v>
      </c>
      <c r="CN70" s="939">
        <f>SUM(CN32:CN69)</f>
        <v>0</v>
      </c>
      <c r="CO70" s="939">
        <f>SUM(CO32:CO69)</f>
        <v>0</v>
      </c>
      <c r="CP70" s="939">
        <f t="shared" ref="CP70:CY70" si="349">SUM(CP32:CP69)</f>
        <v>0</v>
      </c>
      <c r="CQ70" s="939">
        <f t="shared" si="349"/>
        <v>0</v>
      </c>
      <c r="CR70" s="939">
        <f t="shared" si="349"/>
        <v>0</v>
      </c>
      <c r="CS70" s="939">
        <f t="shared" si="349"/>
        <v>0</v>
      </c>
      <c r="CT70" s="939">
        <f t="shared" si="349"/>
        <v>0</v>
      </c>
      <c r="CU70" s="939">
        <f t="shared" si="349"/>
        <v>0</v>
      </c>
      <c r="CV70" s="939">
        <f t="shared" si="349"/>
        <v>0</v>
      </c>
      <c r="CW70" s="939">
        <f t="shared" si="349"/>
        <v>0</v>
      </c>
      <c r="CX70" s="939">
        <f t="shared" si="349"/>
        <v>0</v>
      </c>
      <c r="CY70" s="939">
        <f t="shared" si="349"/>
        <v>0</v>
      </c>
      <c r="CZ70" s="939">
        <f t="shared" si="348"/>
        <v>0</v>
      </c>
      <c r="DA70" s="939">
        <f t="shared" si="348"/>
        <v>0</v>
      </c>
      <c r="DB70" s="939">
        <f t="shared" si="348"/>
        <v>0</v>
      </c>
      <c r="DC70" s="939">
        <f t="shared" si="348"/>
        <v>0</v>
      </c>
      <c r="DD70" s="939">
        <f t="shared" si="348"/>
        <v>0</v>
      </c>
      <c r="DE70" s="939">
        <f t="shared" si="348"/>
        <v>0</v>
      </c>
      <c r="DF70" s="939">
        <f t="shared" si="348"/>
        <v>0</v>
      </c>
      <c r="DG70" s="939">
        <f t="shared" si="348"/>
        <v>0</v>
      </c>
      <c r="DH70" s="939">
        <f t="shared" si="348"/>
        <v>0</v>
      </c>
      <c r="DI70" s="939">
        <f t="shared" si="348"/>
        <v>0</v>
      </c>
      <c r="DJ70" s="939">
        <f t="shared" si="348"/>
        <v>0</v>
      </c>
      <c r="DK70" s="939">
        <f t="shared" si="348"/>
        <v>0</v>
      </c>
      <c r="DL70" s="939">
        <f t="shared" si="348"/>
        <v>0</v>
      </c>
      <c r="DM70" s="939">
        <f t="shared" si="348"/>
        <v>0</v>
      </c>
      <c r="DN70" s="939">
        <f t="shared" si="348"/>
        <v>0</v>
      </c>
      <c r="DO70" s="939">
        <f t="shared" si="348"/>
        <v>0</v>
      </c>
      <c r="DP70" s="939">
        <f t="shared" si="348"/>
        <v>0</v>
      </c>
      <c r="DQ70" s="939">
        <f t="shared" si="348"/>
        <v>0</v>
      </c>
      <c r="DR70" s="939">
        <f t="shared" si="348"/>
        <v>0</v>
      </c>
      <c r="DS70" s="939">
        <f t="shared" si="348"/>
        <v>0</v>
      </c>
      <c r="DT70" s="939">
        <f t="shared" si="348"/>
        <v>0</v>
      </c>
      <c r="DU70" s="939">
        <f t="shared" si="348"/>
        <v>0</v>
      </c>
      <c r="DV70" s="939">
        <f t="shared" si="348"/>
        <v>0</v>
      </c>
      <c r="DW70" s="939">
        <f t="shared" si="348"/>
        <v>0</v>
      </c>
      <c r="DX70" s="939">
        <f t="shared" si="348"/>
        <v>0</v>
      </c>
      <c r="DY70" s="939">
        <f t="shared" si="348"/>
        <v>0</v>
      </c>
      <c r="DZ70" s="939">
        <f t="shared" si="348"/>
        <v>0</v>
      </c>
      <c r="EA70" s="939">
        <f t="shared" si="348"/>
        <v>0</v>
      </c>
      <c r="EB70" s="939">
        <f t="shared" si="348"/>
        <v>0</v>
      </c>
      <c r="EC70" s="939">
        <f t="shared" si="348"/>
        <v>0</v>
      </c>
      <c r="ED70" s="939">
        <f t="shared" si="348"/>
        <v>0</v>
      </c>
      <c r="EE70" s="939">
        <f t="shared" si="348"/>
        <v>0</v>
      </c>
      <c r="EF70" s="939">
        <f t="shared" si="348"/>
        <v>0</v>
      </c>
      <c r="EG70" s="939">
        <f t="shared" si="348"/>
        <v>0</v>
      </c>
      <c r="EH70" s="939">
        <f t="shared" si="348"/>
        <v>0</v>
      </c>
      <c r="EI70" s="939">
        <f t="shared" si="348"/>
        <v>0</v>
      </c>
      <c r="EJ70" s="939">
        <f t="shared" si="348"/>
        <v>0</v>
      </c>
      <c r="EK70" s="939">
        <f t="shared" si="348"/>
        <v>0</v>
      </c>
      <c r="EL70" s="939">
        <f t="shared" si="348"/>
        <v>0</v>
      </c>
      <c r="EM70" s="939">
        <f t="shared" si="348"/>
        <v>0</v>
      </c>
      <c r="EN70" s="939">
        <f t="shared" si="348"/>
        <v>0</v>
      </c>
      <c r="EO70" s="939">
        <f t="shared" si="348"/>
        <v>0</v>
      </c>
      <c r="EP70" s="939">
        <f t="shared" si="348"/>
        <v>0</v>
      </c>
      <c r="EQ70" s="939">
        <f t="shared" si="348"/>
        <v>0</v>
      </c>
      <c r="ER70" s="939">
        <f t="shared" si="348"/>
        <v>0</v>
      </c>
      <c r="ES70" s="939">
        <f t="shared" si="348"/>
        <v>0</v>
      </c>
      <c r="ET70" s="939">
        <f t="shared" si="348"/>
        <v>0</v>
      </c>
      <c r="EU70" s="939">
        <f t="shared" si="348"/>
        <v>0</v>
      </c>
      <c r="EV70" s="939">
        <f t="shared" si="348"/>
        <v>0</v>
      </c>
      <c r="EW70" s="939">
        <f t="shared" si="348"/>
        <v>0</v>
      </c>
      <c r="EX70" s="939">
        <f t="shared" si="348"/>
        <v>0</v>
      </c>
      <c r="EY70" s="939">
        <f t="shared" si="348"/>
        <v>0</v>
      </c>
      <c r="EZ70" s="939">
        <f t="shared" si="348"/>
        <v>0</v>
      </c>
      <c r="FA70" s="939">
        <f t="shared" si="348"/>
        <v>0</v>
      </c>
      <c r="FB70" s="939">
        <f t="shared" ref="FB70:HW70" si="350">SUM(FB32:FB69)</f>
        <v>0</v>
      </c>
      <c r="FC70" s="939">
        <f>SUM(FC32:FC69)</f>
        <v>0</v>
      </c>
      <c r="FD70" s="939">
        <f>SUM(FD32:FD69)</f>
        <v>0</v>
      </c>
      <c r="FE70" s="939">
        <f>SUM(FE32:FE69)</f>
        <v>0</v>
      </c>
      <c r="FF70" s="939">
        <f>SUM(FF32:FF69)</f>
        <v>0</v>
      </c>
      <c r="FG70" s="939">
        <f>SUM(FG32:FG69)</f>
        <v>0</v>
      </c>
      <c r="FH70" s="939">
        <f t="shared" si="350"/>
        <v>0</v>
      </c>
      <c r="FI70" s="939">
        <f t="shared" si="350"/>
        <v>0</v>
      </c>
      <c r="FJ70" s="939">
        <f t="shared" si="350"/>
        <v>0</v>
      </c>
      <c r="FK70" s="939">
        <f t="shared" si="350"/>
        <v>0</v>
      </c>
      <c r="FL70" s="939">
        <f t="shared" si="350"/>
        <v>0</v>
      </c>
      <c r="FM70" s="939">
        <f>SUM(FM32:FM69)</f>
        <v>0</v>
      </c>
      <c r="FN70" s="939">
        <f>SUM(FN32:FN69)</f>
        <v>0</v>
      </c>
      <c r="FO70" s="939">
        <f>SUM(FO32:FO69)</f>
        <v>0</v>
      </c>
      <c r="FP70" s="939">
        <f>SUM(FP32:FP69)</f>
        <v>0</v>
      </c>
      <c r="FQ70" s="939">
        <f>SUM(FQ32:FQ69)</f>
        <v>0</v>
      </c>
      <c r="FR70" s="939">
        <f t="shared" si="350"/>
        <v>0</v>
      </c>
      <c r="FS70" s="939">
        <f t="shared" si="350"/>
        <v>0</v>
      </c>
      <c r="FT70" s="939">
        <f t="shared" si="350"/>
        <v>0</v>
      </c>
      <c r="FU70" s="939">
        <f t="shared" si="350"/>
        <v>0</v>
      </c>
      <c r="FV70" s="939">
        <f t="shared" si="350"/>
        <v>0</v>
      </c>
      <c r="FW70" s="939">
        <f t="shared" si="350"/>
        <v>0</v>
      </c>
      <c r="FX70" s="939">
        <f t="shared" si="350"/>
        <v>0</v>
      </c>
      <c r="FY70" s="939">
        <f t="shared" si="350"/>
        <v>0</v>
      </c>
      <c r="FZ70" s="939">
        <f t="shared" si="350"/>
        <v>0</v>
      </c>
      <c r="GA70" s="939">
        <f t="shared" si="350"/>
        <v>0</v>
      </c>
      <c r="GB70" s="939">
        <f t="shared" si="350"/>
        <v>0</v>
      </c>
      <c r="GC70" s="939">
        <f t="shared" si="350"/>
        <v>0</v>
      </c>
      <c r="GD70" s="939">
        <f t="shared" si="350"/>
        <v>0</v>
      </c>
      <c r="GE70" s="939">
        <f t="shared" si="350"/>
        <v>0</v>
      </c>
      <c r="GF70" s="939">
        <f t="shared" si="350"/>
        <v>0</v>
      </c>
      <c r="GG70" s="939">
        <f t="shared" si="350"/>
        <v>0</v>
      </c>
      <c r="GH70" s="939">
        <f t="shared" si="350"/>
        <v>0</v>
      </c>
      <c r="GI70" s="939">
        <f t="shared" si="350"/>
        <v>0</v>
      </c>
      <c r="GJ70" s="939">
        <f t="shared" si="350"/>
        <v>0</v>
      </c>
      <c r="GK70" s="939">
        <f t="shared" si="350"/>
        <v>0</v>
      </c>
      <c r="GL70" s="939">
        <f t="shared" si="350"/>
        <v>0</v>
      </c>
      <c r="GM70" s="939">
        <f t="shared" si="350"/>
        <v>0</v>
      </c>
      <c r="GN70" s="939">
        <f t="shared" si="350"/>
        <v>0</v>
      </c>
      <c r="GO70" s="939">
        <f t="shared" si="350"/>
        <v>0</v>
      </c>
      <c r="GP70" s="939">
        <f t="shared" si="350"/>
        <v>0</v>
      </c>
      <c r="GQ70" s="939">
        <f t="shared" si="350"/>
        <v>0</v>
      </c>
      <c r="GR70" s="939">
        <f t="shared" si="350"/>
        <v>0</v>
      </c>
      <c r="GS70" s="939">
        <f t="shared" si="350"/>
        <v>0</v>
      </c>
      <c r="GT70" s="939">
        <f t="shared" si="350"/>
        <v>0</v>
      </c>
      <c r="GU70" s="939">
        <f t="shared" si="350"/>
        <v>0</v>
      </c>
      <c r="GV70" s="939">
        <f t="shared" si="350"/>
        <v>0</v>
      </c>
      <c r="GW70" s="939">
        <f t="shared" si="350"/>
        <v>0</v>
      </c>
      <c r="GX70" s="939">
        <f t="shared" si="350"/>
        <v>0</v>
      </c>
      <c r="GY70" s="939">
        <f t="shared" si="350"/>
        <v>0</v>
      </c>
      <c r="GZ70" s="939">
        <f t="shared" si="350"/>
        <v>0</v>
      </c>
      <c r="HA70" s="939">
        <f t="shared" si="350"/>
        <v>0</v>
      </c>
      <c r="HB70" s="939">
        <f t="shared" si="350"/>
        <v>0</v>
      </c>
      <c r="HC70" s="939">
        <f t="shared" si="350"/>
        <v>0</v>
      </c>
      <c r="HD70" s="939">
        <f t="shared" si="350"/>
        <v>0</v>
      </c>
      <c r="HE70" s="939">
        <f t="shared" si="350"/>
        <v>0</v>
      </c>
      <c r="HF70" s="939">
        <f t="shared" si="350"/>
        <v>0</v>
      </c>
      <c r="HG70" s="939">
        <f t="shared" si="350"/>
        <v>0</v>
      </c>
      <c r="HH70" s="939">
        <f t="shared" si="350"/>
        <v>0</v>
      </c>
      <c r="HI70" s="939">
        <f t="shared" si="350"/>
        <v>0</v>
      </c>
      <c r="HJ70" s="939">
        <f t="shared" si="350"/>
        <v>0</v>
      </c>
      <c r="HK70" s="939">
        <f t="shared" si="350"/>
        <v>0</v>
      </c>
      <c r="HL70" s="939">
        <f t="shared" si="350"/>
        <v>0</v>
      </c>
      <c r="HM70" s="939">
        <f t="shared" si="350"/>
        <v>0</v>
      </c>
      <c r="HN70" s="939">
        <f t="shared" si="350"/>
        <v>0</v>
      </c>
      <c r="HO70" s="939">
        <f t="shared" si="350"/>
        <v>0</v>
      </c>
      <c r="HP70" s="939">
        <f t="shared" si="350"/>
        <v>0</v>
      </c>
      <c r="HQ70" s="939">
        <f t="shared" si="350"/>
        <v>0</v>
      </c>
      <c r="HR70" s="939">
        <f t="shared" si="350"/>
        <v>0</v>
      </c>
      <c r="HS70" s="939">
        <f t="shared" si="350"/>
        <v>0</v>
      </c>
      <c r="HT70" s="939">
        <f t="shared" si="350"/>
        <v>0</v>
      </c>
      <c r="HU70" s="939">
        <f t="shared" si="350"/>
        <v>0</v>
      </c>
      <c r="HV70" s="939">
        <f t="shared" si="350"/>
        <v>0</v>
      </c>
      <c r="HW70" s="939">
        <f t="shared" si="350"/>
        <v>0</v>
      </c>
      <c r="HX70" s="939">
        <f t="shared" ref="HX70:KI70" si="351">SUM(HX32:HX69)</f>
        <v>0</v>
      </c>
      <c r="HY70" s="939">
        <f t="shared" si="351"/>
        <v>0</v>
      </c>
      <c r="HZ70" s="939">
        <f t="shared" si="351"/>
        <v>0</v>
      </c>
      <c r="IA70" s="939">
        <f t="shared" si="351"/>
        <v>0</v>
      </c>
      <c r="IB70" s="939">
        <f t="shared" si="351"/>
        <v>0</v>
      </c>
      <c r="IC70" s="939">
        <f t="shared" si="351"/>
        <v>0</v>
      </c>
      <c r="ID70" s="939">
        <f t="shared" si="351"/>
        <v>0</v>
      </c>
      <c r="IE70" s="939">
        <f t="shared" si="351"/>
        <v>0</v>
      </c>
      <c r="IF70" s="939">
        <f t="shared" si="351"/>
        <v>0</v>
      </c>
      <c r="IG70" s="939">
        <f t="shared" si="351"/>
        <v>0</v>
      </c>
      <c r="IH70" s="939">
        <f t="shared" si="351"/>
        <v>0</v>
      </c>
      <c r="II70" s="939">
        <f t="shared" si="351"/>
        <v>0</v>
      </c>
      <c r="IJ70" s="939">
        <f t="shared" si="351"/>
        <v>0</v>
      </c>
      <c r="IK70" s="939">
        <f t="shared" si="351"/>
        <v>0</v>
      </c>
      <c r="IL70" s="939">
        <f t="shared" si="351"/>
        <v>0</v>
      </c>
      <c r="IM70" s="939">
        <f t="shared" si="351"/>
        <v>0</v>
      </c>
      <c r="IN70" s="939">
        <f t="shared" si="351"/>
        <v>0</v>
      </c>
      <c r="IO70" s="939">
        <f t="shared" si="351"/>
        <v>0</v>
      </c>
      <c r="IP70" s="939">
        <f t="shared" si="351"/>
        <v>0</v>
      </c>
      <c r="IQ70" s="939">
        <f t="shared" si="351"/>
        <v>0</v>
      </c>
      <c r="IR70" s="939">
        <f t="shared" si="351"/>
        <v>0</v>
      </c>
      <c r="IS70" s="939">
        <f t="shared" si="351"/>
        <v>0</v>
      </c>
      <c r="IT70" s="939">
        <f t="shared" si="351"/>
        <v>0</v>
      </c>
      <c r="IU70" s="939">
        <f t="shared" si="351"/>
        <v>0</v>
      </c>
      <c r="IV70" s="939">
        <f t="shared" si="351"/>
        <v>0</v>
      </c>
      <c r="IW70" s="939">
        <f t="shared" si="351"/>
        <v>0</v>
      </c>
      <c r="IX70" s="939">
        <f t="shared" si="351"/>
        <v>0</v>
      </c>
      <c r="IY70" s="939">
        <f t="shared" si="351"/>
        <v>0</v>
      </c>
      <c r="IZ70" s="939">
        <f t="shared" si="351"/>
        <v>0</v>
      </c>
      <c r="JA70" s="939">
        <f t="shared" si="351"/>
        <v>0</v>
      </c>
      <c r="JB70" s="939">
        <f t="shared" si="351"/>
        <v>0</v>
      </c>
      <c r="JC70" s="939">
        <f t="shared" si="351"/>
        <v>0</v>
      </c>
      <c r="JD70" s="939">
        <f t="shared" si="351"/>
        <v>0</v>
      </c>
      <c r="JE70" s="939">
        <f t="shared" si="351"/>
        <v>0</v>
      </c>
      <c r="JF70" s="939">
        <f t="shared" si="351"/>
        <v>0</v>
      </c>
      <c r="JG70" s="939">
        <f t="shared" si="351"/>
        <v>0</v>
      </c>
      <c r="JH70" s="939">
        <f t="shared" si="351"/>
        <v>0</v>
      </c>
      <c r="JI70" s="939">
        <f t="shared" si="351"/>
        <v>0</v>
      </c>
      <c r="JJ70" s="939">
        <f t="shared" si="351"/>
        <v>0</v>
      </c>
      <c r="JK70" s="939">
        <f t="shared" si="351"/>
        <v>0</v>
      </c>
      <c r="JL70" s="939">
        <f t="shared" si="351"/>
        <v>0</v>
      </c>
      <c r="JM70" s="939">
        <f t="shared" si="351"/>
        <v>0</v>
      </c>
      <c r="JN70" s="939">
        <f t="shared" si="351"/>
        <v>0</v>
      </c>
      <c r="JO70" s="939">
        <f t="shared" si="351"/>
        <v>0</v>
      </c>
      <c r="JP70" s="939">
        <f t="shared" si="351"/>
        <v>0</v>
      </c>
      <c r="JQ70" s="939">
        <f t="shared" si="351"/>
        <v>0</v>
      </c>
      <c r="JR70" s="939">
        <f t="shared" si="351"/>
        <v>0</v>
      </c>
      <c r="JS70" s="939">
        <f t="shared" si="351"/>
        <v>0</v>
      </c>
      <c r="JT70" s="939">
        <f t="shared" si="351"/>
        <v>0</v>
      </c>
      <c r="JU70" s="939">
        <f t="shared" si="351"/>
        <v>0</v>
      </c>
      <c r="JV70" s="939">
        <f t="shared" si="351"/>
        <v>0</v>
      </c>
      <c r="JW70" s="939">
        <f t="shared" si="351"/>
        <v>0</v>
      </c>
      <c r="JX70" s="939">
        <f t="shared" si="351"/>
        <v>0</v>
      </c>
      <c r="JY70" s="939">
        <f t="shared" si="351"/>
        <v>0</v>
      </c>
      <c r="JZ70" s="939">
        <f t="shared" si="351"/>
        <v>0</v>
      </c>
      <c r="KA70" s="939">
        <f t="shared" si="351"/>
        <v>0</v>
      </c>
      <c r="KB70" s="939">
        <f t="shared" si="351"/>
        <v>0</v>
      </c>
      <c r="KC70" s="939">
        <f t="shared" si="351"/>
        <v>0</v>
      </c>
      <c r="KD70" s="939">
        <f t="shared" si="351"/>
        <v>0</v>
      </c>
      <c r="KE70" s="939">
        <f t="shared" si="351"/>
        <v>0</v>
      </c>
      <c r="KF70" s="939">
        <f t="shared" si="351"/>
        <v>0</v>
      </c>
      <c r="KG70" s="939">
        <f t="shared" si="351"/>
        <v>0</v>
      </c>
      <c r="KH70" s="939">
        <f t="shared" si="351"/>
        <v>0</v>
      </c>
      <c r="KI70" s="939">
        <f t="shared" si="351"/>
        <v>0</v>
      </c>
      <c r="KJ70" s="939">
        <f t="shared" ref="KJ70:NE70" si="352">SUM(KJ32:KJ69)</f>
        <v>0</v>
      </c>
      <c r="KK70" s="939">
        <f t="shared" si="352"/>
        <v>0</v>
      </c>
      <c r="KL70" s="939">
        <f t="shared" si="352"/>
        <v>0</v>
      </c>
      <c r="KM70" s="939">
        <f t="shared" si="352"/>
        <v>0</v>
      </c>
      <c r="KN70" s="939">
        <f t="shared" si="352"/>
        <v>0</v>
      </c>
      <c r="KO70" s="939">
        <f t="shared" si="352"/>
        <v>0</v>
      </c>
      <c r="KP70" s="939">
        <f t="shared" si="352"/>
        <v>0</v>
      </c>
      <c r="KQ70" s="939">
        <f t="shared" si="352"/>
        <v>0</v>
      </c>
      <c r="KR70" s="939">
        <f t="shared" si="352"/>
        <v>0</v>
      </c>
      <c r="KS70" s="939">
        <f t="shared" si="352"/>
        <v>0</v>
      </c>
      <c r="KT70" s="939">
        <f t="shared" si="352"/>
        <v>0</v>
      </c>
      <c r="KU70" s="939">
        <f t="shared" si="352"/>
        <v>0</v>
      </c>
      <c r="KV70" s="939">
        <f t="shared" si="352"/>
        <v>0</v>
      </c>
      <c r="KW70" s="939">
        <f t="shared" si="352"/>
        <v>0</v>
      </c>
      <c r="KX70" s="939">
        <f t="shared" si="352"/>
        <v>0</v>
      </c>
      <c r="KY70" s="939">
        <f t="shared" si="352"/>
        <v>0</v>
      </c>
      <c r="KZ70" s="939">
        <f t="shared" si="352"/>
        <v>0</v>
      </c>
      <c r="LA70" s="939">
        <f t="shared" si="352"/>
        <v>0</v>
      </c>
      <c r="LB70" s="939">
        <f t="shared" si="352"/>
        <v>0</v>
      </c>
      <c r="LC70" s="939">
        <f t="shared" si="352"/>
        <v>0</v>
      </c>
      <c r="LD70" s="939">
        <f t="shared" si="352"/>
        <v>0</v>
      </c>
      <c r="LE70" s="939">
        <f t="shared" si="352"/>
        <v>0</v>
      </c>
      <c r="LF70" s="939">
        <f t="shared" si="352"/>
        <v>0</v>
      </c>
      <c r="LG70" s="939">
        <f t="shared" si="352"/>
        <v>0</v>
      </c>
      <c r="LH70" s="939">
        <f t="shared" si="352"/>
        <v>0</v>
      </c>
      <c r="LI70" s="939">
        <f t="shared" si="352"/>
        <v>0</v>
      </c>
      <c r="LJ70" s="939">
        <f t="shared" si="352"/>
        <v>0</v>
      </c>
      <c r="LK70" s="939">
        <f t="shared" si="352"/>
        <v>0</v>
      </c>
      <c r="LL70" s="939">
        <f t="shared" si="352"/>
        <v>0</v>
      </c>
      <c r="LM70" s="939">
        <f t="shared" si="352"/>
        <v>0</v>
      </c>
      <c r="LN70" s="939">
        <f t="shared" si="352"/>
        <v>0</v>
      </c>
      <c r="LO70" s="939">
        <f t="shared" si="352"/>
        <v>0</v>
      </c>
      <c r="LP70" s="939">
        <f t="shared" si="352"/>
        <v>0</v>
      </c>
      <c r="LQ70" s="939">
        <f t="shared" si="352"/>
        <v>0</v>
      </c>
      <c r="LR70" s="939">
        <f t="shared" si="352"/>
        <v>0</v>
      </c>
      <c r="LS70" s="939">
        <f t="shared" si="352"/>
        <v>0</v>
      </c>
      <c r="LT70" s="939">
        <f t="shared" si="352"/>
        <v>0</v>
      </c>
      <c r="LU70" s="939">
        <f t="shared" si="352"/>
        <v>0</v>
      </c>
      <c r="LV70" s="939">
        <f t="shared" si="352"/>
        <v>0</v>
      </c>
      <c r="LW70" s="939">
        <f t="shared" si="352"/>
        <v>0</v>
      </c>
      <c r="LX70" s="939">
        <f t="shared" si="352"/>
        <v>0</v>
      </c>
      <c r="LY70" s="939">
        <f t="shared" si="352"/>
        <v>0</v>
      </c>
      <c r="LZ70" s="939">
        <f t="shared" si="352"/>
        <v>0</v>
      </c>
      <c r="MA70" s="939">
        <f t="shared" si="352"/>
        <v>0</v>
      </c>
      <c r="MB70" s="939">
        <f t="shared" si="352"/>
        <v>0</v>
      </c>
      <c r="MC70" s="939">
        <f t="shared" si="352"/>
        <v>0</v>
      </c>
      <c r="MD70" s="939">
        <f t="shared" si="352"/>
        <v>0</v>
      </c>
      <c r="ME70" s="939">
        <f t="shared" si="352"/>
        <v>0</v>
      </c>
      <c r="MF70" s="939">
        <f t="shared" si="352"/>
        <v>0</v>
      </c>
      <c r="MG70" s="939">
        <f t="shared" si="352"/>
        <v>0</v>
      </c>
      <c r="MH70" s="939">
        <f t="shared" si="352"/>
        <v>0</v>
      </c>
      <c r="MI70" s="939">
        <f t="shared" si="352"/>
        <v>0</v>
      </c>
      <c r="MJ70" s="939">
        <f t="shared" si="352"/>
        <v>0</v>
      </c>
      <c r="MK70" s="939">
        <f t="shared" si="352"/>
        <v>0</v>
      </c>
      <c r="ML70" s="939">
        <f t="shared" si="352"/>
        <v>0</v>
      </c>
      <c r="MM70" s="939">
        <f t="shared" si="352"/>
        <v>0</v>
      </c>
      <c r="MN70" s="939">
        <f t="shared" si="352"/>
        <v>0</v>
      </c>
      <c r="MO70" s="939">
        <f t="shared" si="352"/>
        <v>0</v>
      </c>
      <c r="MP70" s="939">
        <f t="shared" si="352"/>
        <v>0</v>
      </c>
      <c r="MQ70" s="939">
        <f t="shared" si="352"/>
        <v>0</v>
      </c>
      <c r="MR70" s="939">
        <f t="shared" si="352"/>
        <v>0</v>
      </c>
      <c r="MS70" s="939">
        <f t="shared" si="352"/>
        <v>0</v>
      </c>
      <c r="MT70" s="939">
        <f t="shared" si="352"/>
        <v>0</v>
      </c>
      <c r="MU70" s="939">
        <f t="shared" si="352"/>
        <v>0</v>
      </c>
      <c r="MV70" s="939">
        <f t="shared" si="352"/>
        <v>0</v>
      </c>
      <c r="MW70" s="939">
        <f t="shared" si="352"/>
        <v>0</v>
      </c>
      <c r="MX70" s="939">
        <f t="shared" si="352"/>
        <v>0</v>
      </c>
      <c r="MY70" s="939">
        <f t="shared" si="352"/>
        <v>0</v>
      </c>
      <c r="MZ70" s="939">
        <f t="shared" si="352"/>
        <v>0</v>
      </c>
      <c r="NA70" s="939">
        <f t="shared" si="352"/>
        <v>0</v>
      </c>
      <c r="NB70" s="939">
        <f t="shared" si="352"/>
        <v>0</v>
      </c>
      <c r="NC70" s="939">
        <f t="shared" si="352"/>
        <v>0</v>
      </c>
      <c r="ND70" s="939">
        <f t="shared" si="352"/>
        <v>0</v>
      </c>
      <c r="NE70" s="939">
        <f t="shared" si="352"/>
        <v>0</v>
      </c>
    </row>
    <row r="71" spans="1:369" s="902" customFormat="1" ht="13.9" customHeight="1" x14ac:dyDescent="0.2">
      <c r="B71" s="1284" t="str">
        <f>'Rent Schedule &amp; Summary'!$B$49</f>
        <v/>
      </c>
      <c r="C71" s="1284"/>
      <c r="D71" s="927" t="s">
        <v>426</v>
      </c>
      <c r="E71" s="760">
        <f>SUM(E39:E69)</f>
        <v>0</v>
      </c>
      <c r="F71" s="761">
        <f>(E39*F39+E40*F40+E41*F41+E42*F42+E43*F43+E44*F44+E45*F45+E46*F46+E47*F47+E48*F48+E49*F49+E50*F50+E51*F51+E52*F52+E53*F53+E54*F54+E55*F55+E56*F56+E57*F57+E58*F58+E59*F59+E60*F60+E61*F61+E62*F62+E63*F63+E64*F64+E65*F65+E66*F66+E67*F67+E68*F68+E69*F69)</f>
        <v>0</v>
      </c>
      <c r="H71" s="1283"/>
      <c r="I71" s="937" t="s">
        <v>427</v>
      </c>
      <c r="J71" s="762" t="str">
        <f>IF(P89=0,"",IF(SUM(P81:P84)/P89&gt;=0.2,"Pass","Fail"))</f>
        <v/>
      </c>
      <c r="K71" s="311"/>
      <c r="L71" s="936" t="s">
        <v>428</v>
      </c>
      <c r="M71" s="763">
        <f>M70*12</f>
        <v>0</v>
      </c>
      <c r="N71" s="899"/>
      <c r="O71" s="899"/>
      <c r="P71" s="899"/>
      <c r="Q71" s="899"/>
      <c r="R71" s="899"/>
      <c r="S71" s="899"/>
      <c r="T71" s="899"/>
      <c r="U71" s="899"/>
      <c r="V71" s="899"/>
      <c r="W71" s="939"/>
      <c r="X71" s="939"/>
      <c r="Y71" s="939"/>
      <c r="Z71" s="939"/>
      <c r="AA71" s="939"/>
      <c r="AB71" s="939"/>
      <c r="AC71" s="939"/>
      <c r="AD71" s="939"/>
      <c r="AE71" s="939"/>
      <c r="AF71" s="939"/>
      <c r="AG71" s="939"/>
      <c r="AH71" s="939"/>
      <c r="AI71" s="939"/>
      <c r="AJ71" s="939"/>
      <c r="AK71" s="939"/>
      <c r="AL71" s="939"/>
      <c r="AM71" s="939"/>
      <c r="AN71" s="939"/>
      <c r="AO71" s="939"/>
      <c r="AP71" s="939"/>
      <c r="AQ71" s="939"/>
      <c r="AR71" s="939"/>
      <c r="AS71" s="939"/>
      <c r="AT71" s="939"/>
      <c r="AU71" s="939"/>
      <c r="AV71" s="939"/>
      <c r="AW71" s="939"/>
      <c r="AX71" s="939"/>
      <c r="AY71" s="939"/>
      <c r="AZ71" s="939"/>
      <c r="BA71" s="939"/>
      <c r="BB71" s="939"/>
      <c r="BC71" s="939"/>
      <c r="BD71" s="939"/>
      <c r="BE71" s="939"/>
      <c r="BF71" s="939"/>
      <c r="BG71" s="939"/>
      <c r="BH71" s="939"/>
      <c r="BI71" s="939"/>
      <c r="BJ71" s="939"/>
      <c r="BK71" s="939"/>
      <c r="BL71" s="939"/>
      <c r="BM71" s="939"/>
      <c r="BN71" s="939"/>
      <c r="BO71" s="939"/>
      <c r="BP71" s="939"/>
      <c r="BQ71" s="939"/>
      <c r="BR71" s="939"/>
      <c r="BS71" s="939"/>
      <c r="BT71" s="939"/>
      <c r="BU71" s="939"/>
      <c r="BV71" s="939"/>
      <c r="BW71" s="939"/>
      <c r="BX71" s="939"/>
      <c r="BY71" s="939"/>
      <c r="BZ71" s="939"/>
      <c r="CA71" s="939"/>
      <c r="CB71" s="939"/>
      <c r="CC71" s="939"/>
      <c r="CD71" s="939"/>
      <c r="CE71" s="939"/>
      <c r="CF71" s="939"/>
      <c r="CG71" s="939"/>
      <c r="CH71" s="939"/>
      <c r="CI71" s="939"/>
      <c r="CJ71" s="939"/>
      <c r="CK71" s="939"/>
      <c r="CL71" s="939"/>
      <c r="CM71" s="939"/>
      <c r="CN71" s="939"/>
      <c r="CO71" s="939"/>
      <c r="CP71" s="939"/>
      <c r="CQ71" s="939"/>
      <c r="CR71" s="939"/>
      <c r="CS71" s="939"/>
      <c r="CT71" s="939"/>
      <c r="CU71" s="939"/>
      <c r="CV71" s="939"/>
      <c r="CW71" s="939"/>
      <c r="CX71" s="939"/>
      <c r="CY71" s="939"/>
      <c r="CZ71" s="939"/>
      <c r="DA71" s="939"/>
      <c r="DB71" s="939"/>
      <c r="DC71" s="939"/>
      <c r="DD71" s="939"/>
      <c r="DE71" s="939"/>
      <c r="DF71" s="939"/>
      <c r="DG71" s="939"/>
      <c r="DH71" s="939"/>
      <c r="DI71" s="939"/>
      <c r="DJ71" s="939"/>
      <c r="DK71" s="939"/>
      <c r="DL71" s="939"/>
      <c r="DM71" s="939"/>
      <c r="DN71" s="939"/>
      <c r="DO71" s="939"/>
      <c r="DP71" s="939"/>
      <c r="DQ71" s="939"/>
      <c r="DR71" s="939"/>
      <c r="DS71" s="939"/>
      <c r="DT71" s="939"/>
      <c r="DU71" s="939"/>
      <c r="DV71" s="939"/>
      <c r="DW71" s="939"/>
      <c r="DX71" s="939"/>
      <c r="DY71" s="939"/>
      <c r="DZ71" s="939"/>
      <c r="EA71" s="939"/>
      <c r="EB71" s="939"/>
      <c r="EC71" s="939"/>
      <c r="ED71" s="939"/>
      <c r="EE71" s="939"/>
      <c r="EF71" s="939"/>
      <c r="EG71" s="939"/>
      <c r="EH71" s="939"/>
      <c r="EI71" s="939"/>
      <c r="EJ71" s="939"/>
      <c r="EK71" s="939"/>
      <c r="EL71" s="939"/>
      <c r="EM71" s="939"/>
      <c r="EN71" s="939"/>
      <c r="EO71" s="939"/>
      <c r="EP71" s="939"/>
      <c r="EQ71" s="939"/>
      <c r="ER71" s="939"/>
      <c r="ES71" s="939"/>
      <c r="ET71" s="939"/>
      <c r="EU71" s="939"/>
      <c r="EV71" s="939"/>
      <c r="EW71" s="939"/>
      <c r="EX71" s="939"/>
      <c r="EY71" s="939"/>
      <c r="EZ71" s="939"/>
      <c r="FA71" s="939"/>
      <c r="FB71" s="939"/>
      <c r="FC71" s="939"/>
      <c r="FD71" s="939"/>
      <c r="FE71" s="939"/>
      <c r="FF71" s="939"/>
      <c r="FG71" s="939"/>
      <c r="FH71" s="939"/>
      <c r="FI71" s="939"/>
      <c r="FJ71" s="939"/>
      <c r="FK71" s="939"/>
      <c r="FL71" s="939"/>
      <c r="FM71" s="939"/>
      <c r="FN71" s="939"/>
      <c r="FO71" s="939"/>
      <c r="FP71" s="939"/>
      <c r="FQ71" s="939"/>
      <c r="FR71" s="939"/>
      <c r="FS71" s="939"/>
      <c r="FT71" s="939"/>
      <c r="FU71" s="939"/>
      <c r="FV71" s="939"/>
      <c r="FW71" s="939"/>
      <c r="FX71" s="939"/>
      <c r="FY71" s="939"/>
      <c r="FZ71" s="939"/>
      <c r="GA71" s="939"/>
      <c r="GB71" s="939"/>
      <c r="GC71" s="939"/>
      <c r="GD71" s="939"/>
      <c r="GE71" s="939"/>
      <c r="GF71" s="939"/>
      <c r="GG71" s="939"/>
      <c r="GH71" s="939"/>
      <c r="GI71" s="939"/>
      <c r="GJ71" s="939"/>
      <c r="GK71" s="939"/>
      <c r="GL71" s="939"/>
      <c r="GM71" s="939"/>
      <c r="GN71" s="939"/>
      <c r="GO71" s="939"/>
      <c r="GP71" s="939"/>
      <c r="GQ71" s="939"/>
      <c r="GR71" s="939"/>
      <c r="GS71" s="939"/>
      <c r="GT71" s="939"/>
      <c r="GU71" s="939"/>
      <c r="GV71" s="939"/>
      <c r="GW71" s="939"/>
      <c r="GX71" s="939"/>
      <c r="GY71" s="939"/>
      <c r="GZ71" s="939"/>
      <c r="HA71" s="939"/>
      <c r="HB71" s="939"/>
      <c r="HC71" s="939"/>
      <c r="HD71" s="939"/>
      <c r="HE71" s="939"/>
      <c r="HF71" s="939"/>
      <c r="HG71" s="939"/>
      <c r="HH71" s="939"/>
      <c r="HI71" s="939"/>
      <c r="HJ71" s="939"/>
      <c r="HK71" s="939"/>
      <c r="HL71" s="939"/>
      <c r="HM71" s="939"/>
      <c r="HN71" s="939"/>
      <c r="HO71" s="939"/>
      <c r="HP71" s="939"/>
      <c r="HQ71" s="939"/>
      <c r="HR71" s="939"/>
      <c r="HS71" s="939"/>
      <c r="HT71" s="939"/>
      <c r="HU71" s="939"/>
      <c r="HV71" s="939"/>
      <c r="HW71" s="939"/>
      <c r="HX71" s="939"/>
      <c r="HY71" s="939"/>
      <c r="HZ71" s="939"/>
      <c r="IA71" s="939"/>
      <c r="IB71" s="939"/>
      <c r="IC71" s="939"/>
      <c r="ID71" s="939"/>
      <c r="IE71" s="939"/>
      <c r="IF71" s="939"/>
      <c r="IG71" s="939"/>
      <c r="IH71" s="939"/>
      <c r="II71" s="939"/>
      <c r="IJ71" s="939"/>
      <c r="IK71" s="939"/>
      <c r="IL71" s="939"/>
      <c r="IM71" s="939"/>
      <c r="IN71" s="939"/>
      <c r="IO71" s="939"/>
      <c r="IP71" s="939"/>
      <c r="IQ71" s="939"/>
      <c r="IR71" s="939"/>
      <c r="IS71" s="939"/>
      <c r="IT71" s="939"/>
      <c r="IU71" s="939"/>
      <c r="IV71" s="939"/>
      <c r="IW71" s="939"/>
      <c r="IX71" s="939"/>
      <c r="IY71" s="939"/>
      <c r="IZ71" s="939"/>
      <c r="JA71" s="939"/>
      <c r="JB71" s="939"/>
      <c r="JC71" s="939"/>
      <c r="JD71" s="939"/>
      <c r="JE71" s="939"/>
      <c r="JF71" s="939"/>
      <c r="JG71" s="939"/>
      <c r="JH71" s="939"/>
      <c r="JI71" s="939"/>
      <c r="JJ71" s="939"/>
      <c r="JK71" s="939"/>
      <c r="JL71" s="939"/>
      <c r="JM71" s="939"/>
      <c r="JN71" s="939"/>
      <c r="JO71" s="939"/>
      <c r="JP71" s="939"/>
      <c r="JQ71" s="939"/>
      <c r="JR71" s="939"/>
      <c r="JS71" s="939"/>
      <c r="JT71" s="939"/>
      <c r="JU71" s="939"/>
      <c r="JV71" s="939"/>
      <c r="JW71" s="939"/>
      <c r="JX71" s="939"/>
      <c r="JY71" s="939"/>
      <c r="JZ71" s="939"/>
      <c r="KA71" s="939"/>
      <c r="KB71" s="939"/>
      <c r="KC71" s="939"/>
      <c r="KD71" s="939"/>
      <c r="KE71" s="939"/>
      <c r="KF71" s="939"/>
      <c r="KG71" s="939"/>
      <c r="KH71" s="939"/>
      <c r="KI71" s="939"/>
      <c r="KJ71" s="939"/>
      <c r="KK71" s="939"/>
      <c r="KL71" s="939"/>
      <c r="KM71" s="939"/>
      <c r="KN71" s="939"/>
      <c r="KO71" s="939"/>
      <c r="KP71" s="939"/>
      <c r="KQ71" s="939"/>
      <c r="KR71" s="939"/>
      <c r="KS71" s="939"/>
      <c r="KT71" s="939"/>
      <c r="KU71" s="939"/>
      <c r="KV71" s="939"/>
      <c r="KW71" s="939"/>
      <c r="KX71" s="939"/>
      <c r="KY71" s="939"/>
      <c r="KZ71" s="939"/>
      <c r="LA71" s="939"/>
      <c r="LB71" s="939"/>
      <c r="LC71" s="939"/>
      <c r="LD71" s="939"/>
      <c r="LE71" s="939"/>
      <c r="LF71" s="939"/>
      <c r="LG71" s="939"/>
      <c r="LH71" s="939"/>
      <c r="LI71" s="939"/>
      <c r="LJ71" s="939"/>
      <c r="LK71" s="939"/>
      <c r="LL71" s="939"/>
      <c r="LM71" s="939"/>
      <c r="LN71" s="939"/>
      <c r="LO71" s="939"/>
      <c r="LP71" s="939"/>
      <c r="LQ71" s="939"/>
      <c r="LR71" s="939"/>
      <c r="LS71" s="939"/>
      <c r="LT71" s="939"/>
      <c r="LU71" s="939"/>
      <c r="LV71" s="939"/>
      <c r="LW71" s="939"/>
      <c r="LX71" s="939"/>
      <c r="LY71" s="939"/>
      <c r="LZ71" s="939"/>
      <c r="MA71" s="939"/>
      <c r="MB71" s="939"/>
      <c r="MC71" s="939"/>
      <c r="MD71" s="939"/>
      <c r="ME71" s="939"/>
      <c r="MF71" s="939"/>
      <c r="MG71" s="939"/>
      <c r="MH71" s="939"/>
      <c r="MI71" s="939"/>
      <c r="MJ71" s="939"/>
      <c r="MK71" s="939"/>
      <c r="ML71" s="939"/>
      <c r="MM71" s="939"/>
      <c r="MN71" s="939"/>
      <c r="MO71" s="939"/>
    </row>
    <row r="72" spans="1:369" s="902" customFormat="1" ht="3" customHeight="1" x14ac:dyDescent="0.2">
      <c r="A72" s="940"/>
      <c r="B72" s="899"/>
      <c r="D72" s="941"/>
      <c r="E72" s="763"/>
      <c r="F72" s="763"/>
      <c r="G72" s="311"/>
      <c r="H72" s="311"/>
      <c r="I72" s="311"/>
      <c r="J72" s="311"/>
      <c r="K72" s="311"/>
      <c r="L72" s="941"/>
      <c r="M72" s="763"/>
      <c r="N72" s="899"/>
      <c r="O72" s="899"/>
      <c r="P72" s="899"/>
      <c r="Q72" s="899"/>
      <c r="R72" s="899"/>
      <c r="S72" s="899"/>
      <c r="T72" s="899"/>
      <c r="U72" s="899"/>
      <c r="V72" s="899"/>
      <c r="W72" s="939"/>
      <c r="X72" s="939"/>
      <c r="Y72" s="939"/>
      <c r="Z72" s="939"/>
      <c r="AA72" s="939"/>
      <c r="AB72" s="939"/>
      <c r="AC72" s="939"/>
      <c r="AD72" s="939"/>
      <c r="AE72" s="939"/>
      <c r="AF72" s="939"/>
      <c r="AG72" s="939"/>
      <c r="AH72" s="939"/>
      <c r="AI72" s="939"/>
      <c r="AJ72" s="939"/>
      <c r="AK72" s="939"/>
      <c r="AL72" s="939"/>
      <c r="AM72" s="939"/>
      <c r="AN72" s="939"/>
      <c r="AO72" s="939"/>
      <c r="AP72" s="939"/>
      <c r="AQ72" s="939"/>
      <c r="AR72" s="939"/>
      <c r="AS72" s="939"/>
      <c r="AT72" s="939"/>
      <c r="AU72" s="939"/>
      <c r="AV72" s="939"/>
      <c r="AW72" s="939"/>
      <c r="AX72" s="939"/>
      <c r="AY72" s="939"/>
      <c r="AZ72" s="939"/>
      <c r="BA72" s="939"/>
      <c r="BB72" s="939"/>
      <c r="BC72" s="939"/>
      <c r="BD72" s="939"/>
      <c r="BE72" s="939"/>
      <c r="BF72" s="939"/>
      <c r="BG72" s="939"/>
      <c r="BH72" s="939"/>
      <c r="BI72" s="939"/>
      <c r="BJ72" s="939"/>
      <c r="BK72" s="939"/>
      <c r="BL72" s="939"/>
      <c r="BM72" s="939"/>
      <c r="BN72" s="939"/>
      <c r="BO72" s="939"/>
      <c r="BP72" s="939"/>
      <c r="BQ72" s="939"/>
      <c r="BR72" s="939"/>
      <c r="BS72" s="939"/>
      <c r="BT72" s="939"/>
      <c r="BU72" s="939"/>
      <c r="BV72" s="939"/>
      <c r="BW72" s="939"/>
      <c r="BX72" s="939"/>
      <c r="BY72" s="939"/>
      <c r="BZ72" s="939"/>
      <c r="CA72" s="939"/>
      <c r="CB72" s="939"/>
      <c r="CC72" s="939"/>
      <c r="CD72" s="939"/>
      <c r="CE72" s="939"/>
      <c r="CF72" s="939"/>
      <c r="CG72" s="939"/>
      <c r="CH72" s="939"/>
      <c r="CI72" s="939"/>
      <c r="CJ72" s="939"/>
      <c r="CK72" s="939"/>
      <c r="CL72" s="939"/>
      <c r="CM72" s="939"/>
      <c r="CN72" s="939"/>
      <c r="CO72" s="939"/>
      <c r="CP72" s="939"/>
      <c r="CQ72" s="939"/>
      <c r="CR72" s="939"/>
      <c r="CS72" s="939"/>
      <c r="CT72" s="939"/>
      <c r="CU72" s="939"/>
      <c r="CV72" s="939"/>
      <c r="CW72" s="939"/>
      <c r="CX72" s="939"/>
      <c r="CY72" s="939"/>
      <c r="CZ72" s="939"/>
      <c r="DA72" s="939"/>
      <c r="DB72" s="939"/>
      <c r="DC72" s="939"/>
      <c r="DD72" s="939"/>
      <c r="DE72" s="939"/>
      <c r="DF72" s="939"/>
      <c r="DG72" s="939"/>
      <c r="DH72" s="939"/>
      <c r="DI72" s="939"/>
      <c r="DJ72" s="939"/>
      <c r="DK72" s="939"/>
      <c r="DL72" s="939"/>
      <c r="DM72" s="939"/>
      <c r="DN72" s="939"/>
      <c r="DO72" s="939"/>
      <c r="DP72" s="939"/>
      <c r="DQ72" s="939"/>
      <c r="DR72" s="939"/>
      <c r="DS72" s="939"/>
      <c r="DT72" s="939"/>
      <c r="DU72" s="939"/>
      <c r="DV72" s="939"/>
      <c r="DW72" s="939"/>
      <c r="DX72" s="939"/>
      <c r="DY72" s="939"/>
      <c r="DZ72" s="939"/>
      <c r="EA72" s="939"/>
      <c r="EB72" s="939"/>
      <c r="EC72" s="939"/>
      <c r="ED72" s="939"/>
      <c r="EE72" s="939"/>
      <c r="EF72" s="939"/>
      <c r="EG72" s="939"/>
      <c r="EH72" s="939"/>
      <c r="EI72" s="939"/>
      <c r="EJ72" s="939"/>
      <c r="EK72" s="939"/>
      <c r="EL72" s="939"/>
      <c r="EM72" s="939"/>
      <c r="EN72" s="939"/>
      <c r="EO72" s="939"/>
      <c r="EP72" s="939"/>
      <c r="EQ72" s="939"/>
      <c r="ER72" s="939"/>
      <c r="ES72" s="939"/>
      <c r="ET72" s="939"/>
      <c r="EU72" s="939"/>
      <c r="EV72" s="939"/>
      <c r="EW72" s="939"/>
      <c r="EX72" s="939"/>
      <c r="EY72" s="939"/>
      <c r="EZ72" s="939"/>
      <c r="FA72" s="939"/>
      <c r="FB72" s="939"/>
      <c r="FC72" s="939"/>
      <c r="FD72" s="939"/>
      <c r="FE72" s="939"/>
      <c r="FF72" s="939"/>
      <c r="FG72" s="939"/>
      <c r="FH72" s="939"/>
      <c r="FI72" s="939"/>
      <c r="FJ72" s="939"/>
      <c r="FK72" s="939"/>
      <c r="FL72" s="939"/>
      <c r="FM72" s="939"/>
      <c r="FN72" s="939"/>
      <c r="FO72" s="939"/>
      <c r="FP72" s="939"/>
      <c r="FQ72" s="939"/>
      <c r="FR72" s="939"/>
      <c r="FS72" s="939"/>
      <c r="FT72" s="939"/>
      <c r="FU72" s="939"/>
      <c r="FV72" s="939"/>
      <c r="FW72" s="939"/>
      <c r="FX72" s="939"/>
      <c r="FY72" s="939"/>
      <c r="FZ72" s="939"/>
      <c r="GA72" s="939"/>
      <c r="GB72" s="939"/>
      <c r="GC72" s="939"/>
      <c r="GD72" s="939"/>
      <c r="GE72" s="939"/>
      <c r="GF72" s="939"/>
      <c r="GG72" s="939"/>
      <c r="GH72" s="939"/>
      <c r="GI72" s="939"/>
      <c r="GJ72" s="939"/>
      <c r="GK72" s="939"/>
      <c r="GL72" s="939"/>
      <c r="GM72" s="939"/>
      <c r="GN72" s="939"/>
      <c r="GO72" s="939"/>
      <c r="GP72" s="939"/>
      <c r="GQ72" s="939"/>
      <c r="GR72" s="939"/>
      <c r="GS72" s="939"/>
      <c r="GT72" s="939"/>
      <c r="GU72" s="939"/>
      <c r="GV72" s="939"/>
      <c r="GW72" s="939"/>
      <c r="GX72" s="939"/>
      <c r="GY72" s="939"/>
      <c r="GZ72" s="939"/>
      <c r="HA72" s="939"/>
      <c r="HB72" s="939"/>
      <c r="HC72" s="939"/>
      <c r="HD72" s="939"/>
      <c r="HE72" s="939"/>
      <c r="HF72" s="939"/>
      <c r="HG72" s="939"/>
      <c r="HH72" s="939"/>
      <c r="HI72" s="939"/>
      <c r="HJ72" s="939"/>
      <c r="HK72" s="939"/>
      <c r="HL72" s="939"/>
      <c r="HM72" s="939"/>
      <c r="HN72" s="939"/>
      <c r="HO72" s="939"/>
      <c r="HP72" s="939"/>
      <c r="HQ72" s="939"/>
      <c r="HR72" s="939"/>
      <c r="HS72" s="939"/>
      <c r="HT72" s="939"/>
      <c r="HU72" s="939"/>
      <c r="HV72" s="939"/>
      <c r="HW72" s="939"/>
      <c r="HX72" s="939"/>
      <c r="HY72" s="939"/>
      <c r="HZ72" s="939"/>
      <c r="IA72" s="939"/>
      <c r="IB72" s="939"/>
      <c r="IC72" s="939"/>
      <c r="ID72" s="939"/>
      <c r="IE72" s="939"/>
      <c r="IF72" s="939"/>
      <c r="IG72" s="939"/>
      <c r="IH72" s="939"/>
      <c r="II72" s="939"/>
      <c r="IJ72" s="939"/>
      <c r="IK72" s="939"/>
      <c r="IL72" s="939"/>
      <c r="IM72" s="939"/>
      <c r="IN72" s="939"/>
      <c r="IO72" s="939"/>
      <c r="IP72" s="939"/>
      <c r="IQ72" s="939"/>
      <c r="IR72" s="939"/>
      <c r="IS72" s="939"/>
      <c r="IT72" s="939"/>
      <c r="IU72" s="939"/>
      <c r="IV72" s="939"/>
      <c r="IW72" s="939"/>
      <c r="IX72" s="939"/>
      <c r="IY72" s="939"/>
      <c r="IZ72" s="939"/>
      <c r="JA72" s="939"/>
      <c r="JB72" s="939"/>
      <c r="JC72" s="939"/>
      <c r="JD72" s="939"/>
      <c r="JE72" s="939"/>
      <c r="JF72" s="939"/>
      <c r="JG72" s="939"/>
      <c r="JH72" s="939"/>
      <c r="JI72" s="939"/>
      <c r="JJ72" s="939"/>
      <c r="JK72" s="939"/>
      <c r="JL72" s="939"/>
      <c r="JM72" s="939"/>
      <c r="JN72" s="939"/>
      <c r="JO72" s="939"/>
      <c r="JP72" s="939"/>
      <c r="JQ72" s="939"/>
      <c r="JR72" s="939"/>
      <c r="JS72" s="939"/>
      <c r="JT72" s="939"/>
      <c r="JU72" s="939"/>
      <c r="JV72" s="939"/>
      <c r="JW72" s="939"/>
      <c r="JX72" s="939"/>
      <c r="JY72" s="939"/>
      <c r="JZ72" s="939"/>
      <c r="KA72" s="939"/>
      <c r="KB72" s="939"/>
      <c r="KC72" s="939"/>
      <c r="KD72" s="939"/>
      <c r="KE72" s="939"/>
      <c r="KF72" s="939"/>
      <c r="KG72" s="939"/>
      <c r="KH72" s="939"/>
      <c r="KI72" s="939"/>
      <c r="KJ72" s="939"/>
      <c r="KK72" s="939"/>
      <c r="KL72" s="939"/>
      <c r="KM72" s="939"/>
      <c r="KN72" s="939"/>
      <c r="KO72" s="939"/>
      <c r="KP72" s="939"/>
      <c r="KQ72" s="939"/>
      <c r="KR72" s="939"/>
      <c r="KS72" s="939"/>
      <c r="KT72" s="939"/>
      <c r="KU72" s="939"/>
      <c r="KV72" s="939"/>
      <c r="KW72" s="939"/>
      <c r="KX72" s="939"/>
      <c r="KY72" s="939"/>
      <c r="KZ72" s="939"/>
      <c r="LA72" s="939"/>
      <c r="LB72" s="939"/>
      <c r="LC72" s="939"/>
      <c r="LD72" s="939"/>
      <c r="LE72" s="939"/>
      <c r="LF72" s="939"/>
      <c r="LG72" s="939"/>
      <c r="LH72" s="939"/>
      <c r="LI72" s="939"/>
      <c r="LJ72" s="939"/>
      <c r="LK72" s="939"/>
      <c r="LL72" s="939"/>
      <c r="LM72" s="939"/>
      <c r="LN72" s="939"/>
      <c r="LO72" s="939"/>
      <c r="LP72" s="939"/>
      <c r="LQ72" s="939"/>
      <c r="LR72" s="939"/>
      <c r="LS72" s="939"/>
      <c r="LT72" s="939"/>
      <c r="LU72" s="939"/>
      <c r="LV72" s="939"/>
      <c r="LW72" s="939"/>
      <c r="LX72" s="939"/>
      <c r="LY72" s="939"/>
      <c r="LZ72" s="939"/>
      <c r="MA72" s="939"/>
      <c r="MB72" s="939"/>
      <c r="MC72" s="939"/>
      <c r="MD72" s="939"/>
      <c r="ME72" s="939"/>
      <c r="MF72" s="939"/>
      <c r="MG72" s="939"/>
      <c r="MH72" s="939"/>
      <c r="MI72" s="939"/>
      <c r="MJ72" s="939"/>
      <c r="MK72" s="939"/>
      <c r="ML72" s="939"/>
      <c r="MM72" s="939"/>
      <c r="MN72" s="939"/>
      <c r="MO72" s="939"/>
    </row>
    <row r="73" spans="1:369" s="902" customFormat="1" ht="12" customHeight="1" x14ac:dyDescent="0.2">
      <c r="A73" s="1285" t="s">
        <v>720</v>
      </c>
      <c r="B73" s="1286"/>
      <c r="C73" s="1286"/>
      <c r="D73" s="1286"/>
      <c r="E73" s="1286"/>
      <c r="F73" s="1286"/>
      <c r="G73" s="1286"/>
      <c r="H73" s="1286"/>
      <c r="I73" s="1286"/>
      <c r="J73" s="1286"/>
      <c r="K73" s="1286"/>
      <c r="L73" s="1286"/>
      <c r="M73" s="1286"/>
      <c r="N73" s="1286"/>
      <c r="O73" s="1286"/>
      <c r="P73" s="1286"/>
      <c r="Q73" s="1286"/>
      <c r="R73" s="942"/>
      <c r="S73" s="899"/>
      <c r="T73" s="899"/>
      <c r="U73" s="899"/>
      <c r="V73" s="899"/>
      <c r="W73" s="939"/>
      <c r="X73" s="939"/>
      <c r="Y73" s="939"/>
      <c r="Z73" s="939"/>
      <c r="AA73" s="939"/>
      <c r="AB73" s="939"/>
      <c r="AC73" s="939"/>
      <c r="AD73" s="939"/>
      <c r="AE73" s="939"/>
      <c r="AF73" s="939"/>
      <c r="AG73" s="939"/>
      <c r="AH73" s="939"/>
      <c r="AI73" s="939"/>
      <c r="AJ73" s="939"/>
      <c r="AK73" s="939"/>
      <c r="AL73" s="939"/>
      <c r="AM73" s="939"/>
      <c r="AN73" s="939"/>
      <c r="AO73" s="939"/>
      <c r="AP73" s="939"/>
      <c r="AQ73" s="939"/>
      <c r="AR73" s="939"/>
      <c r="AS73" s="939"/>
      <c r="AT73" s="939"/>
      <c r="AU73" s="939"/>
      <c r="AV73" s="939"/>
      <c r="AW73" s="939"/>
      <c r="AX73" s="939"/>
      <c r="AY73" s="939"/>
      <c r="AZ73" s="939"/>
      <c r="BA73" s="939"/>
      <c r="BB73" s="939"/>
      <c r="BC73" s="939"/>
      <c r="BD73" s="939"/>
      <c r="BE73" s="939"/>
      <c r="BF73" s="939"/>
      <c r="BG73" s="939"/>
      <c r="BH73" s="939"/>
      <c r="BI73" s="939"/>
      <c r="BJ73" s="939"/>
      <c r="BK73" s="939"/>
      <c r="BL73" s="939"/>
      <c r="BM73" s="939"/>
      <c r="BN73" s="939"/>
      <c r="BO73" s="939"/>
      <c r="BP73" s="939"/>
      <c r="BQ73" s="939"/>
      <c r="BR73" s="939"/>
      <c r="BS73" s="939"/>
      <c r="BT73" s="939"/>
      <c r="BU73" s="939"/>
      <c r="BV73" s="939"/>
      <c r="BW73" s="939"/>
      <c r="BX73" s="939"/>
      <c r="BY73" s="939"/>
      <c r="BZ73" s="939"/>
      <c r="CA73" s="939"/>
      <c r="CB73" s="939"/>
      <c r="CC73" s="939"/>
      <c r="CD73" s="939"/>
      <c r="CE73" s="939"/>
      <c r="CF73" s="939"/>
      <c r="CG73" s="939"/>
      <c r="CH73" s="939"/>
      <c r="CI73" s="939"/>
      <c r="CJ73" s="939"/>
      <c r="CK73" s="939"/>
      <c r="CL73" s="939"/>
      <c r="CM73" s="939"/>
      <c r="CN73" s="939"/>
      <c r="CO73" s="939"/>
      <c r="CP73" s="939"/>
      <c r="CQ73" s="939"/>
      <c r="CR73" s="939"/>
      <c r="CS73" s="939"/>
      <c r="CT73" s="939"/>
      <c r="CU73" s="939"/>
      <c r="CV73" s="939"/>
      <c r="CW73" s="939"/>
      <c r="CX73" s="939"/>
      <c r="CY73" s="939"/>
      <c r="CZ73" s="939"/>
      <c r="DA73" s="939"/>
      <c r="DB73" s="939"/>
      <c r="DC73" s="939"/>
      <c r="DD73" s="939"/>
      <c r="DE73" s="939"/>
      <c r="DF73" s="939"/>
      <c r="DG73" s="939"/>
      <c r="DH73" s="939"/>
      <c r="DI73" s="939"/>
      <c r="DJ73" s="939"/>
      <c r="DK73" s="939"/>
      <c r="DL73" s="939"/>
      <c r="DM73" s="939"/>
      <c r="DN73" s="939"/>
      <c r="DO73" s="939"/>
      <c r="DP73" s="939"/>
      <c r="DQ73" s="939"/>
      <c r="DR73" s="939"/>
      <c r="DS73" s="939"/>
      <c r="DT73" s="939"/>
      <c r="DU73" s="939"/>
      <c r="DV73" s="939"/>
      <c r="DW73" s="939"/>
      <c r="DX73" s="939"/>
      <c r="DY73" s="939"/>
      <c r="DZ73" s="939"/>
      <c r="EA73" s="939"/>
      <c r="EB73" s="939"/>
      <c r="EC73" s="939"/>
      <c r="ED73" s="939"/>
      <c r="EE73" s="939"/>
      <c r="EF73" s="939"/>
      <c r="EG73" s="939"/>
      <c r="EH73" s="939"/>
      <c r="EI73" s="939"/>
      <c r="EJ73" s="939"/>
      <c r="EK73" s="939"/>
      <c r="EL73" s="939"/>
      <c r="EM73" s="939"/>
      <c r="EN73" s="939"/>
      <c r="EO73" s="939"/>
      <c r="EP73" s="939"/>
      <c r="EQ73" s="939"/>
      <c r="ER73" s="939"/>
      <c r="ES73" s="939"/>
      <c r="ET73" s="939"/>
      <c r="EU73" s="939"/>
      <c r="EV73" s="939"/>
      <c r="EW73" s="939"/>
      <c r="EX73" s="939"/>
      <c r="EY73" s="939"/>
      <c r="EZ73" s="939"/>
      <c r="FA73" s="939"/>
      <c r="FB73" s="939"/>
      <c r="FC73" s="939"/>
      <c r="FD73" s="939"/>
      <c r="FE73" s="939"/>
      <c r="FF73" s="939"/>
      <c r="FG73" s="939"/>
      <c r="FH73" s="939"/>
      <c r="FI73" s="939"/>
      <c r="FJ73" s="939"/>
      <c r="FK73" s="939"/>
      <c r="FL73" s="939"/>
      <c r="FM73" s="939"/>
      <c r="FN73" s="939"/>
      <c r="FO73" s="939"/>
      <c r="FP73" s="939"/>
      <c r="FQ73" s="939"/>
      <c r="FR73" s="939"/>
      <c r="FS73" s="939"/>
      <c r="FT73" s="939"/>
      <c r="FU73" s="939"/>
      <c r="FV73" s="939"/>
      <c r="FW73" s="939"/>
      <c r="FX73" s="939"/>
      <c r="FY73" s="939"/>
      <c r="FZ73" s="939"/>
      <c r="GA73" s="939"/>
      <c r="GB73" s="939"/>
      <c r="GC73" s="939"/>
      <c r="GD73" s="939"/>
      <c r="GE73" s="939"/>
      <c r="GF73" s="939"/>
      <c r="GG73" s="939"/>
      <c r="GH73" s="939"/>
      <c r="GI73" s="939"/>
      <c r="GJ73" s="939"/>
      <c r="GK73" s="939"/>
      <c r="GL73" s="939"/>
      <c r="GM73" s="939"/>
      <c r="GN73" s="939"/>
      <c r="GO73" s="939"/>
      <c r="GP73" s="939"/>
      <c r="GQ73" s="939"/>
      <c r="GR73" s="939"/>
      <c r="GS73" s="939"/>
      <c r="GT73" s="939"/>
      <c r="GU73" s="939"/>
      <c r="GV73" s="939"/>
      <c r="GW73" s="939"/>
      <c r="GX73" s="939"/>
      <c r="GY73" s="939"/>
      <c r="GZ73" s="939"/>
      <c r="HA73" s="939"/>
      <c r="HB73" s="939"/>
      <c r="HC73" s="939"/>
      <c r="HD73" s="939"/>
      <c r="HE73" s="939"/>
      <c r="HF73" s="939"/>
      <c r="HG73" s="939"/>
      <c r="HH73" s="939"/>
      <c r="HI73" s="939"/>
      <c r="HJ73" s="939"/>
      <c r="HK73" s="939"/>
      <c r="HL73" s="939"/>
      <c r="HM73" s="939"/>
      <c r="HN73" s="939"/>
      <c r="HO73" s="939"/>
      <c r="HP73" s="939"/>
      <c r="HQ73" s="939"/>
      <c r="HR73" s="939"/>
      <c r="HS73" s="939"/>
      <c r="HT73" s="939"/>
      <c r="HU73" s="939"/>
      <c r="HV73" s="939"/>
      <c r="HW73" s="939"/>
      <c r="HX73" s="939"/>
      <c r="HY73" s="939"/>
      <c r="HZ73" s="939"/>
      <c r="IA73" s="939"/>
      <c r="IB73" s="939"/>
      <c r="IC73" s="939"/>
      <c r="ID73" s="939"/>
      <c r="IE73" s="939"/>
      <c r="IF73" s="939"/>
      <c r="IG73" s="939"/>
      <c r="IH73" s="939"/>
      <c r="II73" s="939"/>
      <c r="IJ73" s="939"/>
      <c r="IK73" s="939"/>
      <c r="IL73" s="939"/>
      <c r="IM73" s="939"/>
      <c r="IN73" s="939"/>
      <c r="IO73" s="939"/>
      <c r="IP73" s="939"/>
      <c r="IQ73" s="939"/>
      <c r="IR73" s="939"/>
      <c r="IS73" s="939"/>
      <c r="IT73" s="939"/>
      <c r="IU73" s="939"/>
      <c r="IV73" s="939"/>
      <c r="IW73" s="939"/>
      <c r="IX73" s="939"/>
      <c r="IY73" s="939"/>
      <c r="IZ73" s="939"/>
      <c r="JA73" s="939"/>
      <c r="JB73" s="939"/>
      <c r="JC73" s="939"/>
      <c r="JD73" s="939"/>
      <c r="JE73" s="939"/>
      <c r="JF73" s="939"/>
      <c r="JG73" s="939"/>
      <c r="JH73" s="939"/>
      <c r="JI73" s="939"/>
      <c r="JJ73" s="939"/>
      <c r="JK73" s="939"/>
      <c r="JL73" s="939"/>
      <c r="JM73" s="939"/>
      <c r="JN73" s="939"/>
      <c r="JO73" s="939"/>
      <c r="JP73" s="939"/>
      <c r="JQ73" s="939"/>
      <c r="JR73" s="939"/>
      <c r="JS73" s="939"/>
      <c r="JT73" s="939"/>
      <c r="JU73" s="939"/>
      <c r="JV73" s="939"/>
      <c r="JW73" s="939"/>
      <c r="JX73" s="939"/>
      <c r="JY73" s="939"/>
      <c r="JZ73" s="939"/>
      <c r="KA73" s="939"/>
      <c r="KB73" s="939"/>
      <c r="KC73" s="939"/>
      <c r="KD73" s="939"/>
      <c r="KE73" s="939"/>
      <c r="KF73" s="939"/>
      <c r="KG73" s="939"/>
      <c r="KH73" s="939"/>
      <c r="KI73" s="939"/>
      <c r="KJ73" s="939"/>
      <c r="KK73" s="939"/>
      <c r="KL73" s="939"/>
      <c r="KM73" s="939"/>
      <c r="KN73" s="939"/>
      <c r="KO73" s="939"/>
      <c r="KP73" s="939"/>
      <c r="KQ73" s="939"/>
      <c r="KR73" s="939"/>
      <c r="KS73" s="939"/>
      <c r="KT73" s="939"/>
      <c r="KU73" s="939"/>
      <c r="KV73" s="939"/>
      <c r="KW73" s="939"/>
      <c r="KX73" s="939"/>
      <c r="KY73" s="939"/>
      <c r="KZ73" s="939"/>
      <c r="LA73" s="939"/>
      <c r="LB73" s="939"/>
      <c r="LC73" s="939"/>
      <c r="LD73" s="939"/>
      <c r="LE73" s="939"/>
      <c r="LF73" s="939"/>
      <c r="LG73" s="939"/>
      <c r="LH73" s="939"/>
      <c r="LI73" s="939"/>
      <c r="LJ73" s="939"/>
      <c r="LK73" s="939"/>
      <c r="LL73" s="939"/>
      <c r="LM73" s="939"/>
      <c r="LN73" s="939"/>
      <c r="LO73" s="939"/>
      <c r="LP73" s="939"/>
      <c r="LQ73" s="939"/>
      <c r="LR73" s="939"/>
      <c r="LS73" s="939"/>
      <c r="LT73" s="939"/>
      <c r="LU73" s="939"/>
      <c r="LV73" s="939"/>
      <c r="LW73" s="939"/>
      <c r="LX73" s="939"/>
      <c r="LY73" s="939"/>
      <c r="LZ73" s="939"/>
      <c r="MA73" s="939"/>
      <c r="MB73" s="939"/>
      <c r="MC73" s="939"/>
      <c r="MD73" s="939"/>
      <c r="ME73" s="939"/>
      <c r="MF73" s="939"/>
      <c r="MG73" s="939"/>
      <c r="MH73" s="939"/>
      <c r="MI73" s="939"/>
      <c r="MJ73" s="939"/>
      <c r="MK73" s="939"/>
      <c r="ML73" s="939"/>
      <c r="MM73" s="939"/>
      <c r="MN73" s="939"/>
      <c r="MO73" s="939"/>
    </row>
    <row r="74" spans="1:369" s="902" customFormat="1" ht="12" customHeight="1" x14ac:dyDescent="0.2">
      <c r="A74" s="1286"/>
      <c r="B74" s="1286"/>
      <c r="C74" s="1286"/>
      <c r="D74" s="1286"/>
      <c r="E74" s="1286"/>
      <c r="F74" s="1286"/>
      <c r="G74" s="1286"/>
      <c r="H74" s="1286"/>
      <c r="I74" s="1286"/>
      <c r="J74" s="1286"/>
      <c r="K74" s="1286"/>
      <c r="L74" s="1286"/>
      <c r="M74" s="1286"/>
      <c r="N74" s="1286"/>
      <c r="O74" s="1286"/>
      <c r="P74" s="1286"/>
      <c r="Q74" s="1286"/>
      <c r="R74" s="942"/>
      <c r="S74" s="899"/>
      <c r="T74" s="899"/>
      <c r="U74" s="899"/>
      <c r="V74" s="899"/>
      <c r="W74" s="939"/>
      <c r="X74" s="939"/>
      <c r="Y74" s="939"/>
      <c r="Z74" s="939"/>
      <c r="AA74" s="939"/>
      <c r="AB74" s="939"/>
      <c r="AC74" s="939"/>
      <c r="AD74" s="939"/>
      <c r="AE74" s="939"/>
      <c r="AF74" s="939"/>
      <c r="AG74" s="939"/>
      <c r="AH74" s="939"/>
      <c r="AI74" s="939"/>
      <c r="AJ74" s="939"/>
      <c r="AK74" s="939"/>
      <c r="AL74" s="939"/>
      <c r="AM74" s="939"/>
      <c r="AN74" s="939"/>
      <c r="AO74" s="939"/>
      <c r="AP74" s="939"/>
      <c r="AQ74" s="939"/>
      <c r="AR74" s="939"/>
      <c r="AS74" s="939"/>
      <c r="AT74" s="939"/>
      <c r="AU74" s="939"/>
      <c r="AV74" s="939"/>
      <c r="AW74" s="939"/>
      <c r="AX74" s="939"/>
      <c r="AY74" s="939"/>
      <c r="AZ74" s="939"/>
      <c r="BA74" s="939"/>
      <c r="BB74" s="939"/>
      <c r="BC74" s="939"/>
      <c r="BD74" s="939"/>
      <c r="BE74" s="939"/>
      <c r="BF74" s="939"/>
      <c r="BG74" s="939"/>
      <c r="BH74" s="939"/>
      <c r="BI74" s="939"/>
      <c r="BJ74" s="939"/>
      <c r="BK74" s="939"/>
      <c r="BL74" s="939"/>
      <c r="BM74" s="939"/>
      <c r="BN74" s="939"/>
      <c r="BO74" s="939"/>
      <c r="BP74" s="939"/>
      <c r="BQ74" s="939"/>
      <c r="BR74" s="939"/>
      <c r="BS74" s="939"/>
      <c r="BT74" s="939"/>
      <c r="BU74" s="939"/>
      <c r="BV74" s="939"/>
      <c r="BW74" s="939"/>
      <c r="BX74" s="939"/>
      <c r="BY74" s="939"/>
      <c r="BZ74" s="939"/>
      <c r="CA74" s="939"/>
      <c r="CB74" s="939"/>
      <c r="CC74" s="939"/>
      <c r="CD74" s="939"/>
      <c r="CE74" s="939"/>
      <c r="CF74" s="939"/>
      <c r="CG74" s="939"/>
      <c r="CH74" s="939"/>
      <c r="CI74" s="939"/>
      <c r="CJ74" s="939"/>
      <c r="CK74" s="939"/>
      <c r="CL74" s="939"/>
      <c r="CM74" s="939"/>
      <c r="CN74" s="939"/>
      <c r="CO74" s="939"/>
      <c r="CP74" s="939"/>
      <c r="CQ74" s="939"/>
      <c r="CR74" s="939"/>
      <c r="CS74" s="939"/>
      <c r="CT74" s="939"/>
      <c r="CU74" s="939"/>
      <c r="CV74" s="939"/>
      <c r="CW74" s="939"/>
      <c r="CX74" s="939"/>
      <c r="CY74" s="939"/>
      <c r="CZ74" s="939"/>
      <c r="DA74" s="939"/>
      <c r="DB74" s="939"/>
      <c r="DC74" s="939"/>
      <c r="DD74" s="939"/>
      <c r="DE74" s="939"/>
      <c r="DF74" s="939"/>
      <c r="DG74" s="939"/>
      <c r="DH74" s="939"/>
      <c r="DI74" s="939"/>
      <c r="DJ74" s="939"/>
      <c r="DK74" s="939"/>
      <c r="DL74" s="939"/>
      <c r="DM74" s="939"/>
      <c r="DN74" s="939"/>
      <c r="DO74" s="939"/>
      <c r="DP74" s="939"/>
      <c r="DQ74" s="939"/>
      <c r="DR74" s="939"/>
      <c r="DS74" s="939"/>
      <c r="DT74" s="939"/>
      <c r="DU74" s="939"/>
      <c r="DV74" s="939"/>
      <c r="DW74" s="939"/>
      <c r="DX74" s="939"/>
      <c r="DY74" s="939"/>
      <c r="DZ74" s="939"/>
      <c r="EA74" s="939"/>
      <c r="EB74" s="939"/>
      <c r="EC74" s="939"/>
      <c r="ED74" s="939"/>
      <c r="EE74" s="939"/>
      <c r="EF74" s="939"/>
      <c r="EG74" s="939"/>
      <c r="EH74" s="939"/>
      <c r="EI74" s="939"/>
      <c r="EJ74" s="939"/>
      <c r="EK74" s="939"/>
      <c r="EL74" s="939"/>
      <c r="EM74" s="939"/>
      <c r="EN74" s="939"/>
      <c r="EO74" s="939"/>
      <c r="EP74" s="939"/>
      <c r="EQ74" s="939"/>
      <c r="ER74" s="939"/>
      <c r="ES74" s="939"/>
      <c r="ET74" s="939"/>
      <c r="EU74" s="939"/>
      <c r="EV74" s="939"/>
      <c r="EW74" s="939"/>
      <c r="EX74" s="939"/>
      <c r="EY74" s="939"/>
      <c r="EZ74" s="939"/>
      <c r="FA74" s="939"/>
      <c r="FB74" s="939"/>
      <c r="FC74" s="939"/>
      <c r="FD74" s="939"/>
      <c r="FE74" s="939"/>
      <c r="FF74" s="939"/>
      <c r="FG74" s="939"/>
      <c r="FH74" s="939"/>
      <c r="FI74" s="939"/>
      <c r="FJ74" s="939"/>
      <c r="FK74" s="939"/>
      <c r="FL74" s="939"/>
      <c r="FM74" s="939"/>
      <c r="FN74" s="939"/>
      <c r="FO74" s="939"/>
      <c r="FP74" s="939"/>
      <c r="FQ74" s="939"/>
      <c r="FR74" s="939"/>
      <c r="FS74" s="939"/>
      <c r="FT74" s="939"/>
      <c r="FU74" s="939"/>
      <c r="FV74" s="939"/>
      <c r="FW74" s="939"/>
      <c r="FX74" s="939"/>
      <c r="FY74" s="939"/>
      <c r="FZ74" s="939"/>
      <c r="GA74" s="939"/>
      <c r="GB74" s="939"/>
      <c r="GC74" s="939"/>
      <c r="GD74" s="939"/>
      <c r="GE74" s="939"/>
      <c r="GF74" s="939"/>
      <c r="GG74" s="939"/>
      <c r="GH74" s="939"/>
      <c r="GI74" s="939"/>
      <c r="GJ74" s="939"/>
      <c r="GK74" s="939"/>
      <c r="GL74" s="939"/>
      <c r="GM74" s="939"/>
      <c r="GN74" s="939"/>
      <c r="GO74" s="939"/>
      <c r="GP74" s="939"/>
      <c r="GQ74" s="939"/>
      <c r="GR74" s="939"/>
      <c r="GS74" s="939"/>
      <c r="GT74" s="939"/>
      <c r="GU74" s="939"/>
      <c r="GV74" s="939"/>
      <c r="GW74" s="939"/>
      <c r="GX74" s="939"/>
      <c r="GY74" s="939"/>
      <c r="GZ74" s="939"/>
      <c r="HA74" s="939"/>
      <c r="HB74" s="939"/>
      <c r="HC74" s="939"/>
      <c r="HD74" s="939"/>
      <c r="HE74" s="939"/>
      <c r="HF74" s="939"/>
      <c r="HG74" s="939"/>
      <c r="HH74" s="939"/>
      <c r="HI74" s="939"/>
      <c r="HJ74" s="939"/>
      <c r="HK74" s="939"/>
      <c r="HL74" s="939"/>
      <c r="HM74" s="939"/>
      <c r="HN74" s="939"/>
      <c r="HO74" s="939"/>
      <c r="HP74" s="939"/>
      <c r="HQ74" s="939"/>
      <c r="HR74" s="939"/>
      <c r="HS74" s="939"/>
      <c r="HT74" s="939"/>
      <c r="HU74" s="939"/>
      <c r="HV74" s="939"/>
      <c r="HW74" s="939"/>
      <c r="HX74" s="939"/>
      <c r="HY74" s="939"/>
      <c r="HZ74" s="939"/>
      <c r="IA74" s="939"/>
      <c r="IB74" s="939"/>
      <c r="IC74" s="939"/>
      <c r="ID74" s="939"/>
      <c r="IE74" s="939"/>
      <c r="IF74" s="939"/>
      <c r="IG74" s="939"/>
      <c r="IH74" s="939"/>
      <c r="II74" s="939"/>
      <c r="IJ74" s="939"/>
      <c r="IK74" s="939"/>
      <c r="IL74" s="939"/>
      <c r="IM74" s="939"/>
      <c r="IN74" s="939"/>
      <c r="IO74" s="939"/>
      <c r="IP74" s="939"/>
      <c r="IQ74" s="939"/>
      <c r="IR74" s="939"/>
      <c r="IS74" s="939"/>
      <c r="IT74" s="939"/>
      <c r="IU74" s="939"/>
      <c r="IV74" s="939"/>
      <c r="IW74" s="939"/>
      <c r="IX74" s="939"/>
      <c r="IY74" s="939"/>
      <c r="IZ74" s="939"/>
      <c r="JA74" s="939"/>
      <c r="JB74" s="939"/>
      <c r="JC74" s="939"/>
      <c r="JD74" s="939"/>
      <c r="JE74" s="939"/>
      <c r="JF74" s="939"/>
      <c r="JG74" s="939"/>
      <c r="JH74" s="939"/>
      <c r="JI74" s="939"/>
      <c r="JJ74" s="939"/>
      <c r="JK74" s="939"/>
      <c r="JL74" s="939"/>
      <c r="JM74" s="939"/>
      <c r="JN74" s="939"/>
      <c r="JO74" s="939"/>
      <c r="JP74" s="939"/>
      <c r="JQ74" s="939"/>
      <c r="JR74" s="939"/>
      <c r="JS74" s="939"/>
      <c r="JT74" s="939"/>
      <c r="JU74" s="939"/>
      <c r="JV74" s="939"/>
      <c r="JW74" s="939"/>
      <c r="JX74" s="939"/>
      <c r="JY74" s="939"/>
      <c r="JZ74" s="939"/>
      <c r="KA74" s="939"/>
      <c r="KB74" s="939"/>
      <c r="KC74" s="939"/>
      <c r="KD74" s="939"/>
      <c r="KE74" s="939"/>
      <c r="KF74" s="939"/>
      <c r="KG74" s="939"/>
      <c r="KH74" s="939"/>
      <c r="KI74" s="939"/>
      <c r="KJ74" s="939"/>
      <c r="KK74" s="939"/>
      <c r="KL74" s="939"/>
      <c r="KM74" s="939"/>
      <c r="KN74" s="939"/>
      <c r="KO74" s="939"/>
      <c r="KP74" s="939"/>
      <c r="KQ74" s="939"/>
      <c r="KR74" s="939"/>
      <c r="KS74" s="939"/>
      <c r="KT74" s="939"/>
      <c r="KU74" s="939"/>
      <c r="KV74" s="939"/>
      <c r="KW74" s="939"/>
      <c r="KX74" s="939"/>
      <c r="KY74" s="939"/>
      <c r="KZ74" s="939"/>
      <c r="LA74" s="939"/>
      <c r="LB74" s="939"/>
      <c r="LC74" s="939"/>
      <c r="LD74" s="939"/>
      <c r="LE74" s="939"/>
      <c r="LF74" s="939"/>
      <c r="LG74" s="939"/>
      <c r="LH74" s="939"/>
      <c r="LI74" s="939"/>
      <c r="LJ74" s="939"/>
      <c r="LK74" s="939"/>
      <c r="LL74" s="939"/>
      <c r="LM74" s="939"/>
      <c r="LN74" s="939"/>
      <c r="LO74" s="939"/>
      <c r="LP74" s="939"/>
      <c r="LQ74" s="939"/>
      <c r="LR74" s="939"/>
      <c r="LS74" s="939"/>
      <c r="LT74" s="939"/>
      <c r="LU74" s="939"/>
      <c r="LV74" s="939"/>
      <c r="LW74" s="939"/>
      <c r="LX74" s="939"/>
      <c r="LY74" s="939"/>
      <c r="LZ74" s="939"/>
      <c r="MA74" s="939"/>
      <c r="MB74" s="939"/>
      <c r="MC74" s="939"/>
      <c r="MD74" s="939"/>
      <c r="ME74" s="939"/>
      <c r="MF74" s="939"/>
      <c r="MG74" s="939"/>
      <c r="MH74" s="939"/>
      <c r="MI74" s="939"/>
      <c r="MJ74" s="939"/>
      <c r="MK74" s="939"/>
      <c r="ML74" s="939"/>
      <c r="MM74" s="939"/>
      <c r="MN74" s="939"/>
      <c r="MO74" s="939"/>
    </row>
    <row r="75" spans="1:369" s="902" customFormat="1" ht="14.45" customHeight="1" x14ac:dyDescent="0.2">
      <c r="A75" s="926" t="s">
        <v>6</v>
      </c>
      <c r="B75" s="926" t="s">
        <v>430</v>
      </c>
      <c r="L75" s="1287" t="s">
        <v>762</v>
      </c>
      <c r="M75" s="1287"/>
      <c r="N75" s="1287"/>
      <c r="O75" s="1287"/>
      <c r="S75" s="1288" t="str">
        <f>B75</f>
        <v>UNIT SUMMARY</v>
      </c>
      <c r="T75" s="1288"/>
      <c r="U75" s="1288"/>
      <c r="V75" s="1288"/>
      <c r="AY75" s="899"/>
      <c r="BD75" s="899"/>
      <c r="JW75" s="923"/>
      <c r="KB75" s="923"/>
      <c r="KC75" s="923"/>
      <c r="KD75" s="923"/>
      <c r="KE75" s="923"/>
      <c r="KF75" s="923"/>
      <c r="KG75" s="923"/>
      <c r="KH75" s="923"/>
      <c r="KI75" s="923"/>
      <c r="KJ75" s="923"/>
      <c r="KK75" s="923"/>
      <c r="KL75" s="923"/>
      <c r="KM75" s="923"/>
      <c r="KN75" s="923"/>
      <c r="KO75" s="923"/>
      <c r="KP75" s="923"/>
      <c r="KQ75" s="923"/>
      <c r="KR75" s="923"/>
      <c r="KS75" s="923"/>
      <c r="KT75" s="923"/>
      <c r="KU75" s="923"/>
      <c r="KV75" s="923"/>
      <c r="KW75" s="923"/>
      <c r="KX75" s="923"/>
      <c r="KY75" s="923"/>
      <c r="KZ75" s="923"/>
      <c r="LA75" s="923"/>
      <c r="LB75" s="923"/>
      <c r="LC75" s="923"/>
      <c r="LD75" s="923"/>
      <c r="LE75" s="923"/>
      <c r="LF75" s="923"/>
      <c r="LG75" s="923"/>
      <c r="LH75" s="923"/>
      <c r="LI75" s="923"/>
      <c r="LJ75" s="923"/>
      <c r="LK75" s="923"/>
      <c r="LL75" s="923"/>
      <c r="LM75" s="923"/>
      <c r="LN75" s="923"/>
      <c r="LO75" s="923"/>
      <c r="LP75" s="923"/>
      <c r="LQ75" s="923"/>
      <c r="LX75" s="926"/>
      <c r="LY75" s="926"/>
      <c r="MO75" s="926"/>
    </row>
    <row r="76" spans="1:369" s="902" customFormat="1" ht="6" customHeight="1" x14ac:dyDescent="0.2">
      <c r="A76" s="926"/>
      <c r="B76" s="926"/>
      <c r="S76" s="926"/>
      <c r="T76" s="926"/>
      <c r="U76" s="922"/>
      <c r="AY76" s="899"/>
      <c r="BD76" s="899"/>
      <c r="JW76" s="923"/>
      <c r="KB76" s="923"/>
      <c r="KC76" s="923"/>
      <c r="KD76" s="923"/>
      <c r="KE76" s="923"/>
      <c r="KF76" s="923"/>
      <c r="KG76" s="923"/>
      <c r="KH76" s="923"/>
      <c r="KI76" s="923"/>
      <c r="KJ76" s="923"/>
      <c r="KK76" s="923"/>
      <c r="KL76" s="923"/>
      <c r="KM76" s="923"/>
      <c r="KN76" s="923"/>
      <c r="KO76" s="923"/>
      <c r="KP76" s="923"/>
      <c r="KQ76" s="923"/>
      <c r="KR76" s="923"/>
      <c r="KS76" s="923"/>
      <c r="KT76" s="923"/>
      <c r="KU76" s="923"/>
      <c r="KV76" s="923"/>
      <c r="KW76" s="923"/>
      <c r="KX76" s="923"/>
      <c r="KY76" s="923"/>
      <c r="KZ76" s="923"/>
      <c r="LA76" s="923"/>
      <c r="LB76" s="923"/>
      <c r="LC76" s="923"/>
      <c r="LD76" s="923"/>
      <c r="LE76" s="923"/>
      <c r="LF76" s="923"/>
      <c r="LG76" s="923"/>
      <c r="LH76" s="923"/>
      <c r="LI76" s="923"/>
      <c r="LJ76" s="923"/>
      <c r="LK76" s="923"/>
      <c r="LL76" s="923"/>
      <c r="LM76" s="923"/>
      <c r="LN76" s="923"/>
      <c r="LO76" s="923"/>
      <c r="LP76" s="923"/>
      <c r="LQ76" s="923"/>
      <c r="LX76" s="926"/>
      <c r="LY76" s="926"/>
      <c r="MO76" s="926"/>
    </row>
    <row r="77" spans="1:369" s="902" customFormat="1" ht="14.45" customHeight="1" x14ac:dyDescent="0.25">
      <c r="A77" s="926"/>
      <c r="B77" s="926" t="s">
        <v>431</v>
      </c>
      <c r="H77" s="902" t="s">
        <v>432</v>
      </c>
      <c r="K77" s="943" t="s">
        <v>390</v>
      </c>
      <c r="L77" s="943" t="s">
        <v>433</v>
      </c>
      <c r="M77" s="943" t="s">
        <v>434</v>
      </c>
      <c r="N77" s="943" t="s">
        <v>435</v>
      </c>
      <c r="O77" s="943" t="s">
        <v>436</v>
      </c>
      <c r="P77" s="943" t="s">
        <v>88</v>
      </c>
      <c r="S77" s="926" t="s">
        <v>415</v>
      </c>
      <c r="T77" s="926"/>
      <c r="U77" s="922"/>
      <c r="AR77" s="943"/>
      <c r="AS77" s="943"/>
      <c r="AT77" s="943"/>
      <c r="AU77" s="943"/>
      <c r="AV77" s="943"/>
      <c r="AW77" s="943"/>
      <c r="AY77" s="899"/>
      <c r="BB77" s="943"/>
      <c r="BD77" s="899"/>
      <c r="JW77" s="923"/>
      <c r="KB77" s="923"/>
      <c r="KC77" s="923"/>
      <c r="KD77" s="923"/>
      <c r="KE77" s="923"/>
      <c r="KF77" s="923"/>
      <c r="KG77" s="923"/>
      <c r="KH77" s="923"/>
      <c r="KI77" s="923"/>
      <c r="KJ77" s="923"/>
      <c r="KK77" s="923"/>
      <c r="KL77" s="923"/>
      <c r="KM77" s="923"/>
      <c r="KN77" s="923"/>
      <c r="KO77" s="923"/>
      <c r="KP77" s="923"/>
      <c r="KQ77" s="923"/>
      <c r="KR77" s="923"/>
      <c r="KS77" s="923"/>
      <c r="KT77" s="923"/>
      <c r="KU77" s="923"/>
      <c r="KV77" s="923"/>
      <c r="KW77" s="923"/>
      <c r="KX77" s="923"/>
      <c r="KY77" s="923"/>
      <c r="KZ77" s="923"/>
      <c r="LA77" s="923"/>
      <c r="LB77" s="923"/>
      <c r="LC77" s="923"/>
      <c r="LD77" s="923"/>
      <c r="LE77" s="923"/>
      <c r="LF77" s="923"/>
      <c r="LG77" s="923"/>
      <c r="LH77" s="923"/>
      <c r="LI77" s="923"/>
      <c r="LJ77" s="923"/>
      <c r="LK77" s="923"/>
      <c r="LL77" s="923"/>
      <c r="LM77" s="923"/>
      <c r="LN77" s="923"/>
      <c r="LO77" s="923"/>
      <c r="LP77" s="923"/>
      <c r="LQ77" s="923"/>
      <c r="LX77" s="926"/>
      <c r="LY77" s="926"/>
      <c r="MO77" s="926"/>
    </row>
    <row r="78" spans="1:369" s="902" customFormat="1" ht="15" customHeight="1" x14ac:dyDescent="0.2">
      <c r="A78" s="1289" t="s">
        <v>505</v>
      </c>
      <c r="B78" s="1289"/>
      <c r="C78" s="899" t="s">
        <v>438</v>
      </c>
      <c r="D78" s="899"/>
      <c r="E78" s="899"/>
      <c r="F78" s="899"/>
      <c r="H78" s="907" t="s">
        <v>439</v>
      </c>
      <c r="I78" s="940"/>
      <c r="K78" s="764">
        <f>X70</f>
        <v>0</v>
      </c>
      <c r="L78" s="764">
        <f>Y70</f>
        <v>0</v>
      </c>
      <c r="M78" s="764">
        <f>Z70</f>
        <v>0</v>
      </c>
      <c r="N78" s="764">
        <f>AA70</f>
        <v>0</v>
      </c>
      <c r="O78" s="764">
        <f>AB70</f>
        <v>0</v>
      </c>
      <c r="P78" s="764">
        <f t="shared" ref="P78:P89" si="353">SUM(K78:O78)</f>
        <v>0</v>
      </c>
      <c r="Q78" s="1286" t="s">
        <v>440</v>
      </c>
      <c r="R78" s="944"/>
      <c r="S78" s="1281">
        <f>'Rent Schedule &amp; Summary'!S56</f>
        <v>0</v>
      </c>
      <c r="T78" s="1281"/>
      <c r="U78" s="1281"/>
      <c r="V78" s="1281"/>
      <c r="W78" s="1281"/>
      <c r="X78" s="899"/>
      <c r="AA78" s="899"/>
      <c r="AB78" s="940"/>
      <c r="AC78" s="899"/>
      <c r="AF78" s="899"/>
      <c r="AG78" s="940"/>
      <c r="AH78" s="899"/>
      <c r="AK78" s="899"/>
      <c r="AL78" s="940"/>
      <c r="AM78" s="899"/>
      <c r="AP78" s="899"/>
      <c r="AQ78" s="940"/>
      <c r="AR78" s="311"/>
      <c r="AS78" s="311"/>
      <c r="AT78" s="311"/>
      <c r="AU78" s="311"/>
      <c r="AV78" s="311"/>
      <c r="AW78" s="311"/>
      <c r="AX78" s="940"/>
      <c r="AY78" s="899"/>
      <c r="BB78" s="311"/>
      <c r="BC78" s="940"/>
      <c r="BD78" s="899"/>
      <c r="JW78" s="923"/>
      <c r="KB78" s="923"/>
      <c r="KC78" s="923"/>
      <c r="KD78" s="923"/>
      <c r="KE78" s="923"/>
      <c r="KF78" s="923"/>
      <c r="KG78" s="923"/>
      <c r="KH78" s="923"/>
      <c r="KI78" s="923"/>
      <c r="KJ78" s="923"/>
      <c r="KK78" s="923"/>
      <c r="KL78" s="923"/>
      <c r="KM78" s="923"/>
      <c r="KN78" s="923"/>
      <c r="KO78" s="923"/>
      <c r="KP78" s="923"/>
      <c r="KQ78" s="923"/>
      <c r="KR78" s="923"/>
      <c r="KS78" s="923"/>
      <c r="KT78" s="923"/>
      <c r="KU78" s="923"/>
      <c r="KV78" s="923"/>
      <c r="KW78" s="923"/>
      <c r="KX78" s="923"/>
      <c r="KY78" s="923"/>
      <c r="KZ78" s="923"/>
      <c r="LA78" s="923"/>
      <c r="LB78" s="923"/>
      <c r="LC78" s="923"/>
      <c r="LD78" s="923"/>
      <c r="LE78" s="923"/>
      <c r="LF78" s="923"/>
      <c r="LG78" s="923"/>
      <c r="LH78" s="923"/>
      <c r="LI78" s="923"/>
      <c r="LJ78" s="923"/>
      <c r="LK78" s="923"/>
      <c r="LL78" s="923"/>
      <c r="LM78" s="923"/>
      <c r="LN78" s="923"/>
      <c r="LO78" s="923"/>
      <c r="LP78" s="923"/>
      <c r="LQ78" s="923"/>
      <c r="LX78" s="926"/>
      <c r="LY78" s="926"/>
      <c r="MO78" s="926"/>
    </row>
    <row r="79" spans="1:369" s="902" customFormat="1" ht="15" customHeight="1" x14ac:dyDescent="0.2">
      <c r="A79" s="1289"/>
      <c r="B79" s="1289"/>
      <c r="C79" s="899"/>
      <c r="D79" s="899"/>
      <c r="E79" s="899"/>
      <c r="F79" s="899"/>
      <c r="H79" s="907" t="s">
        <v>441</v>
      </c>
      <c r="I79" s="940"/>
      <c r="K79" s="764">
        <f>AC70</f>
        <v>0</v>
      </c>
      <c r="L79" s="764">
        <f>AD70</f>
        <v>0</v>
      </c>
      <c r="M79" s="764">
        <f>AE70</f>
        <v>0</v>
      </c>
      <c r="N79" s="764">
        <f>AF70</f>
        <v>0</v>
      </c>
      <c r="O79" s="764">
        <f>AG70</f>
        <v>0</v>
      </c>
      <c r="P79" s="764">
        <f t="shared" si="353"/>
        <v>0</v>
      </c>
      <c r="Q79" s="1286"/>
      <c r="R79" s="944"/>
      <c r="S79" s="1281">
        <f>'Rent Schedule &amp; Summary'!S57</f>
        <v>0</v>
      </c>
      <c r="T79" s="1281"/>
      <c r="U79" s="1281"/>
      <c r="V79" s="1281"/>
      <c r="W79" s="1281"/>
      <c r="X79" s="899"/>
      <c r="AA79" s="899"/>
      <c r="AB79" s="940"/>
      <c r="AC79" s="899"/>
      <c r="AF79" s="899"/>
      <c r="AG79" s="940"/>
      <c r="AH79" s="899"/>
      <c r="AK79" s="899"/>
      <c r="AL79" s="940"/>
      <c r="AM79" s="899"/>
      <c r="AP79" s="899"/>
      <c r="AQ79" s="940"/>
      <c r="AR79" s="311"/>
      <c r="AS79" s="311"/>
      <c r="AT79" s="311"/>
      <c r="AU79" s="311"/>
      <c r="AV79" s="311"/>
      <c r="AW79" s="311"/>
      <c r="AX79" s="940"/>
      <c r="AY79" s="899"/>
      <c r="BB79" s="311"/>
      <c r="BC79" s="940"/>
      <c r="BD79" s="899"/>
      <c r="JW79" s="923"/>
      <c r="KB79" s="923"/>
      <c r="KC79" s="923"/>
      <c r="KD79" s="923"/>
      <c r="KE79" s="923"/>
      <c r="KF79" s="923"/>
      <c r="KG79" s="923"/>
      <c r="KH79" s="923"/>
      <c r="KI79" s="923"/>
      <c r="KJ79" s="923"/>
      <c r="KK79" s="923"/>
      <c r="KL79" s="923"/>
      <c r="KM79" s="923"/>
      <c r="KN79" s="923"/>
      <c r="KO79" s="923"/>
      <c r="KP79" s="923"/>
      <c r="KQ79" s="923"/>
      <c r="KR79" s="923"/>
      <c r="KS79" s="923"/>
      <c r="KT79" s="923"/>
      <c r="KU79" s="923"/>
      <c r="KV79" s="923"/>
      <c r="KW79" s="923"/>
      <c r="KX79" s="923"/>
      <c r="KY79" s="923"/>
      <c r="KZ79" s="923"/>
      <c r="LA79" s="923"/>
      <c r="LB79" s="923"/>
      <c r="LC79" s="923"/>
      <c r="LD79" s="923"/>
      <c r="LE79" s="923"/>
      <c r="LF79" s="923"/>
      <c r="LG79" s="923"/>
      <c r="LH79" s="923"/>
      <c r="LI79" s="923"/>
      <c r="LJ79" s="923"/>
      <c r="LK79" s="923"/>
      <c r="LL79" s="923"/>
      <c r="LM79" s="923"/>
      <c r="LN79" s="923"/>
      <c r="LO79" s="923"/>
      <c r="LP79" s="923"/>
      <c r="LQ79" s="923"/>
      <c r="LX79" s="926"/>
      <c r="LY79" s="926"/>
      <c r="MO79" s="926"/>
    </row>
    <row r="80" spans="1:369" s="902" customFormat="1" ht="15" customHeight="1" x14ac:dyDescent="0.2">
      <c r="A80" s="1289"/>
      <c r="B80" s="1289"/>
      <c r="C80" s="899"/>
      <c r="D80" s="899"/>
      <c r="E80" s="899"/>
      <c r="F80" s="899"/>
      <c r="H80" s="907" t="s">
        <v>442</v>
      </c>
      <c r="I80" s="940"/>
      <c r="K80" s="764">
        <f>AH70</f>
        <v>0</v>
      </c>
      <c r="L80" s="764">
        <f>AI70</f>
        <v>0</v>
      </c>
      <c r="M80" s="764">
        <f>AJ70</f>
        <v>0</v>
      </c>
      <c r="N80" s="764">
        <f>AK70</f>
        <v>0</v>
      </c>
      <c r="O80" s="764">
        <f>AL70</f>
        <v>0</v>
      </c>
      <c r="P80" s="764">
        <f t="shared" si="353"/>
        <v>0</v>
      </c>
      <c r="Q80" s="1286"/>
      <c r="R80" s="944"/>
      <c r="S80" s="1281">
        <f>'Rent Schedule &amp; Summary'!S58</f>
        <v>0</v>
      </c>
      <c r="T80" s="1281"/>
      <c r="U80" s="1281"/>
      <c r="V80" s="1281"/>
      <c r="W80" s="1281"/>
      <c r="X80" s="899"/>
      <c r="AA80" s="899"/>
      <c r="AB80" s="940"/>
      <c r="AC80" s="899"/>
      <c r="AF80" s="899"/>
      <c r="AG80" s="940"/>
      <c r="AH80" s="899"/>
      <c r="AK80" s="899"/>
      <c r="AL80" s="940"/>
      <c r="AM80" s="899"/>
      <c r="AP80" s="899"/>
      <c r="AQ80" s="940"/>
      <c r="AR80" s="311"/>
      <c r="AS80" s="311"/>
      <c r="AT80" s="311"/>
      <c r="AU80" s="311"/>
      <c r="AV80" s="311"/>
      <c r="AW80" s="311"/>
      <c r="AX80" s="940"/>
      <c r="AY80" s="899"/>
      <c r="BB80" s="311"/>
      <c r="BC80" s="940"/>
      <c r="BD80" s="899"/>
      <c r="JW80" s="923"/>
      <c r="KB80" s="923"/>
      <c r="KC80" s="923"/>
      <c r="KD80" s="923"/>
      <c r="KE80" s="923"/>
      <c r="KF80" s="923"/>
      <c r="KG80" s="923"/>
      <c r="KH80" s="923"/>
      <c r="KI80" s="923"/>
      <c r="KJ80" s="923"/>
      <c r="KK80" s="923"/>
      <c r="KL80" s="923"/>
      <c r="KM80" s="923"/>
      <c r="KN80" s="923"/>
      <c r="KO80" s="923"/>
      <c r="KP80" s="923"/>
      <c r="KQ80" s="923"/>
      <c r="KR80" s="923"/>
      <c r="KS80" s="923"/>
      <c r="KT80" s="923"/>
      <c r="KU80" s="923"/>
      <c r="KV80" s="923"/>
      <c r="KW80" s="923"/>
      <c r="KX80" s="923"/>
      <c r="KY80" s="923"/>
      <c r="KZ80" s="923"/>
      <c r="LA80" s="923"/>
      <c r="LB80" s="923"/>
      <c r="LC80" s="923"/>
      <c r="LD80" s="923"/>
      <c r="LE80" s="923"/>
      <c r="LF80" s="923"/>
      <c r="LG80" s="923"/>
      <c r="LH80" s="923"/>
      <c r="LI80" s="923"/>
      <c r="LJ80" s="923"/>
      <c r="LK80" s="923"/>
      <c r="LL80" s="923"/>
      <c r="LM80" s="923"/>
      <c r="LN80" s="923"/>
      <c r="LO80" s="923"/>
      <c r="LP80" s="923"/>
      <c r="LQ80" s="923"/>
      <c r="LX80" s="926"/>
      <c r="LY80" s="926"/>
      <c r="MO80" s="926"/>
    </row>
    <row r="81" spans="1:353" s="902" customFormat="1" ht="15" customHeight="1" x14ac:dyDescent="0.2">
      <c r="A81" s="1289"/>
      <c r="B81" s="1289"/>
      <c r="C81" s="899"/>
      <c r="D81" s="899"/>
      <c r="E81" s="899"/>
      <c r="F81" s="899"/>
      <c r="H81" s="907" t="s">
        <v>443</v>
      </c>
      <c r="I81" s="940"/>
      <c r="K81" s="764">
        <f>AM70</f>
        <v>0</v>
      </c>
      <c r="L81" s="764">
        <f>AN70</f>
        <v>0</v>
      </c>
      <c r="M81" s="764">
        <f>AO70</f>
        <v>0</v>
      </c>
      <c r="N81" s="764">
        <f>AP70</f>
        <v>0</v>
      </c>
      <c r="O81" s="764">
        <f>AQ70</f>
        <v>0</v>
      </c>
      <c r="P81" s="764">
        <f t="shared" si="353"/>
        <v>0</v>
      </c>
      <c r="Q81" s="1286"/>
      <c r="R81" s="944"/>
      <c r="S81" s="1281">
        <f>'Rent Schedule &amp; Summary'!S59</f>
        <v>0</v>
      </c>
      <c r="T81" s="1281"/>
      <c r="U81" s="1281"/>
      <c r="V81" s="1281"/>
      <c r="W81" s="1281"/>
      <c r="X81" s="899"/>
      <c r="AA81" s="899"/>
      <c r="AB81" s="940"/>
      <c r="AC81" s="899"/>
      <c r="AF81" s="899"/>
      <c r="AG81" s="940"/>
      <c r="AH81" s="899"/>
      <c r="AK81" s="899"/>
      <c r="AL81" s="940"/>
      <c r="AM81" s="899"/>
      <c r="AP81" s="899"/>
      <c r="AQ81" s="940"/>
      <c r="AR81" s="311"/>
      <c r="AS81" s="311"/>
      <c r="AT81" s="311"/>
      <c r="AU81" s="311"/>
      <c r="AV81" s="311"/>
      <c r="AW81" s="311"/>
      <c r="AX81" s="940"/>
      <c r="AY81" s="899"/>
      <c r="BB81" s="311"/>
      <c r="BC81" s="940"/>
      <c r="BD81" s="899"/>
      <c r="JW81" s="923"/>
      <c r="KB81" s="923"/>
      <c r="KC81" s="923"/>
      <c r="KD81" s="923"/>
      <c r="KE81" s="923"/>
      <c r="KF81" s="923"/>
      <c r="KG81" s="923"/>
      <c r="KH81" s="923"/>
      <c r="KI81" s="923"/>
      <c r="KJ81" s="923"/>
      <c r="KK81" s="923"/>
      <c r="KL81" s="923"/>
      <c r="KM81" s="923"/>
      <c r="KN81" s="923"/>
      <c r="KO81" s="923"/>
      <c r="KP81" s="923"/>
      <c r="KQ81" s="923"/>
      <c r="KR81" s="923"/>
      <c r="KS81" s="923"/>
      <c r="KT81" s="923"/>
      <c r="KU81" s="923"/>
      <c r="KV81" s="923"/>
      <c r="KW81" s="923"/>
      <c r="KX81" s="923"/>
      <c r="KY81" s="923"/>
      <c r="KZ81" s="923"/>
      <c r="LA81" s="923"/>
      <c r="LB81" s="923"/>
      <c r="LC81" s="923"/>
      <c r="LD81" s="923"/>
      <c r="LE81" s="923"/>
      <c r="LF81" s="923"/>
      <c r="LG81" s="923"/>
      <c r="LH81" s="923"/>
      <c r="LI81" s="923"/>
      <c r="LJ81" s="923"/>
      <c r="LK81" s="923"/>
      <c r="LL81" s="923"/>
      <c r="LM81" s="923"/>
      <c r="LN81" s="923"/>
      <c r="LO81" s="923"/>
      <c r="LP81" s="923"/>
      <c r="LQ81" s="923"/>
      <c r="LX81" s="926"/>
      <c r="LY81" s="926"/>
      <c r="MO81" s="926"/>
    </row>
    <row r="82" spans="1:353" s="902" customFormat="1" ht="15" customHeight="1" x14ac:dyDescent="0.2">
      <c r="A82" s="1289"/>
      <c r="B82" s="1289"/>
      <c r="C82" s="899"/>
      <c r="D82" s="899"/>
      <c r="E82" s="899"/>
      <c r="F82" s="899"/>
      <c r="H82" s="907" t="s">
        <v>444</v>
      </c>
      <c r="I82" s="940"/>
      <c r="K82" s="764">
        <f>AR70</f>
        <v>0</v>
      </c>
      <c r="L82" s="764">
        <f>AS70</f>
        <v>0</v>
      </c>
      <c r="M82" s="764">
        <f>AT70</f>
        <v>0</v>
      </c>
      <c r="N82" s="764">
        <f>AU70</f>
        <v>0</v>
      </c>
      <c r="O82" s="764">
        <f>AV70</f>
        <v>0</v>
      </c>
      <c r="P82" s="764">
        <f t="shared" si="353"/>
        <v>0</v>
      </c>
      <c r="Q82" s="1286"/>
      <c r="R82" s="944"/>
      <c r="S82" s="1281">
        <f>'Rent Schedule &amp; Summary'!S60</f>
        <v>0</v>
      </c>
      <c r="T82" s="1281"/>
      <c r="U82" s="1281"/>
      <c r="V82" s="1281"/>
      <c r="W82" s="1281"/>
      <c r="X82" s="899"/>
      <c r="AA82" s="899"/>
      <c r="AB82" s="940"/>
      <c r="AC82" s="899"/>
      <c r="AF82" s="899"/>
      <c r="AG82" s="940"/>
      <c r="AH82" s="899"/>
      <c r="AK82" s="899"/>
      <c r="AL82" s="940"/>
      <c r="AM82" s="899"/>
      <c r="AP82" s="899"/>
      <c r="AQ82" s="940"/>
      <c r="AR82" s="311"/>
      <c r="AS82" s="311"/>
      <c r="AT82" s="311"/>
      <c r="AU82" s="311"/>
      <c r="AV82" s="311"/>
      <c r="AW82" s="311"/>
      <c r="AX82" s="940"/>
      <c r="AY82" s="899"/>
      <c r="BB82" s="311"/>
      <c r="BC82" s="940"/>
      <c r="BD82" s="899"/>
      <c r="JW82" s="923"/>
      <c r="KB82" s="923"/>
      <c r="KC82" s="923"/>
      <c r="KD82" s="923"/>
      <c r="KE82" s="923"/>
      <c r="KF82" s="923"/>
      <c r="KG82" s="923"/>
      <c r="KH82" s="923"/>
      <c r="KI82" s="923"/>
      <c r="KJ82" s="923"/>
      <c r="KK82" s="923"/>
      <c r="KL82" s="923"/>
      <c r="KM82" s="923"/>
      <c r="KN82" s="923"/>
      <c r="KO82" s="923"/>
      <c r="KP82" s="923"/>
      <c r="KQ82" s="923"/>
      <c r="KR82" s="923"/>
      <c r="KS82" s="923"/>
      <c r="KT82" s="923"/>
      <c r="KU82" s="923"/>
      <c r="KV82" s="923"/>
      <c r="KW82" s="923"/>
      <c r="KX82" s="923"/>
      <c r="KY82" s="923"/>
      <c r="KZ82" s="923"/>
      <c r="LA82" s="923"/>
      <c r="LB82" s="923"/>
      <c r="LC82" s="923"/>
      <c r="LD82" s="923"/>
      <c r="LE82" s="923"/>
      <c r="LF82" s="923"/>
      <c r="LG82" s="923"/>
      <c r="LH82" s="923"/>
      <c r="LI82" s="923"/>
      <c r="LJ82" s="923"/>
      <c r="LK82" s="923"/>
      <c r="LL82" s="923"/>
      <c r="LM82" s="923"/>
      <c r="LN82" s="923"/>
      <c r="LO82" s="923"/>
      <c r="LP82" s="923"/>
      <c r="LQ82" s="923"/>
      <c r="LX82" s="926"/>
      <c r="LY82" s="926"/>
      <c r="MO82" s="926"/>
    </row>
    <row r="83" spans="1:353" s="902" customFormat="1" ht="15" customHeight="1" x14ac:dyDescent="0.2">
      <c r="A83" s="1289"/>
      <c r="B83" s="1289"/>
      <c r="C83" s="899"/>
      <c r="D83" s="899"/>
      <c r="E83" s="899"/>
      <c r="F83" s="899"/>
      <c r="H83" s="907" t="s">
        <v>445</v>
      </c>
      <c r="I83" s="940"/>
      <c r="K83" s="764">
        <f>AW70</f>
        <v>0</v>
      </c>
      <c r="L83" s="764">
        <f>AX70</f>
        <v>0</v>
      </c>
      <c r="M83" s="764">
        <f>AY70</f>
        <v>0</v>
      </c>
      <c r="N83" s="764">
        <f>AZ70</f>
        <v>0</v>
      </c>
      <c r="O83" s="764">
        <f>BA70</f>
        <v>0</v>
      </c>
      <c r="P83" s="764">
        <f t="shared" si="353"/>
        <v>0</v>
      </c>
      <c r="Q83" s="1286"/>
      <c r="R83" s="944"/>
      <c r="S83" s="1281">
        <f>'Rent Schedule &amp; Summary'!S61</f>
        <v>0</v>
      </c>
      <c r="T83" s="1281"/>
      <c r="U83" s="1281"/>
      <c r="V83" s="1281"/>
      <c r="W83" s="1281"/>
      <c r="X83" s="899"/>
      <c r="AA83" s="899"/>
      <c r="AB83" s="940"/>
      <c r="AC83" s="899"/>
      <c r="AF83" s="899"/>
      <c r="AG83" s="940"/>
      <c r="AH83" s="899"/>
      <c r="AK83" s="899"/>
      <c r="AL83" s="940"/>
      <c r="AM83" s="899"/>
      <c r="AP83" s="899"/>
      <c r="AQ83" s="940"/>
      <c r="AR83" s="311"/>
      <c r="AS83" s="311"/>
      <c r="AT83" s="311"/>
      <c r="AU83" s="311"/>
      <c r="AV83" s="311"/>
      <c r="AW83" s="311"/>
      <c r="AX83" s="940"/>
      <c r="AY83" s="899"/>
      <c r="BB83" s="311"/>
      <c r="BC83" s="940"/>
      <c r="BD83" s="899"/>
      <c r="JW83" s="923"/>
      <c r="KB83" s="923"/>
      <c r="KC83" s="923"/>
      <c r="KD83" s="923"/>
      <c r="KE83" s="923"/>
      <c r="KF83" s="923"/>
      <c r="KG83" s="923"/>
      <c r="KH83" s="923"/>
      <c r="KI83" s="923"/>
      <c r="KJ83" s="923"/>
      <c r="KK83" s="923"/>
      <c r="KL83" s="923"/>
      <c r="KM83" s="923"/>
      <c r="KN83" s="923"/>
      <c r="KO83" s="923"/>
      <c r="KP83" s="923"/>
      <c r="KQ83" s="923"/>
      <c r="KR83" s="923"/>
      <c r="KS83" s="923"/>
      <c r="KT83" s="923"/>
      <c r="KU83" s="923"/>
      <c r="KV83" s="923"/>
      <c r="KW83" s="923"/>
      <c r="KX83" s="923"/>
      <c r="KY83" s="923"/>
      <c r="KZ83" s="923"/>
      <c r="LA83" s="923"/>
      <c r="LB83" s="923"/>
      <c r="LC83" s="923"/>
      <c r="LD83" s="923"/>
      <c r="LE83" s="923"/>
      <c r="LF83" s="923"/>
      <c r="LG83" s="923"/>
      <c r="LH83" s="923"/>
      <c r="LI83" s="923"/>
      <c r="LJ83" s="923"/>
      <c r="LK83" s="923"/>
      <c r="LL83" s="923"/>
      <c r="LM83" s="923"/>
      <c r="LN83" s="923"/>
      <c r="LO83" s="923"/>
      <c r="LP83" s="923"/>
      <c r="LQ83" s="923"/>
      <c r="LX83" s="926"/>
      <c r="LY83" s="926"/>
      <c r="MO83" s="926"/>
    </row>
    <row r="84" spans="1:353" s="902" customFormat="1" ht="15" customHeight="1" x14ac:dyDescent="0.2">
      <c r="A84" s="1289"/>
      <c r="B84" s="1289"/>
      <c r="C84" s="900"/>
      <c r="D84" s="899"/>
      <c r="E84" s="899"/>
      <c r="F84" s="899"/>
      <c r="H84" s="907" t="s">
        <v>446</v>
      </c>
      <c r="I84" s="940"/>
      <c r="K84" s="764">
        <f>BB70</f>
        <v>0</v>
      </c>
      <c r="L84" s="764">
        <f>BC70</f>
        <v>0</v>
      </c>
      <c r="M84" s="764">
        <f>BD70</f>
        <v>0</v>
      </c>
      <c r="N84" s="764">
        <f>BE70</f>
        <v>0</v>
      </c>
      <c r="O84" s="764">
        <f>BF70</f>
        <v>0</v>
      </c>
      <c r="P84" s="764">
        <f t="shared" si="353"/>
        <v>0</v>
      </c>
      <c r="Q84" s="1286"/>
      <c r="R84" s="944"/>
      <c r="S84" s="1281">
        <f>'Rent Schedule &amp; Summary'!S62</f>
        <v>0</v>
      </c>
      <c r="T84" s="1281"/>
      <c r="U84" s="1281"/>
      <c r="V84" s="1281"/>
      <c r="W84" s="1281"/>
      <c r="X84" s="900"/>
      <c r="AA84" s="899"/>
      <c r="AB84" s="940"/>
      <c r="AC84" s="900"/>
      <c r="AF84" s="899"/>
      <c r="AG84" s="940"/>
      <c r="AH84" s="900"/>
      <c r="AK84" s="899"/>
      <c r="AL84" s="940"/>
      <c r="AM84" s="900"/>
      <c r="AP84" s="899"/>
      <c r="AQ84" s="940"/>
      <c r="AR84" s="311"/>
      <c r="AS84" s="311"/>
      <c r="AT84" s="311"/>
      <c r="AU84" s="311"/>
      <c r="AV84" s="311"/>
      <c r="AW84" s="311"/>
      <c r="AX84" s="940"/>
      <c r="AY84" s="899"/>
      <c r="BB84" s="311"/>
      <c r="BC84" s="940"/>
      <c r="BD84" s="899"/>
      <c r="JW84" s="923"/>
      <c r="KB84" s="923"/>
      <c r="KC84" s="923"/>
      <c r="KD84" s="923"/>
      <c r="KE84" s="923"/>
      <c r="KF84" s="923"/>
      <c r="KG84" s="923"/>
      <c r="KH84" s="923"/>
      <c r="KI84" s="923"/>
      <c r="KJ84" s="923"/>
      <c r="KK84" s="923"/>
      <c r="KL84" s="923"/>
      <c r="KM84" s="923"/>
      <c r="KN84" s="923"/>
      <c r="KO84" s="923"/>
      <c r="KP84" s="923"/>
      <c r="KQ84" s="923"/>
      <c r="KR84" s="923"/>
      <c r="KS84" s="923"/>
      <c r="KT84" s="923"/>
      <c r="KU84" s="923"/>
      <c r="KV84" s="923"/>
      <c r="KW84" s="923"/>
      <c r="KX84" s="923"/>
      <c r="KY84" s="923"/>
      <c r="KZ84" s="923"/>
      <c r="LA84" s="923"/>
      <c r="LB84" s="923"/>
      <c r="LC84" s="923"/>
      <c r="LD84" s="923"/>
      <c r="LE84" s="923"/>
      <c r="LF84" s="923"/>
      <c r="LG84" s="923"/>
      <c r="LH84" s="923"/>
      <c r="LI84" s="923"/>
      <c r="LJ84" s="923"/>
      <c r="LK84" s="923"/>
      <c r="LL84" s="923"/>
      <c r="LM84" s="923"/>
      <c r="LN84" s="923"/>
      <c r="LO84" s="923"/>
      <c r="LP84" s="923"/>
      <c r="LQ84" s="923"/>
      <c r="LX84" s="926"/>
      <c r="LY84" s="926"/>
      <c r="MO84" s="926"/>
    </row>
    <row r="85" spans="1:353" s="902" customFormat="1" ht="15" customHeight="1" x14ac:dyDescent="0.2">
      <c r="A85" s="1289"/>
      <c r="B85" s="1289"/>
      <c r="C85" s="907" t="s">
        <v>447</v>
      </c>
      <c r="D85" s="899"/>
      <c r="E85" s="899"/>
      <c r="F85" s="899"/>
      <c r="H85" s="903"/>
      <c r="I85" s="945"/>
      <c r="K85" s="764">
        <f>SUM(K78:K84)</f>
        <v>0</v>
      </c>
      <c r="L85" s="764">
        <f>SUM(L78:L84)</f>
        <v>0</v>
      </c>
      <c r="M85" s="764">
        <f>SUM(M78:M84)</f>
        <v>0</v>
      </c>
      <c r="N85" s="764">
        <f>SUM(N78:N84)</f>
        <v>0</v>
      </c>
      <c r="O85" s="764">
        <f>SUM(O78:O84)</f>
        <v>0</v>
      </c>
      <c r="P85" s="764">
        <f t="shared" si="353"/>
        <v>0</v>
      </c>
      <c r="Q85" s="1286"/>
      <c r="S85" s="1281">
        <f>'Rent Schedule &amp; Summary'!S63</f>
        <v>0</v>
      </c>
      <c r="T85" s="1281"/>
      <c r="U85" s="1281"/>
      <c r="V85" s="1281"/>
      <c r="W85" s="1281"/>
      <c r="X85" s="900"/>
      <c r="AA85" s="899"/>
      <c r="AB85" s="940"/>
      <c r="AC85" s="900"/>
      <c r="AF85" s="899"/>
      <c r="AG85" s="940"/>
      <c r="AH85" s="900"/>
      <c r="AK85" s="899"/>
      <c r="AL85" s="940"/>
      <c r="AM85" s="900"/>
      <c r="AP85" s="899"/>
      <c r="AQ85" s="940"/>
      <c r="AR85" s="311"/>
      <c r="AS85" s="311"/>
      <c r="AT85" s="311"/>
      <c r="AU85" s="311"/>
      <c r="AV85" s="311"/>
      <c r="AW85" s="311"/>
      <c r="AX85" s="940"/>
      <c r="AY85" s="899"/>
      <c r="BB85" s="311"/>
      <c r="BC85" s="940"/>
      <c r="BD85" s="899"/>
      <c r="JW85" s="923"/>
      <c r="KB85" s="923"/>
      <c r="KC85" s="923"/>
      <c r="KD85" s="923"/>
      <c r="KE85" s="923"/>
      <c r="KF85" s="923"/>
      <c r="KG85" s="923"/>
      <c r="KH85" s="923"/>
      <c r="KI85" s="923"/>
      <c r="KJ85" s="923"/>
      <c r="KK85" s="923"/>
      <c r="KL85" s="923"/>
      <c r="KM85" s="923"/>
      <c r="KN85" s="923"/>
      <c r="KO85" s="923"/>
      <c r="KP85" s="923"/>
      <c r="KQ85" s="923"/>
      <c r="KR85" s="923"/>
      <c r="KS85" s="923"/>
      <c r="KT85" s="923"/>
      <c r="KU85" s="923"/>
      <c r="KV85" s="923"/>
      <c r="KW85" s="923"/>
      <c r="KX85" s="923"/>
      <c r="KY85" s="923"/>
      <c r="KZ85" s="923"/>
      <c r="LA85" s="923"/>
      <c r="LB85" s="923"/>
      <c r="LC85" s="923"/>
      <c r="LD85" s="923"/>
      <c r="LE85" s="923"/>
      <c r="LF85" s="923"/>
      <c r="LG85" s="923"/>
      <c r="LH85" s="923"/>
      <c r="LI85" s="923"/>
      <c r="LJ85" s="923"/>
      <c r="LK85" s="923"/>
      <c r="LL85" s="923"/>
      <c r="LM85" s="923"/>
      <c r="LN85" s="923"/>
      <c r="LO85" s="923"/>
      <c r="LP85" s="923"/>
      <c r="LQ85" s="923"/>
      <c r="LX85" s="926"/>
      <c r="LY85" s="926"/>
      <c r="MO85" s="926"/>
    </row>
    <row r="86" spans="1:353" s="902" customFormat="1" ht="15" customHeight="1" x14ac:dyDescent="0.2">
      <c r="A86" s="1289"/>
      <c r="B86" s="1289"/>
      <c r="D86" s="899"/>
      <c r="E86" s="899"/>
      <c r="F86" s="899"/>
      <c r="H86" s="907" t="s">
        <v>420</v>
      </c>
      <c r="I86" s="940"/>
      <c r="K86" s="764">
        <f>BG70</f>
        <v>0</v>
      </c>
      <c r="L86" s="764">
        <f>BH70</f>
        <v>0</v>
      </c>
      <c r="M86" s="764">
        <f>BI70</f>
        <v>0</v>
      </c>
      <c r="N86" s="764">
        <f>BJ70</f>
        <v>0</v>
      </c>
      <c r="O86" s="764">
        <f>BK70</f>
        <v>0</v>
      </c>
      <c r="P86" s="764">
        <f t="shared" si="353"/>
        <v>0</v>
      </c>
      <c r="S86" s="1281">
        <f>'Rent Schedule &amp; Summary'!S64</f>
        <v>0</v>
      </c>
      <c r="T86" s="1281"/>
      <c r="U86" s="1281"/>
      <c r="V86" s="1281"/>
      <c r="W86" s="1281"/>
      <c r="X86" s="899"/>
      <c r="AA86" s="899"/>
      <c r="AB86" s="940"/>
      <c r="AC86" s="899"/>
      <c r="AF86" s="899"/>
      <c r="AG86" s="940"/>
      <c r="AH86" s="899"/>
      <c r="AK86" s="899"/>
      <c r="AL86" s="940"/>
      <c r="AM86" s="899"/>
      <c r="AP86" s="899"/>
      <c r="AQ86" s="940"/>
      <c r="AR86" s="311"/>
      <c r="AS86" s="311"/>
      <c r="AT86" s="311"/>
      <c r="AU86" s="311"/>
      <c r="AV86" s="311"/>
      <c r="AW86" s="311"/>
      <c r="AX86" s="945"/>
      <c r="AY86" s="899"/>
      <c r="BB86" s="311"/>
      <c r="BC86" s="945"/>
      <c r="BD86" s="899"/>
      <c r="JW86" s="923"/>
      <c r="KB86" s="923"/>
      <c r="KC86" s="923"/>
      <c r="KD86" s="923"/>
      <c r="KE86" s="923"/>
      <c r="KF86" s="923"/>
      <c r="KG86" s="923"/>
      <c r="KH86" s="923"/>
      <c r="KI86" s="923"/>
      <c r="KJ86" s="923"/>
      <c r="KK86" s="923"/>
      <c r="KL86" s="923"/>
      <c r="KM86" s="923"/>
      <c r="KN86" s="923"/>
      <c r="KO86" s="923"/>
      <c r="KP86" s="923"/>
      <c r="KQ86" s="923"/>
      <c r="KR86" s="923"/>
      <c r="KS86" s="923"/>
      <c r="KT86" s="923"/>
      <c r="KU86" s="923"/>
      <c r="KV86" s="923"/>
      <c r="KW86" s="923"/>
      <c r="KX86" s="923"/>
      <c r="KY86" s="923"/>
      <c r="KZ86" s="923"/>
      <c r="LA86" s="923"/>
      <c r="LB86" s="923"/>
      <c r="LC86" s="923"/>
      <c r="LD86" s="923"/>
      <c r="LE86" s="923"/>
      <c r="LF86" s="923"/>
      <c r="LG86" s="923"/>
      <c r="LH86" s="923"/>
      <c r="LI86" s="923"/>
      <c r="LJ86" s="923"/>
      <c r="LK86" s="923"/>
      <c r="LL86" s="923"/>
      <c r="LM86" s="923"/>
      <c r="LN86" s="923"/>
      <c r="LO86" s="923"/>
      <c r="LP86" s="923"/>
      <c r="LQ86" s="923"/>
      <c r="LX86" s="926"/>
      <c r="LY86" s="926"/>
      <c r="MO86" s="926"/>
    </row>
    <row r="87" spans="1:353" s="902" customFormat="1" ht="15" customHeight="1" x14ac:dyDescent="0.2">
      <c r="A87" s="1289"/>
      <c r="B87" s="1289"/>
      <c r="C87" s="946" t="s">
        <v>448</v>
      </c>
      <c r="D87" s="946"/>
      <c r="E87" s="946"/>
      <c r="F87" s="946"/>
      <c r="G87" s="947"/>
      <c r="H87" s="948"/>
      <c r="I87" s="949"/>
      <c r="J87" s="947"/>
      <c r="K87" s="765">
        <f>SUM(K85:K86)</f>
        <v>0</v>
      </c>
      <c r="L87" s="765">
        <f>SUM(L85:L86)</f>
        <v>0</v>
      </c>
      <c r="M87" s="765">
        <f>SUM(M85:M86)</f>
        <v>0</v>
      </c>
      <c r="N87" s="765">
        <f>SUM(N85:N86)</f>
        <v>0</v>
      </c>
      <c r="O87" s="765">
        <f>SUM(O85:O86)</f>
        <v>0</v>
      </c>
      <c r="P87" s="765">
        <f t="shared" si="353"/>
        <v>0</v>
      </c>
      <c r="S87" s="1281">
        <f>'Rent Schedule &amp; Summary'!S65</f>
        <v>0</v>
      </c>
      <c r="T87" s="1281"/>
      <c r="U87" s="1281"/>
      <c r="V87" s="1281"/>
      <c r="W87" s="1281"/>
      <c r="X87" s="899"/>
      <c r="AA87" s="899"/>
      <c r="AB87" s="940"/>
      <c r="AC87" s="899"/>
      <c r="AF87" s="899"/>
      <c r="AG87" s="940"/>
      <c r="AH87" s="899"/>
      <c r="AK87" s="899"/>
      <c r="AL87" s="940"/>
      <c r="AM87" s="899"/>
      <c r="AP87" s="899"/>
      <c r="AQ87" s="940"/>
      <c r="AR87" s="311"/>
      <c r="AS87" s="311"/>
      <c r="AT87" s="311"/>
      <c r="AU87" s="311"/>
      <c r="AV87" s="311"/>
      <c r="AW87" s="311"/>
      <c r="AX87" s="945"/>
      <c r="AY87" s="899"/>
      <c r="BB87" s="311"/>
      <c r="BC87" s="945"/>
      <c r="BD87" s="899"/>
      <c r="JW87" s="923"/>
      <c r="KB87" s="923"/>
      <c r="KC87" s="923"/>
      <c r="KD87" s="923"/>
      <c r="KE87" s="923"/>
      <c r="KF87" s="923"/>
      <c r="KG87" s="923"/>
      <c r="KH87" s="923"/>
      <c r="KI87" s="923"/>
      <c r="KJ87" s="923"/>
      <c r="KK87" s="923"/>
      <c r="KL87" s="923"/>
      <c r="KM87" s="923"/>
      <c r="KN87" s="923"/>
      <c r="KO87" s="923"/>
      <c r="KP87" s="923"/>
      <c r="KQ87" s="923"/>
      <c r="KR87" s="923"/>
      <c r="KS87" s="923"/>
      <c r="KT87" s="923"/>
      <c r="KU87" s="923"/>
      <c r="KV87" s="923"/>
      <c r="KW87" s="923"/>
      <c r="KX87" s="923"/>
      <c r="KY87" s="923"/>
      <c r="KZ87" s="923"/>
      <c r="LA87" s="923"/>
      <c r="LB87" s="923"/>
      <c r="LC87" s="923"/>
      <c r="LD87" s="923"/>
      <c r="LE87" s="923"/>
      <c r="LF87" s="923"/>
      <c r="LG87" s="923"/>
      <c r="LH87" s="923"/>
      <c r="LI87" s="923"/>
      <c r="LJ87" s="923"/>
      <c r="LK87" s="923"/>
      <c r="LL87" s="923"/>
      <c r="LM87" s="923"/>
      <c r="LN87" s="923"/>
      <c r="LO87" s="923"/>
      <c r="LP87" s="923"/>
      <c r="LQ87" s="923"/>
      <c r="LX87" s="926"/>
      <c r="LY87" s="926"/>
      <c r="MO87" s="926"/>
    </row>
    <row r="88" spans="1:353" s="902" customFormat="1" ht="15" customHeight="1" x14ac:dyDescent="0.2">
      <c r="A88" s="1289"/>
      <c r="B88" s="1289"/>
      <c r="D88" s="899"/>
      <c r="E88" s="899"/>
      <c r="F88" s="899"/>
      <c r="H88" s="907" t="s">
        <v>96</v>
      </c>
      <c r="I88" s="940"/>
      <c r="K88" s="764">
        <f>ED70</f>
        <v>0</v>
      </c>
      <c r="L88" s="764">
        <f>EE70</f>
        <v>0</v>
      </c>
      <c r="M88" s="764">
        <f>EF70</f>
        <v>0</v>
      </c>
      <c r="N88" s="764">
        <f>EG70</f>
        <v>0</v>
      </c>
      <c r="O88" s="764">
        <f>EH70</f>
        <v>0</v>
      </c>
      <c r="P88" s="764">
        <f t="shared" si="353"/>
        <v>0</v>
      </c>
      <c r="Q88" s="950" t="s">
        <v>449</v>
      </c>
      <c r="S88" s="1281">
        <f>'Rent Schedule &amp; Summary'!S66</f>
        <v>0</v>
      </c>
      <c r="T88" s="1281"/>
      <c r="U88" s="1281"/>
      <c r="V88" s="1281"/>
      <c r="W88" s="1281"/>
      <c r="X88" s="899"/>
      <c r="AA88" s="899"/>
      <c r="AB88" s="940"/>
      <c r="AC88" s="899"/>
      <c r="AF88" s="899"/>
      <c r="AG88" s="940"/>
      <c r="AH88" s="899"/>
      <c r="AK88" s="899"/>
      <c r="AL88" s="940"/>
      <c r="AM88" s="899"/>
      <c r="AP88" s="899"/>
      <c r="AQ88" s="940"/>
      <c r="AR88" s="311"/>
      <c r="AS88" s="311"/>
      <c r="AT88" s="311"/>
      <c r="AU88" s="311"/>
      <c r="AV88" s="311"/>
      <c r="AW88" s="311"/>
      <c r="AX88" s="940"/>
      <c r="AY88" s="899"/>
      <c r="BB88" s="311"/>
      <c r="BC88" s="940"/>
      <c r="BD88" s="899"/>
      <c r="JW88" s="923"/>
      <c r="KB88" s="923"/>
      <c r="KC88" s="923"/>
      <c r="KD88" s="923"/>
      <c r="KE88" s="923"/>
      <c r="KF88" s="923"/>
      <c r="KG88" s="923"/>
      <c r="KH88" s="923"/>
      <c r="KI88" s="923"/>
      <c r="KJ88" s="923"/>
      <c r="KK88" s="923"/>
      <c r="KL88" s="923"/>
      <c r="KM88" s="923"/>
      <c r="KN88" s="923"/>
      <c r="KO88" s="923"/>
      <c r="KP88" s="923"/>
      <c r="KQ88" s="923"/>
      <c r="KR88" s="923"/>
      <c r="KS88" s="923"/>
      <c r="KT88" s="923"/>
      <c r="KU88" s="923"/>
      <c r="KV88" s="923"/>
      <c r="KW88" s="923"/>
      <c r="KX88" s="923"/>
      <c r="KY88" s="923"/>
      <c r="KZ88" s="923"/>
      <c r="LA88" s="923"/>
      <c r="LB88" s="923"/>
      <c r="LC88" s="923"/>
      <c r="LD88" s="923"/>
      <c r="LE88" s="923"/>
      <c r="LF88" s="923"/>
      <c r="LG88" s="923"/>
      <c r="LH88" s="923"/>
      <c r="LI88" s="923"/>
      <c r="LJ88" s="923"/>
      <c r="LK88" s="923"/>
      <c r="LL88" s="923"/>
      <c r="LM88" s="923"/>
      <c r="LN88" s="923"/>
      <c r="LO88" s="923"/>
      <c r="LP88" s="923"/>
      <c r="LQ88" s="923"/>
      <c r="LX88" s="926"/>
      <c r="LY88" s="926"/>
      <c r="MO88" s="926"/>
    </row>
    <row r="89" spans="1:353" s="902" customFormat="1" ht="15" customHeight="1" x14ac:dyDescent="0.2">
      <c r="A89" s="1289"/>
      <c r="B89" s="1289"/>
      <c r="C89" s="900" t="s">
        <v>450</v>
      </c>
      <c r="D89" s="899"/>
      <c r="E89" s="899"/>
      <c r="F89" s="899"/>
      <c r="H89" s="907"/>
      <c r="I89" s="940"/>
      <c r="K89" s="766">
        <f>SUM(K87:K88)</f>
        <v>0</v>
      </c>
      <c r="L89" s="766">
        <f>SUM(L87:L88)</f>
        <v>0</v>
      </c>
      <c r="M89" s="766">
        <f>SUM(M87:M88)</f>
        <v>0</v>
      </c>
      <c r="N89" s="766">
        <f>SUM(N87:N88)</f>
        <v>0</v>
      </c>
      <c r="O89" s="766">
        <f>SUM(O87:O88)</f>
        <v>0</v>
      </c>
      <c r="P89" s="766">
        <f t="shared" si="353"/>
        <v>0</v>
      </c>
      <c r="S89" s="1281">
        <f>'Rent Schedule &amp; Summary'!S67</f>
        <v>0</v>
      </c>
      <c r="T89" s="1281"/>
      <c r="U89" s="1281"/>
      <c r="V89" s="1281"/>
      <c r="W89" s="1281"/>
      <c r="X89" s="899"/>
      <c r="AA89" s="899"/>
      <c r="AB89" s="940"/>
      <c r="AC89" s="899"/>
      <c r="AF89" s="899"/>
      <c r="AG89" s="940"/>
      <c r="AH89" s="899"/>
      <c r="AK89" s="899"/>
      <c r="AL89" s="940"/>
      <c r="AM89" s="899"/>
      <c r="AP89" s="899"/>
      <c r="AQ89" s="940"/>
      <c r="AR89" s="311"/>
      <c r="AS89" s="311"/>
      <c r="AT89" s="311"/>
      <c r="AU89" s="311"/>
      <c r="AV89" s="311"/>
      <c r="AW89" s="311"/>
      <c r="AY89" s="899"/>
      <c r="BB89" s="311"/>
      <c r="BD89" s="899"/>
      <c r="JW89" s="923"/>
      <c r="KB89" s="923"/>
      <c r="KC89" s="923"/>
      <c r="KD89" s="923"/>
      <c r="KE89" s="923"/>
      <c r="KF89" s="923"/>
      <c r="KG89" s="923"/>
      <c r="KH89" s="923"/>
      <c r="KI89" s="923"/>
      <c r="KJ89" s="923"/>
      <c r="KK89" s="923"/>
      <c r="KL89" s="923"/>
      <c r="KM89" s="923"/>
      <c r="KN89" s="923"/>
      <c r="KO89" s="923"/>
      <c r="KP89" s="923"/>
      <c r="KQ89" s="923"/>
      <c r="KR89" s="923"/>
      <c r="KS89" s="923"/>
      <c r="KT89" s="923"/>
      <c r="KU89" s="923"/>
      <c r="KV89" s="923"/>
      <c r="KW89" s="923"/>
      <c r="KX89" s="923"/>
      <c r="KY89" s="923"/>
      <c r="KZ89" s="923"/>
      <c r="LA89" s="923"/>
      <c r="LB89" s="923"/>
      <c r="LC89" s="923"/>
      <c r="LD89" s="923"/>
      <c r="LE89" s="923"/>
      <c r="LF89" s="923"/>
      <c r="LG89" s="923"/>
      <c r="LH89" s="923"/>
      <c r="LI89" s="923"/>
      <c r="LJ89" s="923"/>
      <c r="LK89" s="923"/>
      <c r="LL89" s="923"/>
      <c r="LM89" s="923"/>
      <c r="LN89" s="923"/>
      <c r="LO89" s="923"/>
      <c r="LP89" s="923"/>
      <c r="LQ89" s="923"/>
      <c r="LX89" s="926"/>
      <c r="LY89" s="926"/>
      <c r="MO89" s="926"/>
    </row>
    <row r="90" spans="1:353" s="902" customFormat="1" ht="16.149999999999999" customHeight="1" x14ac:dyDescent="0.2">
      <c r="A90" s="1289"/>
      <c r="B90" s="1289"/>
      <c r="C90" s="951"/>
      <c r="D90" s="951"/>
      <c r="E90" s="951"/>
      <c r="F90" s="951"/>
      <c r="G90" s="951"/>
      <c r="H90" s="952"/>
      <c r="I90" s="951"/>
      <c r="J90" s="951"/>
      <c r="K90" s="951"/>
      <c r="L90" s="951"/>
      <c r="M90" s="951"/>
      <c r="N90" s="951"/>
      <c r="O90" s="951"/>
      <c r="P90" s="951"/>
      <c r="X90" s="899"/>
      <c r="AA90" s="899"/>
      <c r="AB90" s="940"/>
      <c r="AC90" s="899"/>
      <c r="AF90" s="899"/>
      <c r="AG90" s="940"/>
      <c r="AH90" s="899"/>
      <c r="AK90" s="899"/>
      <c r="AL90" s="940"/>
      <c r="AM90" s="899"/>
      <c r="AP90" s="899"/>
      <c r="AQ90" s="940"/>
      <c r="AR90" s="899"/>
      <c r="AS90" s="899"/>
      <c r="AT90" s="899"/>
      <c r="AU90" s="899"/>
      <c r="AV90" s="899"/>
      <c r="AW90" s="899"/>
      <c r="AY90" s="899"/>
      <c r="BB90" s="899"/>
      <c r="BD90" s="899"/>
      <c r="JW90" s="923"/>
      <c r="KB90" s="923"/>
      <c r="KC90" s="923"/>
      <c r="KD90" s="923"/>
      <c r="KE90" s="923"/>
      <c r="KF90" s="923"/>
      <c r="KG90" s="923"/>
      <c r="KH90" s="923"/>
      <c r="KI90" s="923"/>
      <c r="KJ90" s="923"/>
      <c r="KK90" s="923"/>
      <c r="KL90" s="923"/>
      <c r="KM90" s="923"/>
      <c r="KN90" s="923"/>
      <c r="KO90" s="923"/>
      <c r="KP90" s="923"/>
      <c r="KQ90" s="923"/>
      <c r="KR90" s="923"/>
      <c r="KS90" s="923"/>
      <c r="KT90" s="923"/>
      <c r="KU90" s="923"/>
      <c r="KV90" s="923"/>
      <c r="KW90" s="923"/>
      <c r="KX90" s="923"/>
      <c r="KY90" s="923"/>
      <c r="KZ90" s="923"/>
      <c r="LA90" s="923"/>
      <c r="LB90" s="923"/>
      <c r="LC90" s="923"/>
      <c r="LD90" s="923"/>
      <c r="LE90" s="923"/>
      <c r="LF90" s="923"/>
      <c r="LG90" s="923"/>
      <c r="LH90" s="923"/>
      <c r="LI90" s="923"/>
      <c r="LJ90" s="923"/>
      <c r="LK90" s="923"/>
      <c r="LL90" s="923"/>
      <c r="LM90" s="923"/>
      <c r="LN90" s="923"/>
      <c r="LO90" s="923"/>
      <c r="LP90" s="923"/>
      <c r="LQ90" s="923"/>
      <c r="LX90" s="926"/>
      <c r="LY90" s="926"/>
      <c r="MO90" s="926"/>
    </row>
    <row r="91" spans="1:353" s="902" customFormat="1" ht="12" customHeight="1" x14ac:dyDescent="0.2">
      <c r="A91" s="1289"/>
      <c r="B91" s="1289"/>
      <c r="C91" s="1290" t="s">
        <v>451</v>
      </c>
      <c r="D91" s="1290"/>
      <c r="E91" s="1290"/>
      <c r="F91" s="1290"/>
      <c r="G91" s="951"/>
      <c r="H91" s="952"/>
      <c r="I91" s="951"/>
      <c r="J91" s="951"/>
      <c r="K91" s="951"/>
      <c r="L91" s="951"/>
      <c r="M91" s="951"/>
      <c r="N91" s="951"/>
      <c r="O91" s="951"/>
      <c r="P91" s="951"/>
      <c r="S91" s="953" t="str">
        <f>C91</f>
        <v xml:space="preserve">Income Limit Distribution among Bedroom Sizes </v>
      </c>
      <c r="U91" s="954"/>
      <c r="X91" s="899"/>
      <c r="AA91" s="899"/>
      <c r="AB91" s="940"/>
      <c r="AC91" s="899"/>
      <c r="AF91" s="899"/>
      <c r="AG91" s="940"/>
      <c r="AH91" s="899"/>
      <c r="AK91" s="899"/>
      <c r="AL91" s="940"/>
      <c r="AM91" s="899"/>
      <c r="AP91" s="899"/>
      <c r="AQ91" s="940"/>
      <c r="AR91" s="899"/>
      <c r="AS91" s="899"/>
      <c r="AT91" s="899"/>
      <c r="AU91" s="899"/>
      <c r="AV91" s="899"/>
      <c r="AW91" s="899"/>
      <c r="AY91" s="899"/>
      <c r="BB91" s="899"/>
      <c r="BD91" s="899"/>
      <c r="JW91" s="923"/>
      <c r="KB91" s="923"/>
      <c r="KC91" s="923"/>
      <c r="KD91" s="923"/>
      <c r="KE91" s="923"/>
      <c r="KF91" s="923"/>
      <c r="KG91" s="923"/>
      <c r="KH91" s="923"/>
      <c r="KI91" s="923"/>
      <c r="KJ91" s="923"/>
      <c r="KK91" s="923"/>
      <c r="KL91" s="923"/>
      <c r="KM91" s="923"/>
      <c r="KN91" s="923"/>
      <c r="KO91" s="923"/>
      <c r="KP91" s="923"/>
      <c r="KQ91" s="923"/>
      <c r="KR91" s="923"/>
      <c r="KS91" s="923"/>
      <c r="KT91" s="923"/>
      <c r="KU91" s="923"/>
      <c r="KV91" s="923"/>
      <c r="KW91" s="923"/>
      <c r="KX91" s="923"/>
      <c r="KY91" s="923"/>
      <c r="KZ91" s="923"/>
      <c r="LA91" s="923"/>
      <c r="LB91" s="923"/>
      <c r="LC91" s="923"/>
      <c r="LD91" s="923"/>
      <c r="LE91" s="923"/>
      <c r="LF91" s="923"/>
      <c r="LG91" s="923"/>
      <c r="LH91" s="923"/>
      <c r="LI91" s="923"/>
      <c r="LJ91" s="923"/>
      <c r="LK91" s="923"/>
      <c r="LL91" s="923"/>
      <c r="LM91" s="923"/>
      <c r="LN91" s="923"/>
      <c r="LO91" s="923"/>
      <c r="LP91" s="923"/>
      <c r="LQ91" s="923"/>
      <c r="LX91" s="926"/>
      <c r="LY91" s="926"/>
      <c r="MO91" s="926"/>
    </row>
    <row r="92" spans="1:353" s="902" customFormat="1" ht="13.15" customHeight="1" x14ac:dyDescent="0.2">
      <c r="A92" s="1289"/>
      <c r="B92" s="1289"/>
      <c r="C92" s="1290"/>
      <c r="D92" s="1290"/>
      <c r="E92" s="1290"/>
      <c r="F92" s="1290"/>
      <c r="H92" s="907" t="s">
        <v>439</v>
      </c>
      <c r="I92" s="940"/>
      <c r="J92" s="955"/>
      <c r="K92" s="956" t="str">
        <f t="shared" ref="K92:P92" si="354">IF(OR(K78=0,K$67=0),"",K78/K$67)</f>
        <v/>
      </c>
      <c r="L92" s="956" t="str">
        <f t="shared" si="354"/>
        <v/>
      </c>
      <c r="M92" s="956" t="str">
        <f t="shared" si="354"/>
        <v/>
      </c>
      <c r="N92" s="956" t="str">
        <f t="shared" si="354"/>
        <v/>
      </c>
      <c r="O92" s="956" t="str">
        <f t="shared" si="354"/>
        <v/>
      </c>
      <c r="P92" s="956" t="str">
        <f t="shared" si="354"/>
        <v/>
      </c>
      <c r="Q92" s="957" t="s">
        <v>506</v>
      </c>
      <c r="S92" s="1281">
        <f>'Rent Schedule &amp; Summary'!S70</f>
        <v>0</v>
      </c>
      <c r="T92" s="1281"/>
      <c r="U92" s="1281"/>
      <c r="V92" s="1281"/>
      <c r="W92" s="1281"/>
    </row>
    <row r="93" spans="1:353" s="902" customFormat="1" ht="12.75" x14ac:dyDescent="0.2">
      <c r="A93" s="1289"/>
      <c r="B93" s="1289"/>
      <c r="C93" s="911"/>
      <c r="H93" s="907" t="s">
        <v>721</v>
      </c>
      <c r="I93" s="940"/>
      <c r="J93" s="899"/>
      <c r="K93" s="958" t="str">
        <f>IF(OR(K78=0,$P92="",K$67=0),"",$P92*K$67)</f>
        <v/>
      </c>
      <c r="L93" s="959" t="str">
        <f>IF(OR(L78=0,$P92="",L$67=0),"",$P92*L$67)</f>
        <v/>
      </c>
      <c r="M93" s="959" t="str">
        <f>IF(OR(M78=0,$P92="",M$67=0),"",$P92*M$67)</f>
        <v/>
      </c>
      <c r="N93" s="959" t="str">
        <f>IF(OR(N78=0,$P92="",N$67=0),"",$P92*N$67)</f>
        <v/>
      </c>
      <c r="O93" s="959" t="str">
        <f>IF(OR(O78=0,$P92="",O$67=0),"",$P92*O$67)</f>
        <v/>
      </c>
      <c r="P93" s="959" t="str">
        <f t="shared" ref="P93" si="355">IF(OR($P92="",P$67=0),"",$P92*P$67)</f>
        <v/>
      </c>
      <c r="S93" s="1281">
        <f>'Rent Schedule &amp; Summary'!S71</f>
        <v>0</v>
      </c>
      <c r="T93" s="1281"/>
      <c r="U93" s="1281"/>
      <c r="V93" s="1281"/>
      <c r="W93" s="1281"/>
    </row>
    <row r="94" spans="1:353" s="902" customFormat="1" ht="12.75" x14ac:dyDescent="0.2">
      <c r="C94" s="911"/>
      <c r="G94" s="937" t="str">
        <f>IF(AND(K94="",L94="",M94="",N94="",O94=""),"",IF(OR(K94&gt;2,L94&gt;2,M94&gt;2,N94&gt;2,O94&gt;2,K94&lt;-2,L94&lt;-2,M94&lt;-2,N94&lt;-2,O94&lt;-2),"Not Equal","Equal"))</f>
        <v/>
      </c>
      <c r="H94" s="907" t="s">
        <v>722</v>
      </c>
      <c r="I94" s="940"/>
      <c r="J94" s="899"/>
      <c r="K94" s="958" t="str">
        <f t="shared" ref="K94:P94" si="356">IF(OR(K93="",K78=0),"", K78-K93)</f>
        <v/>
      </c>
      <c r="L94" s="959" t="str">
        <f t="shared" si="356"/>
        <v/>
      </c>
      <c r="M94" s="959" t="str">
        <f t="shared" si="356"/>
        <v/>
      </c>
      <c r="N94" s="959" t="str">
        <f t="shared" si="356"/>
        <v/>
      </c>
      <c r="O94" s="959" t="str">
        <f t="shared" si="356"/>
        <v/>
      </c>
      <c r="P94" s="959" t="str">
        <f t="shared" si="356"/>
        <v/>
      </c>
      <c r="S94" s="1281">
        <f>'Rent Schedule &amp; Summary'!S72</f>
        <v>0</v>
      </c>
      <c r="T94" s="1281"/>
      <c r="U94" s="1281"/>
      <c r="V94" s="1281"/>
      <c r="W94" s="1281"/>
    </row>
    <row r="95" spans="1:353" s="902" customFormat="1" ht="12.75" customHeight="1" x14ac:dyDescent="0.2">
      <c r="C95" s="911"/>
      <c r="D95" s="1291" t="s">
        <v>723</v>
      </c>
      <c r="E95" s="1291"/>
      <c r="F95" s="1291"/>
      <c r="H95" s="907" t="s">
        <v>441</v>
      </c>
      <c r="I95" s="940"/>
      <c r="J95" s="899"/>
      <c r="K95" s="956" t="str">
        <f t="shared" ref="K95:P95" si="357">IF(OR(K79=0,K$67=0),"",K79/K$67)</f>
        <v/>
      </c>
      <c r="L95" s="956" t="str">
        <f t="shared" si="357"/>
        <v/>
      </c>
      <c r="M95" s="956" t="str">
        <f t="shared" si="357"/>
        <v/>
      </c>
      <c r="N95" s="956" t="str">
        <f t="shared" si="357"/>
        <v/>
      </c>
      <c r="O95" s="956" t="str">
        <f t="shared" si="357"/>
        <v/>
      </c>
      <c r="P95" s="956" t="str">
        <f t="shared" si="357"/>
        <v/>
      </c>
      <c r="S95" s="1281">
        <f>'Rent Schedule &amp; Summary'!S73</f>
        <v>0</v>
      </c>
      <c r="T95" s="1281"/>
      <c r="U95" s="1281"/>
      <c r="V95" s="1281"/>
      <c r="W95" s="1281"/>
    </row>
    <row r="96" spans="1:353" s="902" customFormat="1" ht="12.75" x14ac:dyDescent="0.2">
      <c r="C96" s="911"/>
      <c r="D96" s="1291"/>
      <c r="E96" s="1291"/>
      <c r="F96" s="1291"/>
      <c r="H96" s="907" t="s">
        <v>721</v>
      </c>
      <c r="I96" s="940"/>
      <c r="J96" s="899"/>
      <c r="K96" s="958" t="str">
        <f>IF(OR(K79=0,$P95="",K$67=0),"",$P95*K$67)</f>
        <v/>
      </c>
      <c r="L96" s="959" t="str">
        <f>IF(OR(L79=0,$P95="",L$67=0),"",$P95*L$67)</f>
        <v/>
      </c>
      <c r="M96" s="959" t="str">
        <f>IF(OR(M79=0,$P95="",M$67=0),"",$P95*M$67)</f>
        <v/>
      </c>
      <c r="N96" s="959" t="str">
        <f>IF(OR(N79=0,$P95="",N$67=0),"",$P95*N$67)</f>
        <v/>
      </c>
      <c r="O96" s="959" t="str">
        <f>IF(OR(O79=0,$P95="",O$67=0),"",$P95*O$67)</f>
        <v/>
      </c>
      <c r="P96" s="959" t="str">
        <f t="shared" ref="P96" si="358">IF(OR($P95="",P$67=0),"",$P95*P$67)</f>
        <v/>
      </c>
      <c r="S96" s="1281">
        <f>'Rent Schedule &amp; Summary'!S74</f>
        <v>0</v>
      </c>
      <c r="T96" s="1281"/>
      <c r="U96" s="1281"/>
      <c r="V96" s="1281"/>
      <c r="W96" s="1281"/>
    </row>
    <row r="97" spans="3:23" s="902" customFormat="1" ht="12.75" x14ac:dyDescent="0.2">
      <c r="C97" s="911"/>
      <c r="D97" s="1291"/>
      <c r="E97" s="1291"/>
      <c r="F97" s="1291"/>
      <c r="G97" s="937" t="str">
        <f>IF(AND(K97="",L97="",M97="",N97="",O97=""),"",IF(OR(K97&gt;2,L97&gt;2,M97&gt;2,N97&gt;2,O97&gt;2,K97&lt;-2,L97&lt;-2,M97&lt;-2,N97&lt;-2,O97&lt;-2),"Not Equal","Equal"))</f>
        <v/>
      </c>
      <c r="H97" s="907" t="s">
        <v>722</v>
      </c>
      <c r="I97" s="940"/>
      <c r="J97" s="899"/>
      <c r="K97" s="958" t="str">
        <f t="shared" ref="K97:P97" si="359">IF(OR(K96="",K79=0),"", K79-K96)</f>
        <v/>
      </c>
      <c r="L97" s="959" t="str">
        <f t="shared" si="359"/>
        <v/>
      </c>
      <c r="M97" s="959" t="str">
        <f t="shared" si="359"/>
        <v/>
      </c>
      <c r="N97" s="959" t="str">
        <f t="shared" si="359"/>
        <v/>
      </c>
      <c r="O97" s="959" t="str">
        <f t="shared" si="359"/>
        <v/>
      </c>
      <c r="P97" s="959" t="str">
        <f t="shared" si="359"/>
        <v/>
      </c>
      <c r="S97" s="1281">
        <f>'Rent Schedule &amp; Summary'!S75</f>
        <v>0</v>
      </c>
      <c r="T97" s="1281"/>
      <c r="U97" s="1281"/>
      <c r="V97" s="1281"/>
      <c r="W97" s="1281"/>
    </row>
    <row r="98" spans="3:23" s="902" customFormat="1" ht="12.75" x14ac:dyDescent="0.2">
      <c r="C98" s="960" t="s">
        <v>510</v>
      </c>
      <c r="D98" s="1291"/>
      <c r="E98" s="1291"/>
      <c r="F98" s="1291"/>
      <c r="H98" s="907" t="s">
        <v>442</v>
      </c>
      <c r="I98" s="940"/>
      <c r="J98" s="899"/>
      <c r="K98" s="956" t="str">
        <f t="shared" ref="K98:P98" si="360">IF(OR(K80=0,K$67=0),"",K80/K$67)</f>
        <v/>
      </c>
      <c r="L98" s="956" t="str">
        <f t="shared" si="360"/>
        <v/>
      </c>
      <c r="M98" s="956" t="str">
        <f t="shared" si="360"/>
        <v/>
      </c>
      <c r="N98" s="956" t="str">
        <f t="shared" si="360"/>
        <v/>
      </c>
      <c r="O98" s="956" t="str">
        <f t="shared" si="360"/>
        <v/>
      </c>
      <c r="P98" s="956" t="str">
        <f t="shared" si="360"/>
        <v/>
      </c>
      <c r="S98" s="1281">
        <f>'Rent Schedule &amp; Summary'!S76</f>
        <v>0</v>
      </c>
      <c r="T98" s="1281"/>
      <c r="U98" s="1281"/>
      <c r="V98" s="1281"/>
      <c r="W98" s="1281"/>
    </row>
    <row r="99" spans="3:23" s="902" customFormat="1" ht="15.75" customHeight="1" x14ac:dyDescent="0.2">
      <c r="C99" s="960"/>
      <c r="D99" s="1291"/>
      <c r="E99" s="1291"/>
      <c r="F99" s="1291"/>
      <c r="H99" s="907" t="s">
        <v>721</v>
      </c>
      <c r="I99" s="940"/>
      <c r="J99" s="899"/>
      <c r="K99" s="958" t="str">
        <f>IF(OR(K80=0,$P98="",K$67=0),"",$P98*K$67)</f>
        <v/>
      </c>
      <c r="L99" s="959" t="str">
        <f>IF(OR(L80=0,$P98="",L$67=0),"",$P98*L$67)</f>
        <v/>
      </c>
      <c r="M99" s="959" t="str">
        <f>IF(OR(M80=0,$P98="",M$67=0),"",$P98*M$67)</f>
        <v/>
      </c>
      <c r="N99" s="959" t="str">
        <f>IF(OR(N80=0,$P98="",N$67=0),"",$P98*N$67)</f>
        <v/>
      </c>
      <c r="O99" s="959" t="str">
        <f>IF(OR(O80=0,$P98="",O$67=0),"",$P98*O$67)</f>
        <v/>
      </c>
      <c r="P99" s="959" t="str">
        <f t="shared" ref="P99" si="361">IF(OR($P98="",P$67=0),"",$P98*P$67)</f>
        <v/>
      </c>
      <c r="S99" s="1281">
        <f>'Rent Schedule &amp; Summary'!S77</f>
        <v>0</v>
      </c>
      <c r="T99" s="1281"/>
      <c r="U99" s="1281"/>
      <c r="V99" s="1281"/>
      <c r="W99" s="1281"/>
    </row>
    <row r="100" spans="3:23" s="902" customFormat="1" ht="15.75" customHeight="1" x14ac:dyDescent="0.2">
      <c r="C100" s="960"/>
      <c r="D100" s="1291"/>
      <c r="E100" s="1291"/>
      <c r="F100" s="1291"/>
      <c r="G100" s="937" t="str">
        <f>IF(AND(K100="",L100="",M100="",N100="",O100=""),"",IF(OR(K100&gt;2,L100&gt;2,M100&gt;2,N100&gt;2,O100&gt;2,K100&lt;-2,L100&lt;-2,M100&lt;-2,N100&lt;-2,O100&lt;-2),"Not Equal","Equal"))</f>
        <v/>
      </c>
      <c r="H100" s="907" t="s">
        <v>722</v>
      </c>
      <c r="I100" s="940"/>
      <c r="J100" s="899"/>
      <c r="K100" s="958" t="str">
        <f t="shared" ref="K100:P100" si="362">IF(OR(K99="",K80=0),"", K80-K99)</f>
        <v/>
      </c>
      <c r="L100" s="959" t="str">
        <f t="shared" si="362"/>
        <v/>
      </c>
      <c r="M100" s="959" t="str">
        <f t="shared" si="362"/>
        <v/>
      </c>
      <c r="N100" s="959" t="str">
        <f t="shared" si="362"/>
        <v/>
      </c>
      <c r="O100" s="959" t="str">
        <f t="shared" si="362"/>
        <v/>
      </c>
      <c r="P100" s="959" t="str">
        <f t="shared" si="362"/>
        <v/>
      </c>
    </row>
    <row r="101" spans="3:23" s="902" customFormat="1" ht="12.75" x14ac:dyDescent="0.2">
      <c r="C101" s="960" t="s">
        <v>510</v>
      </c>
      <c r="D101" s="960"/>
      <c r="E101" s="960"/>
      <c r="H101" s="907" t="s">
        <v>443</v>
      </c>
      <c r="I101" s="940"/>
      <c r="J101" s="899"/>
      <c r="K101" s="956" t="str">
        <f t="shared" ref="K101:P101" si="363">IF(OR(K81=0,K$67=0),"",K81/K$67)</f>
        <v/>
      </c>
      <c r="L101" s="956" t="str">
        <f t="shared" si="363"/>
        <v/>
      </c>
      <c r="M101" s="956" t="str">
        <f t="shared" si="363"/>
        <v/>
      </c>
      <c r="N101" s="956" t="str">
        <f t="shared" si="363"/>
        <v/>
      </c>
      <c r="O101" s="956" t="str">
        <f t="shared" si="363"/>
        <v/>
      </c>
      <c r="P101" s="956" t="str">
        <f t="shared" si="363"/>
        <v/>
      </c>
    </row>
    <row r="102" spans="3:23" s="902" customFormat="1" ht="12.75" x14ac:dyDescent="0.2">
      <c r="C102" s="960"/>
      <c r="D102" s="960"/>
      <c r="E102" s="960"/>
      <c r="H102" s="907" t="s">
        <v>721</v>
      </c>
      <c r="I102" s="940"/>
      <c r="J102" s="899"/>
      <c r="K102" s="958" t="str">
        <f>IF(OR(K81=0,$P101="",K$67=0),"",$P101*K$67)</f>
        <v/>
      </c>
      <c r="L102" s="959" t="str">
        <f>IF(OR(L81=0,$P101="",L$67=0),"",$P101*L$67)</f>
        <v/>
      </c>
      <c r="M102" s="959" t="str">
        <f>IF(OR(M81=0,$P101="",M$67=0),"",$P101*M$67)</f>
        <v/>
      </c>
      <c r="N102" s="959" t="str">
        <f>IF(OR(N81=0,$P101="",N$67=0),"",$P101*N$67)</f>
        <v/>
      </c>
      <c r="O102" s="959" t="str">
        <f>IF(OR(O81=0,$P101="",O$67=0),"",$P101*O$67)</f>
        <v/>
      </c>
      <c r="P102" s="959" t="str">
        <f t="shared" ref="P102" si="364">IF(OR($P101="",P$67=0),"",$P101*P$67)</f>
        <v/>
      </c>
    </row>
    <row r="103" spans="3:23" s="902" customFormat="1" ht="12.75" x14ac:dyDescent="0.2">
      <c r="C103" s="960"/>
      <c r="D103" s="960"/>
      <c r="E103" s="960"/>
      <c r="G103" s="937" t="str">
        <f>IF(AND(K103="",L103="",M103="",N103="",O103=""),"",IF(OR(K103&gt;2,L103&gt;2,M103&gt;2,N103&gt;2,O103&gt;2,K103&lt;-2,L103&lt;-2,M103&lt;-2,N103&lt;-2,O103&lt;-2),"Not Equal","Equal"))</f>
        <v/>
      </c>
      <c r="H103" s="907" t="s">
        <v>722</v>
      </c>
      <c r="I103" s="940"/>
      <c r="J103" s="899"/>
      <c r="K103" s="958" t="str">
        <f t="shared" ref="K103:P103" si="365">IF(OR(K102="",K81=0),"", K81-K102)</f>
        <v/>
      </c>
      <c r="L103" s="959" t="str">
        <f t="shared" si="365"/>
        <v/>
      </c>
      <c r="M103" s="959" t="str">
        <f t="shared" si="365"/>
        <v/>
      </c>
      <c r="N103" s="959" t="str">
        <f t="shared" si="365"/>
        <v/>
      </c>
      <c r="O103" s="959" t="str">
        <f t="shared" si="365"/>
        <v/>
      </c>
      <c r="P103" s="959" t="str">
        <f t="shared" si="365"/>
        <v/>
      </c>
    </row>
    <row r="104" spans="3:23" s="902" customFormat="1" ht="12.75" x14ac:dyDescent="0.2">
      <c r="C104" s="960" t="s">
        <v>510</v>
      </c>
      <c r="D104" s="960"/>
      <c r="E104" s="960"/>
      <c r="H104" s="907" t="s">
        <v>444</v>
      </c>
      <c r="I104" s="940"/>
      <c r="J104" s="899"/>
      <c r="K104" s="956" t="str">
        <f t="shared" ref="K104:P104" si="366">IF(OR(K82=0,K$67=0),"",K82/K$67)</f>
        <v/>
      </c>
      <c r="L104" s="956" t="str">
        <f t="shared" si="366"/>
        <v/>
      </c>
      <c r="M104" s="956" t="str">
        <f t="shared" si="366"/>
        <v/>
      </c>
      <c r="N104" s="956" t="str">
        <f t="shared" si="366"/>
        <v/>
      </c>
      <c r="O104" s="956" t="str">
        <f t="shared" si="366"/>
        <v/>
      </c>
      <c r="P104" s="956" t="str">
        <f t="shared" si="366"/>
        <v/>
      </c>
    </row>
    <row r="105" spans="3:23" s="902" customFormat="1" ht="12.75" x14ac:dyDescent="0.2">
      <c r="C105" s="960"/>
      <c r="H105" s="907" t="s">
        <v>721</v>
      </c>
      <c r="I105" s="940"/>
      <c r="J105" s="899"/>
      <c r="K105" s="958" t="str">
        <f>IF(OR(K82=0,$P104="",K$67=0),"",$P104*K$67)</f>
        <v/>
      </c>
      <c r="L105" s="959" t="str">
        <f>IF(OR(L82=0,$P104="",L$67=0),"",$P104*L$67)</f>
        <v/>
      </c>
      <c r="M105" s="959" t="str">
        <f>IF(OR(M82=0,$P104="",M$67=0),"",$P104*M$67)</f>
        <v/>
      </c>
      <c r="N105" s="959" t="str">
        <f>IF(OR(N82=0,$P104="",N$67=0),"",$P104*N$67)</f>
        <v/>
      </c>
      <c r="O105" s="959" t="str">
        <f>IF(OR(O82=0,$P104="",O$67=0),"",$P104*O$67)</f>
        <v/>
      </c>
      <c r="P105" s="959" t="str">
        <f t="shared" ref="P105" si="367">IF(OR($P104="",P$67=0),"",$P104*P$67)</f>
        <v/>
      </c>
    </row>
    <row r="106" spans="3:23" s="902" customFormat="1" ht="12.75" x14ac:dyDescent="0.2">
      <c r="C106" s="960"/>
      <c r="G106" s="937" t="str">
        <f>IF(AND(K106="",L106="",M106="",N106="",O106=""),"",IF(OR(K106&gt;2,L106&gt;2,M106&gt;2,N106&gt;2,O106&gt;2,K106&lt;-2,L106&lt;-2,M106&lt;-2,N106&lt;-2,O106&lt;-2),"Not Equal","Equal"))</f>
        <v/>
      </c>
      <c r="H106" s="907" t="s">
        <v>722</v>
      </c>
      <c r="I106" s="940"/>
      <c r="J106" s="899"/>
      <c r="K106" s="958" t="str">
        <f t="shared" ref="K106:P106" si="368">IF(OR(K105="",K82=0),"", K82-K105)</f>
        <v/>
      </c>
      <c r="L106" s="959" t="str">
        <f t="shared" si="368"/>
        <v/>
      </c>
      <c r="M106" s="959" t="str">
        <f t="shared" si="368"/>
        <v/>
      </c>
      <c r="N106" s="959" t="str">
        <f t="shared" si="368"/>
        <v/>
      </c>
      <c r="O106" s="959" t="str">
        <f t="shared" si="368"/>
        <v/>
      </c>
      <c r="P106" s="959" t="str">
        <f t="shared" si="368"/>
        <v/>
      </c>
    </row>
    <row r="107" spans="3:23" s="902" customFormat="1" ht="12.75" x14ac:dyDescent="0.2">
      <c r="C107" s="960" t="s">
        <v>510</v>
      </c>
      <c r="H107" s="907" t="s">
        <v>445</v>
      </c>
      <c r="I107" s="940"/>
      <c r="J107" s="899"/>
      <c r="K107" s="956" t="str">
        <f t="shared" ref="K107:P107" si="369">IF(OR(K83=0,K$67=0),"",K83/K$67)</f>
        <v/>
      </c>
      <c r="L107" s="956" t="str">
        <f t="shared" si="369"/>
        <v/>
      </c>
      <c r="M107" s="956" t="str">
        <f t="shared" si="369"/>
        <v/>
      </c>
      <c r="N107" s="956" t="str">
        <f t="shared" si="369"/>
        <v/>
      </c>
      <c r="O107" s="956" t="str">
        <f t="shared" si="369"/>
        <v/>
      </c>
      <c r="P107" s="956" t="str">
        <f t="shared" si="369"/>
        <v/>
      </c>
    </row>
    <row r="108" spans="3:23" s="902" customFormat="1" ht="12.75" x14ac:dyDescent="0.2">
      <c r="C108" s="960"/>
      <c r="H108" s="907" t="s">
        <v>721</v>
      </c>
      <c r="I108" s="940"/>
      <c r="J108" s="899"/>
      <c r="K108" s="958" t="str">
        <f>IF(OR(K83=0,$P107="",K$67=0),"",$P107*K$67)</f>
        <v/>
      </c>
      <c r="L108" s="959" t="str">
        <f>IF(OR(L83=0,$P107="",L$67=0),"",$P107*L$67)</f>
        <v/>
      </c>
      <c r="M108" s="959" t="str">
        <f>IF(OR(M83=0,$P107="",M$67=0),"",$P107*M$67)</f>
        <v/>
      </c>
      <c r="N108" s="959" t="str">
        <f>IF(OR(N83=0,$P107="",N$67=0),"",$P107*N$67)</f>
        <v/>
      </c>
      <c r="O108" s="959" t="str">
        <f>IF(OR(O83=0,$P107="",O$67=0),"",$P107*O$67)</f>
        <v/>
      </c>
      <c r="P108" s="959" t="str">
        <f t="shared" ref="P108" si="370">IF(OR($P107="",P$67=0),"",$P107*P$67)</f>
        <v/>
      </c>
    </row>
    <row r="109" spans="3:23" s="902" customFormat="1" ht="12.75" x14ac:dyDescent="0.2">
      <c r="C109" s="960"/>
      <c r="G109" s="937" t="str">
        <f>IF(AND(K109="",L109="",M109="",N109="",O109=""),"",IF(OR(K109&gt;2,L109&gt;2,M109&gt;2,N109&gt;2,O109&gt;2,K109&lt;-2,L109&lt;-2,M109&lt;-2,N109&lt;-2,O109&lt;-2),"Not Equal","Equal"))</f>
        <v/>
      </c>
      <c r="H109" s="907" t="s">
        <v>722</v>
      </c>
      <c r="I109" s="940"/>
      <c r="J109" s="899"/>
      <c r="K109" s="958" t="str">
        <f t="shared" ref="K109:P109" si="371">IF(OR(K108="",K83=0),"", K83-K108)</f>
        <v/>
      </c>
      <c r="L109" s="959" t="str">
        <f t="shared" si="371"/>
        <v/>
      </c>
      <c r="M109" s="959" t="str">
        <f t="shared" si="371"/>
        <v/>
      </c>
      <c r="N109" s="959" t="str">
        <f t="shared" si="371"/>
        <v/>
      </c>
      <c r="O109" s="959" t="str">
        <f t="shared" si="371"/>
        <v/>
      </c>
      <c r="P109" s="959" t="str">
        <f t="shared" si="371"/>
        <v/>
      </c>
    </row>
    <row r="110" spans="3:23" s="902" customFormat="1" ht="12.75" x14ac:dyDescent="0.2">
      <c r="C110" s="960" t="s">
        <v>510</v>
      </c>
      <c r="H110" s="907" t="s">
        <v>446</v>
      </c>
      <c r="I110" s="940"/>
      <c r="J110" s="899"/>
      <c r="K110" s="956" t="str">
        <f t="shared" ref="K110:P110" si="372">IF(OR(K84=0,K$67=0),"",K84/K$67)</f>
        <v/>
      </c>
      <c r="L110" s="956" t="str">
        <f t="shared" si="372"/>
        <v/>
      </c>
      <c r="M110" s="956" t="str">
        <f t="shared" si="372"/>
        <v/>
      </c>
      <c r="N110" s="956" t="str">
        <f t="shared" si="372"/>
        <v/>
      </c>
      <c r="O110" s="956" t="str">
        <f t="shared" si="372"/>
        <v/>
      </c>
      <c r="P110" s="956" t="str">
        <f t="shared" si="372"/>
        <v/>
      </c>
    </row>
    <row r="111" spans="3:23" s="902" customFormat="1" ht="12.75" x14ac:dyDescent="0.2">
      <c r="C111" s="960"/>
      <c r="D111" s="960"/>
      <c r="E111" s="960"/>
      <c r="H111" s="907" t="s">
        <v>721</v>
      </c>
      <c r="I111" s="940"/>
      <c r="J111" s="899"/>
      <c r="K111" s="958" t="str">
        <f>IF(OR(K84=0,$P110="",K$67=0),"",$P110*K$67)</f>
        <v/>
      </c>
      <c r="L111" s="959" t="str">
        <f>IF(OR(L84=0,$P110="",L$67=0),"",$P110*L$67)</f>
        <v/>
      </c>
      <c r="M111" s="959" t="str">
        <f>IF(OR(M84=0,$P110="",M$67=0),"",$P110*M$67)</f>
        <v/>
      </c>
      <c r="N111" s="959" t="str">
        <f>IF(OR(N84=0,$P110="",N$67=0),"",$P110*N$67)</f>
        <v/>
      </c>
      <c r="O111" s="959" t="str">
        <f>IF(OR(O84=0,$P110="",O$67=0),"",$P110*O$67)</f>
        <v/>
      </c>
      <c r="P111" s="959" t="str">
        <f t="shared" ref="P111" si="373">IF(OR($P110="",P$67=0),"",$P110*P$67)</f>
        <v/>
      </c>
    </row>
    <row r="112" spans="3:23" s="902" customFormat="1" ht="12.75" x14ac:dyDescent="0.2">
      <c r="C112" s="960"/>
      <c r="D112" s="960"/>
      <c r="E112" s="960"/>
      <c r="G112" s="937" t="str">
        <f>IF(AND(K112="",L112="",M112="",N112="",O112=""),"",IF(OR(K112&gt;2,L112&gt;2,M112&gt;2,N112&gt;2,O112&gt;2,K112&lt;-2,L112&lt;-2,M112&lt;-2,N112&lt;-2,O112&lt;-2),"Not Equal","Equal"))</f>
        <v/>
      </c>
      <c r="H112" s="907" t="s">
        <v>722</v>
      </c>
      <c r="I112" s="940"/>
      <c r="J112" s="899"/>
      <c r="K112" s="958" t="str">
        <f t="shared" ref="K112:P112" si="374">IF(OR(K111="",K84=0),"", K84-K111)</f>
        <v/>
      </c>
      <c r="L112" s="959" t="str">
        <f t="shared" si="374"/>
        <v/>
      </c>
      <c r="M112" s="959" t="str">
        <f t="shared" si="374"/>
        <v/>
      </c>
      <c r="N112" s="959" t="str">
        <f t="shared" si="374"/>
        <v/>
      </c>
      <c r="O112" s="959" t="str">
        <f t="shared" si="374"/>
        <v/>
      </c>
      <c r="P112" s="959" t="str">
        <f t="shared" si="374"/>
        <v/>
      </c>
    </row>
    <row r="113" spans="1:353" s="902" customFormat="1" ht="12" customHeight="1" x14ac:dyDescent="0.2">
      <c r="A113" s="952"/>
      <c r="B113" s="952"/>
      <c r="C113" s="899"/>
      <c r="D113" s="899"/>
      <c r="E113" s="899"/>
      <c r="F113" s="899"/>
      <c r="H113" s="907"/>
      <c r="I113" s="940"/>
      <c r="K113" s="961"/>
      <c r="L113" s="961"/>
      <c r="M113" s="961"/>
      <c r="N113" s="961"/>
      <c r="O113" s="961"/>
      <c r="P113" s="961"/>
      <c r="U113" s="954"/>
      <c r="X113" s="899"/>
      <c r="AA113" s="899"/>
      <c r="AB113" s="940"/>
      <c r="AC113" s="899"/>
      <c r="AF113" s="899"/>
      <c r="AG113" s="940"/>
      <c r="AH113" s="899"/>
      <c r="AK113" s="899"/>
      <c r="AL113" s="940"/>
      <c r="AM113" s="899"/>
      <c r="AP113" s="899"/>
      <c r="AQ113" s="940"/>
      <c r="AR113" s="899"/>
      <c r="AS113" s="899"/>
      <c r="AT113" s="899"/>
      <c r="AU113" s="899"/>
      <c r="AV113" s="899"/>
      <c r="AW113" s="899"/>
      <c r="AY113" s="899"/>
      <c r="BB113" s="899"/>
      <c r="BD113" s="899"/>
      <c r="JW113" s="923"/>
      <c r="KB113" s="923"/>
      <c r="KC113" s="923"/>
      <c r="KD113" s="923"/>
      <c r="KE113" s="923"/>
      <c r="KF113" s="923"/>
      <c r="KG113" s="923"/>
      <c r="KH113" s="923"/>
      <c r="KI113" s="923"/>
      <c r="KJ113" s="923"/>
      <c r="KK113" s="923"/>
      <c r="KL113" s="923"/>
      <c r="KM113" s="923"/>
      <c r="KN113" s="923"/>
      <c r="KO113" s="923"/>
      <c r="KP113" s="923"/>
      <c r="KQ113" s="923"/>
      <c r="KR113" s="923"/>
      <c r="KS113" s="923"/>
      <c r="KT113" s="923"/>
      <c r="KU113" s="923"/>
      <c r="KV113" s="923"/>
      <c r="KW113" s="923"/>
      <c r="KX113" s="923"/>
      <c r="KY113" s="923"/>
      <c r="KZ113" s="923"/>
      <c r="LA113" s="923"/>
      <c r="LB113" s="923"/>
      <c r="LC113" s="923"/>
      <c r="LD113" s="923"/>
      <c r="LE113" s="923"/>
      <c r="LF113" s="923"/>
      <c r="LG113" s="923"/>
      <c r="LH113" s="923"/>
      <c r="LI113" s="923"/>
      <c r="LJ113" s="923"/>
      <c r="LK113" s="923"/>
      <c r="LL113" s="923"/>
      <c r="LM113" s="923"/>
      <c r="LN113" s="923"/>
      <c r="LO113" s="923"/>
      <c r="LP113" s="923"/>
      <c r="LQ113" s="923"/>
      <c r="LX113" s="926"/>
      <c r="LY113" s="926"/>
      <c r="MO113" s="926"/>
    </row>
    <row r="114" spans="1:353" s="902" customFormat="1" ht="9" customHeight="1" x14ac:dyDescent="0.2">
      <c r="A114" s="952"/>
      <c r="B114" s="952"/>
      <c r="C114" s="899"/>
      <c r="D114" s="899"/>
      <c r="E114" s="899"/>
      <c r="F114" s="899"/>
      <c r="H114" s="907"/>
      <c r="I114" s="940"/>
      <c r="K114" s="961"/>
      <c r="L114" s="961"/>
      <c r="M114" s="961"/>
      <c r="N114" s="961"/>
      <c r="O114" s="961"/>
      <c r="P114" s="961"/>
      <c r="S114" s="953" t="str">
        <f>C115</f>
        <v>PBRA-Assisted</v>
      </c>
      <c r="U114" s="954"/>
      <c r="X114" s="899"/>
      <c r="AA114" s="899"/>
      <c r="AB114" s="940"/>
      <c r="AC114" s="899"/>
      <c r="AF114" s="899"/>
      <c r="AG114" s="940"/>
      <c r="AH114" s="899"/>
      <c r="AK114" s="899"/>
      <c r="AL114" s="940"/>
      <c r="AM114" s="899"/>
      <c r="AP114" s="899"/>
      <c r="AQ114" s="940"/>
      <c r="AR114" s="899"/>
      <c r="AS114" s="899"/>
      <c r="AT114" s="899"/>
      <c r="AU114" s="899"/>
      <c r="AV114" s="899"/>
      <c r="AW114" s="899"/>
      <c r="AY114" s="899"/>
      <c r="BB114" s="899"/>
      <c r="BD114" s="899"/>
      <c r="JW114" s="923"/>
      <c r="KB114" s="923"/>
      <c r="KC114" s="923"/>
      <c r="KD114" s="923"/>
      <c r="KE114" s="923"/>
      <c r="KF114" s="923"/>
      <c r="KG114" s="923"/>
      <c r="KH114" s="923"/>
      <c r="KI114" s="923"/>
      <c r="KJ114" s="923"/>
      <c r="KK114" s="923"/>
      <c r="KL114" s="923"/>
      <c r="KM114" s="923"/>
      <c r="KN114" s="923"/>
      <c r="KO114" s="923"/>
      <c r="KP114" s="923"/>
      <c r="KQ114" s="923"/>
      <c r="KR114" s="923"/>
      <c r="KS114" s="923"/>
      <c r="KT114" s="923"/>
      <c r="KU114" s="923"/>
      <c r="KV114" s="923"/>
      <c r="KW114" s="923"/>
      <c r="KX114" s="923"/>
      <c r="KY114" s="923"/>
      <c r="KZ114" s="923"/>
      <c r="LA114" s="923"/>
      <c r="LB114" s="923"/>
      <c r="LC114" s="923"/>
      <c r="LD114" s="923"/>
      <c r="LE114" s="923"/>
      <c r="LF114" s="923"/>
      <c r="LG114" s="923"/>
      <c r="LH114" s="923"/>
      <c r="LI114" s="923"/>
      <c r="LJ114" s="923"/>
      <c r="LK114" s="923"/>
      <c r="LL114" s="923"/>
      <c r="LM114" s="923"/>
      <c r="LN114" s="923"/>
      <c r="LO114" s="923"/>
      <c r="LP114" s="923"/>
      <c r="LQ114" s="923"/>
      <c r="LX114" s="926"/>
      <c r="LY114" s="926"/>
      <c r="MO114" s="926"/>
    </row>
    <row r="115" spans="1:353" s="902" customFormat="1" ht="15" customHeight="1" x14ac:dyDescent="0.2">
      <c r="A115" s="952"/>
      <c r="B115" s="952"/>
      <c r="C115" s="899" t="s">
        <v>454</v>
      </c>
      <c r="D115" s="899"/>
      <c r="E115" s="907"/>
      <c r="F115" s="899"/>
      <c r="H115" s="907" t="s">
        <v>439</v>
      </c>
      <c r="I115" s="940"/>
      <c r="K115" s="962">
        <f>CP70</f>
        <v>0</v>
      </c>
      <c r="L115" s="962">
        <f>CQ70</f>
        <v>0</v>
      </c>
      <c r="M115" s="962">
        <f>CR70</f>
        <v>0</v>
      </c>
      <c r="N115" s="962">
        <f>CS70</f>
        <v>0</v>
      </c>
      <c r="O115" s="962">
        <f>CT70</f>
        <v>0</v>
      </c>
      <c r="P115" s="764">
        <f t="shared" ref="P115:P122" si="375">SUM(K115:O115)</f>
        <v>0</v>
      </c>
      <c r="S115" s="1281">
        <f>'Rent Schedule &amp; Summary'!S93</f>
        <v>0</v>
      </c>
      <c r="T115" s="1281"/>
      <c r="U115" s="1281"/>
      <c r="V115" s="1281"/>
      <c r="W115" s="1281"/>
      <c r="X115" s="899"/>
      <c r="AA115" s="899"/>
      <c r="AB115" s="940"/>
      <c r="AC115" s="899"/>
      <c r="AF115" s="899"/>
      <c r="AG115" s="940"/>
      <c r="AH115" s="899"/>
      <c r="AK115" s="899"/>
      <c r="AL115" s="940"/>
      <c r="AM115" s="899"/>
      <c r="AP115" s="899"/>
      <c r="AQ115" s="940"/>
      <c r="AR115" s="311"/>
      <c r="AS115" s="311"/>
      <c r="AT115" s="311"/>
      <c r="AU115" s="311"/>
      <c r="AV115" s="311"/>
      <c r="AW115" s="311"/>
      <c r="AX115" s="940"/>
      <c r="AY115" s="899"/>
      <c r="BB115" s="311"/>
      <c r="BC115" s="940"/>
      <c r="BD115" s="899"/>
      <c r="JW115" s="923"/>
      <c r="KB115" s="923"/>
      <c r="KC115" s="923"/>
      <c r="KD115" s="923"/>
      <c r="KE115" s="923"/>
      <c r="KF115" s="923"/>
      <c r="KG115" s="923"/>
      <c r="KH115" s="923"/>
      <c r="KI115" s="923"/>
      <c r="KJ115" s="923"/>
      <c r="KK115" s="923"/>
      <c r="KL115" s="923"/>
      <c r="KM115" s="923"/>
      <c r="KN115" s="923"/>
      <c r="KO115" s="923"/>
      <c r="KP115" s="923"/>
      <c r="KQ115" s="923"/>
      <c r="KR115" s="923"/>
      <c r="KS115" s="923"/>
      <c r="KT115" s="923"/>
      <c r="KU115" s="923"/>
      <c r="KV115" s="923"/>
      <c r="KW115" s="923"/>
      <c r="KX115" s="923"/>
      <c r="KY115" s="923"/>
      <c r="KZ115" s="923"/>
      <c r="LA115" s="923"/>
      <c r="LB115" s="923"/>
      <c r="LC115" s="923"/>
      <c r="LD115" s="923"/>
      <c r="LE115" s="923"/>
      <c r="LF115" s="923"/>
      <c r="LG115" s="923"/>
      <c r="LH115" s="923"/>
      <c r="LI115" s="923"/>
      <c r="LJ115" s="923"/>
      <c r="LK115" s="923"/>
      <c r="LL115" s="923"/>
      <c r="LM115" s="923"/>
      <c r="LN115" s="923"/>
      <c r="LO115" s="923"/>
      <c r="LP115" s="923"/>
      <c r="LQ115" s="923"/>
      <c r="LX115" s="926"/>
      <c r="LY115" s="926"/>
      <c r="MO115" s="926"/>
    </row>
    <row r="116" spans="1:353" s="902" customFormat="1" ht="15" customHeight="1" x14ac:dyDescent="0.2">
      <c r="A116" s="952"/>
      <c r="B116" s="952"/>
      <c r="C116" s="940" t="s">
        <v>455</v>
      </c>
      <c r="D116" s="899"/>
      <c r="E116" s="907"/>
      <c r="F116" s="899"/>
      <c r="H116" s="907" t="s">
        <v>441</v>
      </c>
      <c r="I116" s="940"/>
      <c r="K116" s="764">
        <f>CK70</f>
        <v>0</v>
      </c>
      <c r="L116" s="764">
        <f>CL70</f>
        <v>0</v>
      </c>
      <c r="M116" s="764">
        <f>CM70</f>
        <v>0</v>
      </c>
      <c r="N116" s="764">
        <f>CN70</f>
        <v>0</v>
      </c>
      <c r="O116" s="764">
        <f>CO70</f>
        <v>0</v>
      </c>
      <c r="P116" s="764">
        <f t="shared" si="375"/>
        <v>0</v>
      </c>
      <c r="S116" s="1281">
        <f>'Rent Schedule &amp; Summary'!S94</f>
        <v>0</v>
      </c>
      <c r="T116" s="1281"/>
      <c r="U116" s="1281"/>
      <c r="V116" s="1281"/>
      <c r="W116" s="1281"/>
      <c r="X116" s="899"/>
      <c r="AA116" s="899"/>
      <c r="AB116" s="940"/>
      <c r="AC116" s="899"/>
      <c r="AF116" s="899"/>
      <c r="AG116" s="940"/>
      <c r="AH116" s="899"/>
      <c r="AK116" s="899"/>
      <c r="AL116" s="940"/>
      <c r="AM116" s="899"/>
      <c r="AP116" s="899"/>
      <c r="AQ116" s="940"/>
      <c r="AR116" s="311"/>
      <c r="AS116" s="311"/>
      <c r="AT116" s="311"/>
      <c r="AU116" s="311"/>
      <c r="AV116" s="311"/>
      <c r="AW116" s="311"/>
      <c r="AX116" s="940"/>
      <c r="AY116" s="899"/>
      <c r="BB116" s="311"/>
      <c r="BC116" s="940"/>
      <c r="BD116" s="899"/>
      <c r="JW116" s="923"/>
      <c r="KB116" s="923"/>
      <c r="KC116" s="923"/>
      <c r="KD116" s="923"/>
      <c r="KE116" s="923"/>
      <c r="KF116" s="923"/>
      <c r="KG116" s="923"/>
      <c r="KH116" s="923"/>
      <c r="KI116" s="923"/>
      <c r="KJ116" s="923"/>
      <c r="KK116" s="923"/>
      <c r="KL116" s="923"/>
      <c r="KM116" s="923"/>
      <c r="KN116" s="923"/>
      <c r="KO116" s="923"/>
      <c r="KP116" s="923"/>
      <c r="KQ116" s="923"/>
      <c r="KR116" s="923"/>
      <c r="KS116" s="923"/>
      <c r="KT116" s="923"/>
      <c r="KU116" s="923"/>
      <c r="KV116" s="923"/>
      <c r="KW116" s="923"/>
      <c r="KX116" s="923"/>
      <c r="KY116" s="923"/>
      <c r="KZ116" s="923"/>
      <c r="LA116" s="923"/>
      <c r="LB116" s="923"/>
      <c r="LC116" s="923"/>
      <c r="LD116" s="923"/>
      <c r="LE116" s="923"/>
      <c r="LF116" s="923"/>
      <c r="LG116" s="923"/>
      <c r="LH116" s="923"/>
      <c r="LI116" s="923"/>
      <c r="LJ116" s="923"/>
      <c r="LK116" s="923"/>
      <c r="LL116" s="923"/>
      <c r="LM116" s="923"/>
      <c r="LN116" s="923"/>
      <c r="LO116" s="923"/>
      <c r="LP116" s="923"/>
      <c r="LQ116" s="923"/>
      <c r="LX116" s="926"/>
      <c r="LY116" s="926"/>
      <c r="MO116" s="926"/>
    </row>
    <row r="117" spans="1:353" s="902" customFormat="1" ht="15" customHeight="1" x14ac:dyDescent="0.2">
      <c r="A117" s="952"/>
      <c r="B117" s="952"/>
      <c r="C117" s="899"/>
      <c r="D117" s="899"/>
      <c r="E117" s="907"/>
      <c r="F117" s="899"/>
      <c r="H117" s="907" t="s">
        <v>442</v>
      </c>
      <c r="I117" s="940"/>
      <c r="K117" s="764">
        <f>CF70</f>
        <v>0</v>
      </c>
      <c r="L117" s="764">
        <f>CG70</f>
        <v>0</v>
      </c>
      <c r="M117" s="764">
        <f>CH70</f>
        <v>0</v>
      </c>
      <c r="N117" s="764">
        <f>CI70</f>
        <v>0</v>
      </c>
      <c r="O117" s="764">
        <f>CJ70</f>
        <v>0</v>
      </c>
      <c r="P117" s="764">
        <f t="shared" si="375"/>
        <v>0</v>
      </c>
      <c r="S117" s="1281">
        <f>'Rent Schedule &amp; Summary'!S95</f>
        <v>0</v>
      </c>
      <c r="T117" s="1281"/>
      <c r="U117" s="1281"/>
      <c r="V117" s="1281"/>
      <c r="W117" s="1281"/>
      <c r="X117" s="899"/>
      <c r="AA117" s="899"/>
      <c r="AB117" s="940"/>
      <c r="AC117" s="899"/>
      <c r="AF117" s="899"/>
      <c r="AG117" s="940"/>
      <c r="AH117" s="899"/>
      <c r="AK117" s="899"/>
      <c r="AL117" s="940"/>
      <c r="AM117" s="899"/>
      <c r="AP117" s="899"/>
      <c r="AQ117" s="940"/>
      <c r="AR117" s="311"/>
      <c r="AS117" s="311"/>
      <c r="AT117" s="311"/>
      <c r="AU117" s="311"/>
      <c r="AV117" s="311"/>
      <c r="AW117" s="311"/>
      <c r="AX117" s="940"/>
      <c r="AY117" s="899"/>
      <c r="BB117" s="311"/>
      <c r="BC117" s="940"/>
      <c r="BD117" s="899"/>
      <c r="JW117" s="923"/>
      <c r="KB117" s="923"/>
      <c r="KC117" s="923"/>
      <c r="KD117" s="923"/>
      <c r="KE117" s="923"/>
      <c r="KF117" s="923"/>
      <c r="KG117" s="923"/>
      <c r="KH117" s="923"/>
      <c r="KI117" s="923"/>
      <c r="KJ117" s="923"/>
      <c r="KK117" s="923"/>
      <c r="KL117" s="923"/>
      <c r="KM117" s="923"/>
      <c r="KN117" s="923"/>
      <c r="KO117" s="923"/>
      <c r="KP117" s="923"/>
      <c r="KQ117" s="923"/>
      <c r="KR117" s="923"/>
      <c r="KS117" s="923"/>
      <c r="KT117" s="923"/>
      <c r="KU117" s="923"/>
      <c r="KV117" s="923"/>
      <c r="KW117" s="923"/>
      <c r="KX117" s="923"/>
      <c r="KY117" s="923"/>
      <c r="KZ117" s="923"/>
      <c r="LA117" s="923"/>
      <c r="LB117" s="923"/>
      <c r="LC117" s="923"/>
      <c r="LD117" s="923"/>
      <c r="LE117" s="923"/>
      <c r="LF117" s="923"/>
      <c r="LG117" s="923"/>
      <c r="LH117" s="923"/>
      <c r="LI117" s="923"/>
      <c r="LJ117" s="923"/>
      <c r="LK117" s="923"/>
      <c r="LL117" s="923"/>
      <c r="LM117" s="923"/>
      <c r="LN117" s="923"/>
      <c r="LO117" s="923"/>
      <c r="LP117" s="923"/>
      <c r="LQ117" s="923"/>
      <c r="LX117" s="926"/>
      <c r="LY117" s="926"/>
      <c r="MO117" s="926"/>
    </row>
    <row r="118" spans="1:353" s="902" customFormat="1" ht="15" customHeight="1" x14ac:dyDescent="0.2">
      <c r="A118" s="952"/>
      <c r="B118" s="952"/>
      <c r="C118" s="899"/>
      <c r="D118" s="899"/>
      <c r="E118" s="907"/>
      <c r="F118" s="899"/>
      <c r="H118" s="907" t="s">
        <v>443</v>
      </c>
      <c r="I118" s="940"/>
      <c r="K118" s="764">
        <f>CA70</f>
        <v>0</v>
      </c>
      <c r="L118" s="764">
        <f>CB70</f>
        <v>0</v>
      </c>
      <c r="M118" s="764">
        <f>CC70</f>
        <v>0</v>
      </c>
      <c r="N118" s="764">
        <f>CD70</f>
        <v>0</v>
      </c>
      <c r="O118" s="764">
        <f>CE70</f>
        <v>0</v>
      </c>
      <c r="P118" s="764">
        <f t="shared" si="375"/>
        <v>0</v>
      </c>
      <c r="S118" s="1281">
        <f>'Rent Schedule &amp; Summary'!S96</f>
        <v>0</v>
      </c>
      <c r="T118" s="1281"/>
      <c r="U118" s="1281"/>
      <c r="V118" s="1281"/>
      <c r="W118" s="1281"/>
      <c r="X118" s="899"/>
      <c r="AA118" s="899"/>
      <c r="AB118" s="940"/>
      <c r="AC118" s="899"/>
      <c r="AF118" s="899"/>
      <c r="AG118" s="940"/>
      <c r="AH118" s="899"/>
      <c r="AK118" s="899"/>
      <c r="AL118" s="940"/>
      <c r="AM118" s="899"/>
      <c r="AP118" s="899"/>
      <c r="AQ118" s="940"/>
      <c r="AR118" s="311"/>
      <c r="AS118" s="311"/>
      <c r="AT118" s="311"/>
      <c r="AU118" s="311"/>
      <c r="AV118" s="311"/>
      <c r="AW118" s="311"/>
      <c r="AX118" s="940"/>
      <c r="AY118" s="899"/>
      <c r="BB118" s="311"/>
      <c r="BC118" s="940"/>
      <c r="BD118" s="899"/>
      <c r="JW118" s="923"/>
      <c r="KB118" s="923"/>
      <c r="KC118" s="923"/>
      <c r="KD118" s="923"/>
      <c r="KE118" s="923"/>
      <c r="KF118" s="923"/>
      <c r="KG118" s="923"/>
      <c r="KH118" s="923"/>
      <c r="KI118" s="923"/>
      <c r="KJ118" s="923"/>
      <c r="KK118" s="923"/>
      <c r="KL118" s="923"/>
      <c r="KM118" s="923"/>
      <c r="KN118" s="923"/>
      <c r="KO118" s="923"/>
      <c r="KP118" s="923"/>
      <c r="KQ118" s="923"/>
      <c r="KR118" s="923"/>
      <c r="KS118" s="923"/>
      <c r="KT118" s="923"/>
      <c r="KU118" s="923"/>
      <c r="KV118" s="923"/>
      <c r="KW118" s="923"/>
      <c r="KX118" s="923"/>
      <c r="KY118" s="923"/>
      <c r="KZ118" s="923"/>
      <c r="LA118" s="923"/>
      <c r="LB118" s="923"/>
      <c r="LC118" s="923"/>
      <c r="LD118" s="923"/>
      <c r="LE118" s="923"/>
      <c r="LF118" s="923"/>
      <c r="LG118" s="923"/>
      <c r="LH118" s="923"/>
      <c r="LI118" s="923"/>
      <c r="LJ118" s="923"/>
      <c r="LK118" s="923"/>
      <c r="LL118" s="923"/>
      <c r="LM118" s="923"/>
      <c r="LN118" s="923"/>
      <c r="LO118" s="923"/>
      <c r="LP118" s="923"/>
      <c r="LQ118" s="923"/>
      <c r="LX118" s="926"/>
      <c r="LY118" s="926"/>
      <c r="MO118" s="926"/>
    </row>
    <row r="119" spans="1:353" s="902" customFormat="1" ht="15" customHeight="1" x14ac:dyDescent="0.2">
      <c r="A119" s="952"/>
      <c r="B119" s="952"/>
      <c r="C119" s="899"/>
      <c r="D119" s="899"/>
      <c r="E119" s="907"/>
      <c r="F119" s="899"/>
      <c r="H119" s="907" t="s">
        <v>444</v>
      </c>
      <c r="I119" s="940"/>
      <c r="K119" s="764">
        <f>BV70</f>
        <v>0</v>
      </c>
      <c r="L119" s="764">
        <f>BW70</f>
        <v>0</v>
      </c>
      <c r="M119" s="764">
        <f>BX70</f>
        <v>0</v>
      </c>
      <c r="N119" s="764">
        <f>BY70</f>
        <v>0</v>
      </c>
      <c r="O119" s="764">
        <f>BZ70</f>
        <v>0</v>
      </c>
      <c r="P119" s="764">
        <f t="shared" si="375"/>
        <v>0</v>
      </c>
      <c r="S119" s="1281">
        <f>'Rent Schedule &amp; Summary'!S97</f>
        <v>0</v>
      </c>
      <c r="T119" s="1281"/>
      <c r="U119" s="1281"/>
      <c r="V119" s="1281"/>
      <c r="W119" s="1281"/>
      <c r="X119" s="899"/>
      <c r="AA119" s="899"/>
      <c r="AB119" s="940"/>
      <c r="AC119" s="899"/>
      <c r="AF119" s="899"/>
      <c r="AG119" s="940"/>
      <c r="AH119" s="899"/>
      <c r="AK119" s="899"/>
      <c r="AL119" s="940"/>
      <c r="AM119" s="899"/>
      <c r="AP119" s="899"/>
      <c r="AQ119" s="940"/>
      <c r="AR119" s="311"/>
      <c r="AS119" s="311"/>
      <c r="AT119" s="311"/>
      <c r="AU119" s="311"/>
      <c r="AV119" s="311"/>
      <c r="AW119" s="311"/>
      <c r="AX119" s="940"/>
      <c r="AY119" s="899"/>
      <c r="BB119" s="311"/>
      <c r="BC119" s="940"/>
      <c r="BD119" s="899"/>
      <c r="JW119" s="923"/>
      <c r="KB119" s="923"/>
      <c r="KC119" s="923"/>
      <c r="KD119" s="923"/>
      <c r="KE119" s="923"/>
      <c r="KF119" s="923"/>
      <c r="KG119" s="923"/>
      <c r="KH119" s="923"/>
      <c r="KI119" s="923"/>
      <c r="KJ119" s="923"/>
      <c r="KK119" s="923"/>
      <c r="KL119" s="923"/>
      <c r="KM119" s="923"/>
      <c r="KN119" s="923"/>
      <c r="KO119" s="923"/>
      <c r="KP119" s="923"/>
      <c r="KQ119" s="923"/>
      <c r="KR119" s="923"/>
      <c r="KS119" s="923"/>
      <c r="KT119" s="923"/>
      <c r="KU119" s="923"/>
      <c r="KV119" s="923"/>
      <c r="KW119" s="923"/>
      <c r="KX119" s="923"/>
      <c r="KY119" s="923"/>
      <c r="KZ119" s="923"/>
      <c r="LA119" s="923"/>
      <c r="LB119" s="923"/>
      <c r="LC119" s="923"/>
      <c r="LD119" s="923"/>
      <c r="LE119" s="923"/>
      <c r="LF119" s="923"/>
      <c r="LG119" s="923"/>
      <c r="LH119" s="923"/>
      <c r="LI119" s="923"/>
      <c r="LJ119" s="923"/>
      <c r="LK119" s="923"/>
      <c r="LL119" s="923"/>
      <c r="LM119" s="923"/>
      <c r="LN119" s="923"/>
      <c r="LO119" s="923"/>
      <c r="LP119" s="923"/>
      <c r="LQ119" s="923"/>
      <c r="LX119" s="926"/>
      <c r="LY119" s="926"/>
      <c r="MO119" s="926"/>
    </row>
    <row r="120" spans="1:353" s="902" customFormat="1" ht="15" customHeight="1" x14ac:dyDescent="0.2">
      <c r="A120" s="963"/>
      <c r="B120" s="963"/>
      <c r="C120" s="899"/>
      <c r="D120" s="899"/>
      <c r="E120" s="907"/>
      <c r="F120" s="899"/>
      <c r="H120" s="907" t="s">
        <v>445</v>
      </c>
      <c r="I120" s="940"/>
      <c r="K120" s="764">
        <f>BQ70</f>
        <v>0</v>
      </c>
      <c r="L120" s="764">
        <f>BR70</f>
        <v>0</v>
      </c>
      <c r="M120" s="764">
        <f>BS70</f>
        <v>0</v>
      </c>
      <c r="N120" s="764">
        <f>BT70</f>
        <v>0</v>
      </c>
      <c r="O120" s="764">
        <f>BU70</f>
        <v>0</v>
      </c>
      <c r="P120" s="764">
        <f t="shared" si="375"/>
        <v>0</v>
      </c>
      <c r="S120" s="1281">
        <f>'Rent Schedule &amp; Summary'!S98</f>
        <v>0</v>
      </c>
      <c r="T120" s="1281"/>
      <c r="U120" s="1281"/>
      <c r="V120" s="1281"/>
      <c r="W120" s="1281"/>
      <c r="X120" s="899"/>
      <c r="AA120" s="899"/>
      <c r="AB120" s="940"/>
      <c r="AC120" s="899"/>
      <c r="AF120" s="899"/>
      <c r="AG120" s="940"/>
      <c r="AH120" s="899"/>
      <c r="AK120" s="899"/>
      <c r="AL120" s="940"/>
      <c r="AM120" s="899"/>
      <c r="AP120" s="899"/>
      <c r="AQ120" s="940"/>
      <c r="AR120" s="311"/>
      <c r="AS120" s="311"/>
      <c r="AT120" s="311"/>
      <c r="AU120" s="311"/>
      <c r="AV120" s="311"/>
      <c r="AW120" s="311"/>
      <c r="AX120" s="940"/>
      <c r="AY120" s="899"/>
      <c r="BB120" s="311"/>
      <c r="BC120" s="940"/>
      <c r="BD120" s="899"/>
      <c r="JW120" s="923"/>
      <c r="KB120" s="923"/>
      <c r="KC120" s="923"/>
      <c r="KD120" s="923"/>
      <c r="KE120" s="923"/>
      <c r="KF120" s="923"/>
      <c r="KG120" s="923"/>
      <c r="KH120" s="923"/>
      <c r="KI120" s="923"/>
      <c r="KJ120" s="923"/>
      <c r="KK120" s="923"/>
      <c r="KL120" s="923"/>
      <c r="KM120" s="923"/>
      <c r="KN120" s="923"/>
      <c r="KO120" s="923"/>
      <c r="KP120" s="923"/>
      <c r="KQ120" s="923"/>
      <c r="KR120" s="923"/>
      <c r="KS120" s="923"/>
      <c r="KT120" s="923"/>
      <c r="KU120" s="923"/>
      <c r="KV120" s="923"/>
      <c r="KW120" s="923"/>
      <c r="KX120" s="923"/>
      <c r="KY120" s="923"/>
      <c r="KZ120" s="923"/>
      <c r="LA120" s="923"/>
      <c r="LB120" s="923"/>
      <c r="LC120" s="923"/>
      <c r="LD120" s="923"/>
      <c r="LE120" s="923"/>
      <c r="LF120" s="923"/>
      <c r="LG120" s="923"/>
      <c r="LH120" s="923"/>
      <c r="LI120" s="923"/>
      <c r="LJ120" s="923"/>
      <c r="LK120" s="923"/>
      <c r="LL120" s="923"/>
      <c r="LM120" s="923"/>
      <c r="LN120" s="923"/>
      <c r="LO120" s="923"/>
      <c r="LP120" s="923"/>
      <c r="LQ120" s="923"/>
      <c r="LX120" s="926"/>
      <c r="LY120" s="926"/>
      <c r="MO120" s="926"/>
    </row>
    <row r="121" spans="1:353" s="902" customFormat="1" ht="15" customHeight="1" x14ac:dyDescent="0.2">
      <c r="A121" s="963"/>
      <c r="B121" s="963"/>
      <c r="D121" s="899"/>
      <c r="E121" s="907"/>
      <c r="F121" s="899"/>
      <c r="H121" s="907" t="s">
        <v>446</v>
      </c>
      <c r="I121" s="940"/>
      <c r="K121" s="962">
        <f>BL70</f>
        <v>0</v>
      </c>
      <c r="L121" s="962">
        <f>BM70</f>
        <v>0</v>
      </c>
      <c r="M121" s="962">
        <f>BN70</f>
        <v>0</v>
      </c>
      <c r="N121" s="962">
        <f>BO70</f>
        <v>0</v>
      </c>
      <c r="O121" s="962">
        <f>BP70</f>
        <v>0</v>
      </c>
      <c r="P121" s="764">
        <f t="shared" si="375"/>
        <v>0</v>
      </c>
      <c r="S121" s="1281">
        <f>'Rent Schedule &amp; Summary'!S99</f>
        <v>0</v>
      </c>
      <c r="T121" s="1281"/>
      <c r="U121" s="1281"/>
      <c r="V121" s="1281"/>
      <c r="W121" s="1281"/>
      <c r="X121" s="940"/>
      <c r="AA121" s="899"/>
      <c r="AB121" s="940"/>
      <c r="AC121" s="940"/>
      <c r="AF121" s="899"/>
      <c r="AG121" s="940"/>
      <c r="AH121" s="940"/>
      <c r="AK121" s="899"/>
      <c r="AL121" s="940"/>
      <c r="AM121" s="940"/>
      <c r="AP121" s="899"/>
      <c r="AQ121" s="940"/>
      <c r="AR121" s="311"/>
      <c r="AS121" s="311"/>
      <c r="AT121" s="311"/>
      <c r="AU121" s="311"/>
      <c r="AV121" s="311"/>
      <c r="AW121" s="311"/>
      <c r="AX121" s="940"/>
      <c r="AY121" s="899"/>
      <c r="BB121" s="311"/>
      <c r="BC121" s="940"/>
      <c r="BD121" s="899"/>
      <c r="JW121" s="923"/>
      <c r="KB121" s="923"/>
      <c r="KC121" s="923"/>
      <c r="KD121" s="923"/>
      <c r="KE121" s="923"/>
      <c r="KF121" s="923"/>
      <c r="KG121" s="923"/>
      <c r="KH121" s="923"/>
      <c r="KI121" s="923"/>
      <c r="KJ121" s="923"/>
      <c r="KK121" s="923"/>
      <c r="KL121" s="923"/>
      <c r="KM121" s="923"/>
      <c r="KN121" s="923"/>
      <c r="KO121" s="923"/>
      <c r="KP121" s="923"/>
      <c r="KQ121" s="923"/>
      <c r="KR121" s="923"/>
      <c r="KS121" s="923"/>
      <c r="KT121" s="923"/>
      <c r="KU121" s="923"/>
      <c r="KV121" s="923"/>
      <c r="KW121" s="923"/>
      <c r="KX121" s="923"/>
      <c r="KY121" s="923"/>
      <c r="KZ121" s="923"/>
      <c r="LA121" s="923"/>
      <c r="LB121" s="923"/>
      <c r="LC121" s="923"/>
      <c r="LD121" s="923"/>
      <c r="LE121" s="923"/>
      <c r="LF121" s="923"/>
      <c r="LG121" s="923"/>
      <c r="LH121" s="923"/>
      <c r="LI121" s="923"/>
      <c r="LJ121" s="923"/>
      <c r="LK121" s="923"/>
      <c r="LL121" s="923"/>
      <c r="LM121" s="923"/>
      <c r="LN121" s="923"/>
      <c r="LO121" s="923"/>
      <c r="LP121" s="923"/>
      <c r="LQ121" s="923"/>
      <c r="LX121" s="926"/>
      <c r="LY121" s="926"/>
      <c r="MO121" s="926"/>
    </row>
    <row r="122" spans="1:353" s="902" customFormat="1" ht="15" customHeight="1" x14ac:dyDescent="0.2">
      <c r="A122" s="963"/>
      <c r="B122" s="963"/>
      <c r="C122" s="900"/>
      <c r="D122" s="899"/>
      <c r="E122" s="907"/>
      <c r="F122" s="899"/>
      <c r="H122" s="912" t="s">
        <v>88</v>
      </c>
      <c r="I122" s="964"/>
      <c r="K122" s="766">
        <f>SUM(K115:K121)</f>
        <v>0</v>
      </c>
      <c r="L122" s="766">
        <f>SUM(L115:L121)</f>
        <v>0</v>
      </c>
      <c r="M122" s="766">
        <f>SUM(M115:M121)</f>
        <v>0</v>
      </c>
      <c r="N122" s="766">
        <f>SUM(N115:N121)</f>
        <v>0</v>
      </c>
      <c r="O122" s="766">
        <f>SUM(O115:O121)</f>
        <v>0</v>
      </c>
      <c r="P122" s="766">
        <f t="shared" si="375"/>
        <v>0</v>
      </c>
      <c r="S122" s="1281">
        <f>'Rent Schedule &amp; Summary'!S100</f>
        <v>0</v>
      </c>
      <c r="T122" s="1281"/>
      <c r="U122" s="1281"/>
      <c r="V122" s="1281"/>
      <c r="W122" s="1281"/>
      <c r="X122" s="900"/>
      <c r="AA122" s="899"/>
      <c r="AB122" s="940"/>
      <c r="AC122" s="900"/>
      <c r="AF122" s="899"/>
      <c r="AG122" s="940"/>
      <c r="AH122" s="900"/>
      <c r="AK122" s="899"/>
      <c r="AL122" s="940"/>
      <c r="AM122" s="900"/>
      <c r="AP122" s="899"/>
      <c r="AQ122" s="940"/>
      <c r="AR122" s="311"/>
      <c r="AS122" s="311"/>
      <c r="AT122" s="311"/>
      <c r="AU122" s="311"/>
      <c r="AV122" s="311"/>
      <c r="AW122" s="311"/>
      <c r="AX122" s="940"/>
      <c r="AY122" s="899"/>
      <c r="BB122" s="311"/>
      <c r="BC122" s="940"/>
      <c r="BD122" s="899"/>
      <c r="JW122" s="923"/>
      <c r="KB122" s="923"/>
      <c r="KC122" s="923"/>
      <c r="KD122" s="923"/>
      <c r="KE122" s="923"/>
      <c r="KF122" s="923"/>
      <c r="KG122" s="923"/>
      <c r="KH122" s="923"/>
      <c r="KI122" s="923"/>
      <c r="KJ122" s="923"/>
      <c r="KK122" s="923"/>
      <c r="KL122" s="923"/>
      <c r="KM122" s="923"/>
      <c r="KN122" s="923"/>
      <c r="KO122" s="923"/>
      <c r="KP122" s="923"/>
      <c r="KQ122" s="923"/>
      <c r="KR122" s="923"/>
      <c r="KS122" s="923"/>
      <c r="KT122" s="923"/>
      <c r="KU122" s="923"/>
      <c r="KV122" s="923"/>
      <c r="KW122" s="923"/>
      <c r="KX122" s="923"/>
      <c r="KY122" s="923"/>
      <c r="KZ122" s="923"/>
      <c r="LA122" s="923"/>
      <c r="LB122" s="923"/>
      <c r="LC122" s="923"/>
      <c r="LD122" s="923"/>
      <c r="LE122" s="923"/>
      <c r="LF122" s="923"/>
      <c r="LG122" s="923"/>
      <c r="LH122" s="923"/>
      <c r="LI122" s="923"/>
      <c r="LJ122" s="923"/>
      <c r="LK122" s="923"/>
      <c r="LL122" s="923"/>
      <c r="LM122" s="923"/>
      <c r="LN122" s="923"/>
      <c r="LO122" s="923"/>
      <c r="LP122" s="923"/>
      <c r="LQ122" s="923"/>
      <c r="LX122" s="926"/>
      <c r="LY122" s="926"/>
      <c r="MO122" s="926"/>
    </row>
    <row r="123" spans="1:353" s="902" customFormat="1" ht="9" customHeight="1" x14ac:dyDescent="0.2">
      <c r="A123" s="963"/>
      <c r="B123" s="963"/>
      <c r="C123" s="899"/>
      <c r="D123" s="899"/>
      <c r="E123" s="899"/>
      <c r="F123" s="899"/>
      <c r="H123" s="907"/>
      <c r="I123" s="940"/>
      <c r="K123" s="961"/>
      <c r="L123" s="961"/>
      <c r="M123" s="961"/>
      <c r="N123" s="961"/>
      <c r="O123" s="961"/>
      <c r="P123" s="961"/>
      <c r="U123" s="954"/>
      <c r="X123" s="899"/>
      <c r="AA123" s="899"/>
      <c r="AB123" s="940"/>
      <c r="AC123" s="899"/>
      <c r="AF123" s="899"/>
      <c r="AG123" s="940"/>
      <c r="AH123" s="899"/>
      <c r="AK123" s="899"/>
      <c r="AL123" s="940"/>
      <c r="AM123" s="899"/>
      <c r="AP123" s="899"/>
      <c r="AQ123" s="940"/>
      <c r="AR123" s="899"/>
      <c r="AS123" s="899"/>
      <c r="AT123" s="899"/>
      <c r="AU123" s="899"/>
      <c r="AV123" s="899"/>
      <c r="AW123" s="899"/>
      <c r="AY123" s="899"/>
      <c r="BB123" s="899"/>
      <c r="BD123" s="899"/>
      <c r="JW123" s="923"/>
      <c r="KB123" s="923"/>
      <c r="KC123" s="923"/>
      <c r="KD123" s="923"/>
      <c r="KE123" s="923"/>
      <c r="KF123" s="923"/>
      <c r="KG123" s="923"/>
      <c r="KH123" s="923"/>
      <c r="KI123" s="923"/>
      <c r="KJ123" s="923"/>
      <c r="KK123" s="923"/>
      <c r="KL123" s="923"/>
      <c r="KM123" s="923"/>
      <c r="KN123" s="923"/>
      <c r="KO123" s="923"/>
      <c r="KP123" s="923"/>
      <c r="KQ123" s="923"/>
      <c r="KR123" s="923"/>
      <c r="KS123" s="923"/>
      <c r="KT123" s="923"/>
      <c r="KU123" s="923"/>
      <c r="KV123" s="923"/>
      <c r="KW123" s="923"/>
      <c r="KX123" s="923"/>
      <c r="KY123" s="923"/>
      <c r="KZ123" s="923"/>
      <c r="LA123" s="923"/>
      <c r="LB123" s="923"/>
      <c r="LC123" s="923"/>
      <c r="LD123" s="923"/>
      <c r="LE123" s="923"/>
      <c r="LF123" s="923"/>
      <c r="LG123" s="923"/>
      <c r="LH123" s="923"/>
      <c r="LI123" s="923"/>
      <c r="LJ123" s="923"/>
      <c r="LK123" s="923"/>
      <c r="LL123" s="923"/>
      <c r="LM123" s="923"/>
      <c r="LN123" s="923"/>
      <c r="LO123" s="923"/>
      <c r="LP123" s="923"/>
      <c r="LQ123" s="923"/>
      <c r="LX123" s="926"/>
      <c r="LY123" s="926"/>
      <c r="MO123" s="926"/>
    </row>
    <row r="124" spans="1:353" s="902" customFormat="1" ht="14.45" customHeight="1" x14ac:dyDescent="0.2">
      <c r="A124" s="926" t="s">
        <v>6</v>
      </c>
      <c r="B124" s="926" t="s">
        <v>724</v>
      </c>
      <c r="H124" s="903"/>
      <c r="L124" s="1287">
        <f>$L$53</f>
        <v>0</v>
      </c>
      <c r="M124" s="1287"/>
      <c r="N124" s="1287"/>
      <c r="O124" s="1287"/>
      <c r="S124" s="900" t="str">
        <f>B124</f>
        <v>UNIT SUMMARY (Continued)</v>
      </c>
      <c r="T124" s="900"/>
      <c r="U124" s="900"/>
      <c r="V124" s="900"/>
      <c r="AY124" s="899"/>
      <c r="BD124" s="899"/>
      <c r="JW124" s="923"/>
      <c r="KB124" s="923"/>
      <c r="KC124" s="923"/>
      <c r="KD124" s="923"/>
      <c r="KE124" s="923"/>
      <c r="KF124" s="923"/>
      <c r="KG124" s="923"/>
      <c r="KH124" s="923"/>
      <c r="KI124" s="923"/>
      <c r="KJ124" s="923"/>
      <c r="KK124" s="923"/>
      <c r="KL124" s="923"/>
      <c r="KM124" s="923"/>
      <c r="KN124" s="923"/>
      <c r="KO124" s="923"/>
      <c r="KP124" s="923"/>
      <c r="KQ124" s="923"/>
      <c r="KR124" s="923"/>
      <c r="KS124" s="923"/>
      <c r="KT124" s="923"/>
      <c r="KU124" s="923"/>
      <c r="KV124" s="923"/>
      <c r="KW124" s="923"/>
      <c r="KX124" s="923"/>
      <c r="KY124" s="923"/>
      <c r="KZ124" s="923"/>
      <c r="LA124" s="923"/>
      <c r="LB124" s="923"/>
      <c r="LC124" s="923"/>
      <c r="LD124" s="923"/>
      <c r="LE124" s="923"/>
      <c r="LF124" s="923"/>
      <c r="LG124" s="923"/>
      <c r="LH124" s="923"/>
      <c r="LI124" s="923"/>
      <c r="LJ124" s="923"/>
      <c r="LK124" s="923"/>
      <c r="LL124" s="923"/>
      <c r="LM124" s="923"/>
      <c r="LN124" s="923"/>
      <c r="LO124" s="923"/>
      <c r="LP124" s="923"/>
      <c r="LQ124" s="923"/>
      <c r="LX124" s="926"/>
      <c r="LY124" s="926"/>
      <c r="MO124" s="926"/>
    </row>
    <row r="125" spans="1:353" s="902" customFormat="1" ht="9" customHeight="1" x14ac:dyDescent="0.2">
      <c r="A125" s="926"/>
      <c r="B125" s="926"/>
      <c r="H125" s="903"/>
      <c r="S125" s="953" t="str">
        <f>C126</f>
        <v>PHA Operating Subsidy-Assisted</v>
      </c>
      <c r="T125" s="926"/>
      <c r="U125" s="922"/>
      <c r="AY125" s="899"/>
      <c r="BD125" s="899"/>
      <c r="JW125" s="923"/>
      <c r="KB125" s="923"/>
      <c r="KC125" s="923"/>
      <c r="KD125" s="923"/>
      <c r="KE125" s="923"/>
      <c r="KF125" s="923"/>
      <c r="KG125" s="923"/>
      <c r="KH125" s="923"/>
      <c r="KI125" s="923"/>
      <c r="KJ125" s="923"/>
      <c r="KK125" s="923"/>
      <c r="KL125" s="923"/>
      <c r="KM125" s="923"/>
      <c r="KN125" s="923"/>
      <c r="KO125" s="923"/>
      <c r="KP125" s="923"/>
      <c r="KQ125" s="923"/>
      <c r="KR125" s="923"/>
      <c r="KS125" s="923"/>
      <c r="KT125" s="923"/>
      <c r="KU125" s="923"/>
      <c r="KV125" s="923"/>
      <c r="KW125" s="923"/>
      <c r="KX125" s="923"/>
      <c r="KY125" s="923"/>
      <c r="KZ125" s="923"/>
      <c r="LA125" s="923"/>
      <c r="LB125" s="923"/>
      <c r="LC125" s="923"/>
      <c r="LD125" s="923"/>
      <c r="LE125" s="923"/>
      <c r="LF125" s="923"/>
      <c r="LG125" s="923"/>
      <c r="LH125" s="923"/>
      <c r="LI125" s="923"/>
      <c r="LJ125" s="923"/>
      <c r="LK125" s="923"/>
      <c r="LL125" s="923"/>
      <c r="LM125" s="923"/>
      <c r="LN125" s="923"/>
      <c r="LO125" s="923"/>
      <c r="LP125" s="923"/>
      <c r="LQ125" s="923"/>
      <c r="LX125" s="926"/>
      <c r="LY125" s="926"/>
      <c r="MO125" s="926"/>
    </row>
    <row r="126" spans="1:353" s="902" customFormat="1" ht="15" customHeight="1" x14ac:dyDescent="0.2">
      <c r="A126" s="963"/>
      <c r="B126" s="963"/>
      <c r="C126" s="965" t="s">
        <v>456</v>
      </c>
      <c r="D126" s="965"/>
      <c r="E126" s="965"/>
      <c r="F126" s="899"/>
      <c r="H126" s="907" t="s">
        <v>439</v>
      </c>
      <c r="I126" s="940"/>
      <c r="K126" s="962">
        <f>DY70</f>
        <v>0</v>
      </c>
      <c r="L126" s="962">
        <f>DZ70</f>
        <v>0</v>
      </c>
      <c r="M126" s="962">
        <f>EA70</f>
        <v>0</v>
      </c>
      <c r="N126" s="962">
        <f>EB70</f>
        <v>0</v>
      </c>
      <c r="O126" s="962">
        <f>EC70</f>
        <v>0</v>
      </c>
      <c r="P126" s="764">
        <f t="shared" ref="P126:P133" si="376">SUM(K126:O126)</f>
        <v>0</v>
      </c>
      <c r="S126" s="1281">
        <f>'Rent Schedule &amp; Summary'!S104</f>
        <v>0</v>
      </c>
      <c r="T126" s="1281"/>
      <c r="U126" s="1281"/>
      <c r="V126" s="1281"/>
      <c r="W126" s="1281"/>
      <c r="X126" s="899"/>
      <c r="AA126" s="899"/>
      <c r="AB126" s="940"/>
      <c r="AC126" s="899"/>
      <c r="AF126" s="899"/>
      <c r="AG126" s="940"/>
      <c r="AH126" s="899"/>
      <c r="AK126" s="899"/>
      <c r="AL126" s="940"/>
      <c r="AM126" s="899"/>
      <c r="AP126" s="899"/>
      <c r="AQ126" s="940"/>
      <c r="AR126" s="311"/>
      <c r="AS126" s="311"/>
      <c r="AT126" s="311"/>
      <c r="AU126" s="311"/>
      <c r="AV126" s="311"/>
      <c r="AW126" s="311"/>
      <c r="AX126" s="940"/>
      <c r="AY126" s="899"/>
      <c r="BB126" s="311"/>
      <c r="BC126" s="940"/>
      <c r="BD126" s="899"/>
      <c r="JW126" s="923"/>
      <c r="KB126" s="923"/>
      <c r="KC126" s="923"/>
      <c r="KD126" s="923"/>
      <c r="KE126" s="923"/>
      <c r="KF126" s="923"/>
      <c r="KG126" s="923"/>
      <c r="KH126" s="923"/>
      <c r="KI126" s="923"/>
      <c r="KJ126" s="923"/>
      <c r="KK126" s="923"/>
      <c r="KL126" s="923"/>
      <c r="KM126" s="923"/>
      <c r="KN126" s="923"/>
      <c r="KO126" s="923"/>
      <c r="KP126" s="923"/>
      <c r="KQ126" s="923"/>
      <c r="KR126" s="923"/>
      <c r="KS126" s="923"/>
      <c r="KT126" s="923"/>
      <c r="KU126" s="923"/>
      <c r="KV126" s="923"/>
      <c r="KW126" s="923"/>
      <c r="KX126" s="923"/>
      <c r="KY126" s="923"/>
      <c r="KZ126" s="923"/>
      <c r="LA126" s="923"/>
      <c r="LB126" s="923"/>
      <c r="LC126" s="923"/>
      <c r="LD126" s="923"/>
      <c r="LE126" s="923"/>
      <c r="LF126" s="923"/>
      <c r="LG126" s="923"/>
      <c r="LH126" s="923"/>
      <c r="LI126" s="923"/>
      <c r="LJ126" s="923"/>
      <c r="LK126" s="923"/>
      <c r="LL126" s="923"/>
      <c r="LM126" s="923"/>
      <c r="LN126" s="923"/>
      <c r="LO126" s="923"/>
      <c r="LP126" s="923"/>
      <c r="LQ126" s="923"/>
      <c r="LX126" s="926"/>
      <c r="LY126" s="926"/>
      <c r="MO126" s="926"/>
    </row>
    <row r="127" spans="1:353" s="902" customFormat="1" ht="15" customHeight="1" x14ac:dyDescent="0.2">
      <c r="A127" s="963"/>
      <c r="B127" s="963"/>
      <c r="C127" s="940" t="s">
        <v>455</v>
      </c>
      <c r="D127" s="965"/>
      <c r="E127" s="965"/>
      <c r="F127" s="899"/>
      <c r="H127" s="907" t="s">
        <v>441</v>
      </c>
      <c r="I127" s="940"/>
      <c r="K127" s="764">
        <f>DT70</f>
        <v>0</v>
      </c>
      <c r="L127" s="764">
        <f>DU70</f>
        <v>0</v>
      </c>
      <c r="M127" s="764">
        <f>DV70</f>
        <v>0</v>
      </c>
      <c r="N127" s="764">
        <f>DW70</f>
        <v>0</v>
      </c>
      <c r="O127" s="764">
        <f>DX70</f>
        <v>0</v>
      </c>
      <c r="P127" s="764">
        <f t="shared" si="376"/>
        <v>0</v>
      </c>
      <c r="S127" s="1281">
        <f>'Rent Schedule &amp; Summary'!S105</f>
        <v>0</v>
      </c>
      <c r="T127" s="1281"/>
      <c r="U127" s="1281"/>
      <c r="V127" s="1281"/>
      <c r="W127" s="1281"/>
      <c r="X127" s="899"/>
      <c r="AA127" s="899"/>
      <c r="AB127" s="940"/>
      <c r="AC127" s="899"/>
      <c r="AF127" s="899"/>
      <c r="AG127" s="940"/>
      <c r="AH127" s="899"/>
      <c r="AK127" s="899"/>
      <c r="AL127" s="940"/>
      <c r="AM127" s="899"/>
      <c r="AP127" s="899"/>
      <c r="AQ127" s="940"/>
      <c r="AR127" s="311"/>
      <c r="AS127" s="311"/>
      <c r="AT127" s="311"/>
      <c r="AU127" s="311"/>
      <c r="AV127" s="311"/>
      <c r="AW127" s="311"/>
      <c r="AX127" s="940"/>
      <c r="AY127" s="899"/>
      <c r="BB127" s="311"/>
      <c r="BC127" s="940"/>
      <c r="BD127" s="899"/>
      <c r="JW127" s="923"/>
      <c r="KB127" s="923"/>
      <c r="KC127" s="923"/>
      <c r="KD127" s="923"/>
      <c r="KE127" s="923"/>
      <c r="KF127" s="923"/>
      <c r="KG127" s="923"/>
      <c r="KH127" s="923"/>
      <c r="KI127" s="923"/>
      <c r="KJ127" s="923"/>
      <c r="KK127" s="923"/>
      <c r="KL127" s="923"/>
      <c r="KM127" s="923"/>
      <c r="KN127" s="923"/>
      <c r="KO127" s="923"/>
      <c r="KP127" s="923"/>
      <c r="KQ127" s="923"/>
      <c r="KR127" s="923"/>
      <c r="KS127" s="923"/>
      <c r="KT127" s="923"/>
      <c r="KU127" s="923"/>
      <c r="KV127" s="923"/>
      <c r="KW127" s="923"/>
      <c r="KX127" s="923"/>
      <c r="KY127" s="923"/>
      <c r="KZ127" s="923"/>
      <c r="LA127" s="923"/>
      <c r="LB127" s="923"/>
      <c r="LC127" s="923"/>
      <c r="LD127" s="923"/>
      <c r="LE127" s="923"/>
      <c r="LF127" s="923"/>
      <c r="LG127" s="923"/>
      <c r="LH127" s="923"/>
      <c r="LI127" s="923"/>
      <c r="LJ127" s="923"/>
      <c r="LK127" s="923"/>
      <c r="LL127" s="923"/>
      <c r="LM127" s="923"/>
      <c r="LN127" s="923"/>
      <c r="LO127" s="923"/>
      <c r="LP127" s="923"/>
      <c r="LQ127" s="923"/>
      <c r="LX127" s="926"/>
      <c r="LY127" s="926"/>
      <c r="MO127" s="926"/>
    </row>
    <row r="128" spans="1:353" s="902" customFormat="1" ht="15" customHeight="1" x14ac:dyDescent="0.2">
      <c r="A128" s="963"/>
      <c r="B128" s="963"/>
      <c r="C128" s="965"/>
      <c r="D128" s="965"/>
      <c r="E128" s="965"/>
      <c r="F128" s="899"/>
      <c r="H128" s="907" t="s">
        <v>442</v>
      </c>
      <c r="I128" s="940"/>
      <c r="K128" s="764">
        <f>DO70</f>
        <v>0</v>
      </c>
      <c r="L128" s="764">
        <f>DP70</f>
        <v>0</v>
      </c>
      <c r="M128" s="764">
        <f>DQ70</f>
        <v>0</v>
      </c>
      <c r="N128" s="764">
        <f>DR70</f>
        <v>0</v>
      </c>
      <c r="O128" s="764">
        <f>DS70</f>
        <v>0</v>
      </c>
      <c r="P128" s="764">
        <f t="shared" si="376"/>
        <v>0</v>
      </c>
      <c r="S128" s="1281">
        <f>'Rent Schedule &amp; Summary'!S106</f>
        <v>0</v>
      </c>
      <c r="T128" s="1281"/>
      <c r="U128" s="1281"/>
      <c r="V128" s="1281"/>
      <c r="W128" s="1281"/>
      <c r="X128" s="899"/>
      <c r="AA128" s="899"/>
      <c r="AB128" s="940"/>
      <c r="AC128" s="899"/>
      <c r="AF128" s="899"/>
      <c r="AG128" s="940"/>
      <c r="AH128" s="899"/>
      <c r="AK128" s="899"/>
      <c r="AL128" s="940"/>
      <c r="AM128" s="899"/>
      <c r="AP128" s="899"/>
      <c r="AQ128" s="940"/>
      <c r="AR128" s="311"/>
      <c r="AS128" s="311"/>
      <c r="AT128" s="311"/>
      <c r="AU128" s="311"/>
      <c r="AV128" s="311"/>
      <c r="AW128" s="311"/>
      <c r="AX128" s="940"/>
      <c r="AY128" s="899"/>
      <c r="BB128" s="311"/>
      <c r="BC128" s="940"/>
      <c r="BD128" s="899"/>
      <c r="JW128" s="923"/>
      <c r="KB128" s="923"/>
      <c r="KC128" s="923"/>
      <c r="KD128" s="923"/>
      <c r="KE128" s="923"/>
      <c r="KF128" s="923"/>
      <c r="KG128" s="923"/>
      <c r="KH128" s="923"/>
      <c r="KI128" s="923"/>
      <c r="KJ128" s="923"/>
      <c r="KK128" s="923"/>
      <c r="KL128" s="923"/>
      <c r="KM128" s="923"/>
      <c r="KN128" s="923"/>
      <c r="KO128" s="923"/>
      <c r="KP128" s="923"/>
      <c r="KQ128" s="923"/>
      <c r="KR128" s="923"/>
      <c r="KS128" s="923"/>
      <c r="KT128" s="923"/>
      <c r="KU128" s="923"/>
      <c r="KV128" s="923"/>
      <c r="KW128" s="923"/>
      <c r="KX128" s="923"/>
      <c r="KY128" s="923"/>
      <c r="KZ128" s="923"/>
      <c r="LA128" s="923"/>
      <c r="LB128" s="923"/>
      <c r="LC128" s="923"/>
      <c r="LD128" s="923"/>
      <c r="LE128" s="923"/>
      <c r="LF128" s="923"/>
      <c r="LG128" s="923"/>
      <c r="LH128" s="923"/>
      <c r="LI128" s="923"/>
      <c r="LJ128" s="923"/>
      <c r="LK128" s="923"/>
      <c r="LL128" s="923"/>
      <c r="LM128" s="923"/>
      <c r="LN128" s="923"/>
      <c r="LO128" s="923"/>
      <c r="LP128" s="923"/>
      <c r="LQ128" s="923"/>
      <c r="LX128" s="926"/>
      <c r="LY128" s="926"/>
      <c r="MO128" s="926"/>
    </row>
    <row r="129" spans="1:353" s="902" customFormat="1" ht="15" customHeight="1" x14ac:dyDescent="0.2">
      <c r="A129" s="963"/>
      <c r="B129" s="963"/>
      <c r="C129" s="965"/>
      <c r="D129" s="965"/>
      <c r="E129" s="965"/>
      <c r="F129" s="899"/>
      <c r="H129" s="907" t="s">
        <v>443</v>
      </c>
      <c r="I129" s="940"/>
      <c r="K129" s="764">
        <f>DJ70</f>
        <v>0</v>
      </c>
      <c r="L129" s="764">
        <f>DK70</f>
        <v>0</v>
      </c>
      <c r="M129" s="764">
        <f>DL70</f>
        <v>0</v>
      </c>
      <c r="N129" s="764">
        <f>DM70</f>
        <v>0</v>
      </c>
      <c r="O129" s="764">
        <f>DN70</f>
        <v>0</v>
      </c>
      <c r="P129" s="764">
        <f t="shared" si="376"/>
        <v>0</v>
      </c>
      <c r="S129" s="1281">
        <f>'Rent Schedule &amp; Summary'!S107</f>
        <v>0</v>
      </c>
      <c r="T129" s="1281"/>
      <c r="U129" s="1281"/>
      <c r="V129" s="1281"/>
      <c r="W129" s="1281"/>
      <c r="X129" s="899"/>
      <c r="AA129" s="899"/>
      <c r="AB129" s="940"/>
      <c r="AC129" s="899"/>
      <c r="AF129" s="899"/>
      <c r="AG129" s="940"/>
      <c r="AH129" s="899"/>
      <c r="AK129" s="899"/>
      <c r="AL129" s="940"/>
      <c r="AM129" s="899"/>
      <c r="AP129" s="899"/>
      <c r="AQ129" s="940"/>
      <c r="AR129" s="311"/>
      <c r="AS129" s="311"/>
      <c r="AT129" s="311"/>
      <c r="AU129" s="311"/>
      <c r="AV129" s="311"/>
      <c r="AW129" s="311"/>
      <c r="AX129" s="940"/>
      <c r="AY129" s="899"/>
      <c r="BB129" s="311"/>
      <c r="BC129" s="940"/>
      <c r="BD129" s="899"/>
      <c r="JW129" s="923"/>
      <c r="KB129" s="923"/>
      <c r="KC129" s="923"/>
      <c r="KD129" s="923"/>
      <c r="KE129" s="923"/>
      <c r="KF129" s="923"/>
      <c r="KG129" s="923"/>
      <c r="KH129" s="923"/>
      <c r="KI129" s="923"/>
      <c r="KJ129" s="923"/>
      <c r="KK129" s="923"/>
      <c r="KL129" s="923"/>
      <c r="KM129" s="923"/>
      <c r="KN129" s="923"/>
      <c r="KO129" s="923"/>
      <c r="KP129" s="923"/>
      <c r="KQ129" s="923"/>
      <c r="KR129" s="923"/>
      <c r="KS129" s="923"/>
      <c r="KT129" s="923"/>
      <c r="KU129" s="923"/>
      <c r="KV129" s="923"/>
      <c r="KW129" s="923"/>
      <c r="KX129" s="923"/>
      <c r="KY129" s="923"/>
      <c r="KZ129" s="923"/>
      <c r="LA129" s="923"/>
      <c r="LB129" s="923"/>
      <c r="LC129" s="923"/>
      <c r="LD129" s="923"/>
      <c r="LE129" s="923"/>
      <c r="LF129" s="923"/>
      <c r="LG129" s="923"/>
      <c r="LH129" s="923"/>
      <c r="LI129" s="923"/>
      <c r="LJ129" s="923"/>
      <c r="LK129" s="923"/>
      <c r="LL129" s="923"/>
      <c r="LM129" s="923"/>
      <c r="LN129" s="923"/>
      <c r="LO129" s="923"/>
      <c r="LP129" s="923"/>
      <c r="LQ129" s="923"/>
      <c r="LX129" s="926"/>
      <c r="LY129" s="926"/>
      <c r="MO129" s="926"/>
    </row>
    <row r="130" spans="1:353" s="902" customFormat="1" ht="15" customHeight="1" x14ac:dyDescent="0.2">
      <c r="A130" s="963"/>
      <c r="B130" s="963"/>
      <c r="C130" s="965"/>
      <c r="D130" s="965"/>
      <c r="E130" s="965"/>
      <c r="F130" s="899"/>
      <c r="H130" s="907" t="s">
        <v>444</v>
      </c>
      <c r="I130" s="940"/>
      <c r="K130" s="764">
        <f>DE70</f>
        <v>0</v>
      </c>
      <c r="L130" s="764">
        <f>DF70</f>
        <v>0</v>
      </c>
      <c r="M130" s="764">
        <f>DG70</f>
        <v>0</v>
      </c>
      <c r="N130" s="764">
        <f>DH70</f>
        <v>0</v>
      </c>
      <c r="O130" s="764">
        <f>DI70</f>
        <v>0</v>
      </c>
      <c r="P130" s="764">
        <f t="shared" si="376"/>
        <v>0</v>
      </c>
      <c r="S130" s="1281">
        <f>'Rent Schedule &amp; Summary'!S108</f>
        <v>0</v>
      </c>
      <c r="T130" s="1281"/>
      <c r="U130" s="1281"/>
      <c r="V130" s="1281"/>
      <c r="W130" s="1281"/>
      <c r="X130" s="899"/>
      <c r="AA130" s="899"/>
      <c r="AB130" s="940"/>
      <c r="AC130" s="899"/>
      <c r="AF130" s="899"/>
      <c r="AG130" s="940"/>
      <c r="AH130" s="899"/>
      <c r="AK130" s="899"/>
      <c r="AL130" s="940"/>
      <c r="AM130" s="899"/>
      <c r="AP130" s="899"/>
      <c r="AQ130" s="940"/>
      <c r="AR130" s="311"/>
      <c r="AS130" s="311"/>
      <c r="AT130" s="311"/>
      <c r="AU130" s="311"/>
      <c r="AV130" s="311"/>
      <c r="AW130" s="311"/>
      <c r="AX130" s="940"/>
      <c r="AY130" s="899"/>
      <c r="BB130" s="311"/>
      <c r="BC130" s="940"/>
      <c r="BD130" s="899"/>
      <c r="JW130" s="923"/>
      <c r="KB130" s="923"/>
      <c r="KC130" s="923"/>
      <c r="KD130" s="923"/>
      <c r="KE130" s="923"/>
      <c r="KF130" s="923"/>
      <c r="KG130" s="923"/>
      <c r="KH130" s="923"/>
      <c r="KI130" s="923"/>
      <c r="KJ130" s="923"/>
      <c r="KK130" s="923"/>
      <c r="KL130" s="923"/>
      <c r="KM130" s="923"/>
      <c r="KN130" s="923"/>
      <c r="KO130" s="923"/>
      <c r="KP130" s="923"/>
      <c r="KQ130" s="923"/>
      <c r="KR130" s="923"/>
      <c r="KS130" s="923"/>
      <c r="KT130" s="923"/>
      <c r="KU130" s="923"/>
      <c r="KV130" s="923"/>
      <c r="KW130" s="923"/>
      <c r="KX130" s="923"/>
      <c r="KY130" s="923"/>
      <c r="KZ130" s="923"/>
      <c r="LA130" s="923"/>
      <c r="LB130" s="923"/>
      <c r="LC130" s="923"/>
      <c r="LD130" s="923"/>
      <c r="LE130" s="923"/>
      <c r="LF130" s="923"/>
      <c r="LG130" s="923"/>
      <c r="LH130" s="923"/>
      <c r="LI130" s="923"/>
      <c r="LJ130" s="923"/>
      <c r="LK130" s="923"/>
      <c r="LL130" s="923"/>
      <c r="LM130" s="923"/>
      <c r="LN130" s="923"/>
      <c r="LO130" s="923"/>
      <c r="LP130" s="923"/>
      <c r="LQ130" s="923"/>
      <c r="LX130" s="926"/>
      <c r="LY130" s="926"/>
      <c r="MO130" s="926"/>
    </row>
    <row r="131" spans="1:353" s="902" customFormat="1" ht="15" customHeight="1" x14ac:dyDescent="0.2">
      <c r="A131" s="963"/>
      <c r="B131" s="963"/>
      <c r="C131" s="965"/>
      <c r="D131" s="965"/>
      <c r="E131" s="965"/>
      <c r="F131" s="899"/>
      <c r="H131" s="907" t="s">
        <v>445</v>
      </c>
      <c r="I131" s="940"/>
      <c r="K131" s="764">
        <f>CZ70</f>
        <v>0</v>
      </c>
      <c r="L131" s="764">
        <f>DA70</f>
        <v>0</v>
      </c>
      <c r="M131" s="764">
        <f>DB70</f>
        <v>0</v>
      </c>
      <c r="N131" s="764">
        <f>DC70</f>
        <v>0</v>
      </c>
      <c r="O131" s="764">
        <f>DD70</f>
        <v>0</v>
      </c>
      <c r="P131" s="764">
        <f t="shared" si="376"/>
        <v>0</v>
      </c>
      <c r="S131" s="1281">
        <f>'Rent Schedule &amp; Summary'!S109</f>
        <v>0</v>
      </c>
      <c r="T131" s="1281"/>
      <c r="U131" s="1281"/>
      <c r="V131" s="1281"/>
      <c r="W131" s="1281"/>
      <c r="X131" s="899"/>
      <c r="AA131" s="899"/>
      <c r="AB131" s="940"/>
      <c r="AC131" s="899"/>
      <c r="AF131" s="899"/>
      <c r="AG131" s="940"/>
      <c r="AH131" s="899"/>
      <c r="AK131" s="899"/>
      <c r="AL131" s="940"/>
      <c r="AM131" s="899"/>
      <c r="AP131" s="899"/>
      <c r="AQ131" s="940"/>
      <c r="AR131" s="311"/>
      <c r="AS131" s="311"/>
      <c r="AT131" s="311"/>
      <c r="AU131" s="311"/>
      <c r="AV131" s="311"/>
      <c r="AW131" s="311"/>
      <c r="AX131" s="940"/>
      <c r="AY131" s="899"/>
      <c r="BB131" s="311"/>
      <c r="BC131" s="940"/>
      <c r="BD131" s="899"/>
      <c r="JW131" s="923"/>
      <c r="KB131" s="923"/>
      <c r="KC131" s="923"/>
      <c r="KD131" s="923"/>
      <c r="KE131" s="923"/>
      <c r="KF131" s="923"/>
      <c r="KG131" s="923"/>
      <c r="KH131" s="923"/>
      <c r="KI131" s="923"/>
      <c r="KJ131" s="923"/>
      <c r="KK131" s="923"/>
      <c r="KL131" s="923"/>
      <c r="KM131" s="923"/>
      <c r="KN131" s="923"/>
      <c r="KO131" s="923"/>
      <c r="KP131" s="923"/>
      <c r="KQ131" s="923"/>
      <c r="KR131" s="923"/>
      <c r="KS131" s="923"/>
      <c r="KT131" s="923"/>
      <c r="KU131" s="923"/>
      <c r="KV131" s="923"/>
      <c r="KW131" s="923"/>
      <c r="KX131" s="923"/>
      <c r="KY131" s="923"/>
      <c r="KZ131" s="923"/>
      <c r="LA131" s="923"/>
      <c r="LB131" s="923"/>
      <c r="LC131" s="923"/>
      <c r="LD131" s="923"/>
      <c r="LE131" s="923"/>
      <c r="LF131" s="923"/>
      <c r="LG131" s="923"/>
      <c r="LH131" s="923"/>
      <c r="LI131" s="923"/>
      <c r="LJ131" s="923"/>
      <c r="LK131" s="923"/>
      <c r="LL131" s="923"/>
      <c r="LM131" s="923"/>
      <c r="LN131" s="923"/>
      <c r="LO131" s="923"/>
      <c r="LP131" s="923"/>
      <c r="LQ131" s="923"/>
      <c r="LX131" s="926"/>
      <c r="LY131" s="926"/>
      <c r="MO131" s="926"/>
    </row>
    <row r="132" spans="1:353" s="902" customFormat="1" ht="15" customHeight="1" x14ac:dyDescent="0.2">
      <c r="A132" s="963"/>
      <c r="B132" s="963"/>
      <c r="C132" s="965"/>
      <c r="D132" s="965"/>
      <c r="E132" s="965"/>
      <c r="F132" s="899"/>
      <c r="H132" s="907" t="s">
        <v>446</v>
      </c>
      <c r="I132" s="940"/>
      <c r="K132" s="962">
        <f>CU70</f>
        <v>0</v>
      </c>
      <c r="L132" s="962">
        <f>CV70</f>
        <v>0</v>
      </c>
      <c r="M132" s="962">
        <f>CW70</f>
        <v>0</v>
      </c>
      <c r="N132" s="962">
        <f>CX70</f>
        <v>0</v>
      </c>
      <c r="O132" s="962">
        <f>CY70</f>
        <v>0</v>
      </c>
      <c r="P132" s="764">
        <f t="shared" si="376"/>
        <v>0</v>
      </c>
      <c r="S132" s="1281">
        <f>'Rent Schedule &amp; Summary'!S110</f>
        <v>0</v>
      </c>
      <c r="T132" s="1281"/>
      <c r="U132" s="1281"/>
      <c r="V132" s="1281"/>
      <c r="W132" s="1281"/>
      <c r="X132" s="940"/>
      <c r="AA132" s="899"/>
      <c r="AB132" s="940"/>
      <c r="AC132" s="940"/>
      <c r="AF132" s="899"/>
      <c r="AG132" s="940"/>
      <c r="AH132" s="940"/>
      <c r="AK132" s="899"/>
      <c r="AL132" s="940"/>
      <c r="AM132" s="940"/>
      <c r="AP132" s="899"/>
      <c r="AQ132" s="940"/>
      <c r="AR132" s="311"/>
      <c r="AS132" s="311"/>
      <c r="AT132" s="311"/>
      <c r="AU132" s="311"/>
      <c r="AV132" s="311"/>
      <c r="AW132" s="311"/>
      <c r="AX132" s="940"/>
      <c r="AY132" s="899"/>
      <c r="BB132" s="311"/>
      <c r="BC132" s="940"/>
      <c r="BD132" s="899"/>
      <c r="JW132" s="923"/>
      <c r="KB132" s="923"/>
      <c r="KC132" s="923"/>
      <c r="KD132" s="923"/>
      <c r="KE132" s="923"/>
      <c r="KF132" s="923"/>
      <c r="KG132" s="923"/>
      <c r="KH132" s="923"/>
      <c r="KI132" s="923"/>
      <c r="KJ132" s="923"/>
      <c r="KK132" s="923"/>
      <c r="KL132" s="923"/>
      <c r="KM132" s="923"/>
      <c r="KN132" s="923"/>
      <c r="KO132" s="923"/>
      <c r="KP132" s="923"/>
      <c r="KQ132" s="923"/>
      <c r="KR132" s="923"/>
      <c r="KS132" s="923"/>
      <c r="KT132" s="923"/>
      <c r="KU132" s="923"/>
      <c r="KV132" s="923"/>
      <c r="KW132" s="923"/>
      <c r="KX132" s="923"/>
      <c r="KY132" s="923"/>
      <c r="KZ132" s="923"/>
      <c r="LA132" s="923"/>
      <c r="LB132" s="923"/>
      <c r="LC132" s="923"/>
      <c r="LD132" s="923"/>
      <c r="LE132" s="923"/>
      <c r="LF132" s="923"/>
      <c r="LG132" s="923"/>
      <c r="LH132" s="923"/>
      <c r="LI132" s="923"/>
      <c r="LJ132" s="923"/>
      <c r="LK132" s="923"/>
      <c r="LL132" s="923"/>
      <c r="LM132" s="923"/>
      <c r="LN132" s="923"/>
      <c r="LO132" s="923"/>
      <c r="LP132" s="923"/>
      <c r="LQ132" s="923"/>
      <c r="LX132" s="926"/>
      <c r="LY132" s="926"/>
      <c r="MO132" s="926"/>
    </row>
    <row r="133" spans="1:353" s="902" customFormat="1" ht="15" customHeight="1" x14ac:dyDescent="0.2">
      <c r="A133" s="963"/>
      <c r="B133" s="963"/>
      <c r="D133" s="899"/>
      <c r="E133" s="907"/>
      <c r="F133" s="899"/>
      <c r="H133" s="912" t="s">
        <v>88</v>
      </c>
      <c r="I133" s="964"/>
      <c r="K133" s="766">
        <f>SUM(K126:K132)</f>
        <v>0</v>
      </c>
      <c r="L133" s="766">
        <f>SUM(L126:L132)</f>
        <v>0</v>
      </c>
      <c r="M133" s="766">
        <f>SUM(M126:M132)</f>
        <v>0</v>
      </c>
      <c r="N133" s="766">
        <f>SUM(N126:N132)</f>
        <v>0</v>
      </c>
      <c r="O133" s="766">
        <f>SUM(O126:O132)</f>
        <v>0</v>
      </c>
      <c r="P133" s="766">
        <f t="shared" si="376"/>
        <v>0</v>
      </c>
      <c r="S133" s="1281">
        <f>'Rent Schedule &amp; Summary'!S111</f>
        <v>0</v>
      </c>
      <c r="T133" s="1281"/>
      <c r="U133" s="1281"/>
      <c r="V133" s="1281"/>
      <c r="W133" s="1281"/>
      <c r="X133" s="900"/>
      <c r="AA133" s="899"/>
      <c r="AB133" s="940"/>
      <c r="AC133" s="900"/>
      <c r="AF133" s="899"/>
      <c r="AG133" s="940"/>
      <c r="AH133" s="900"/>
      <c r="AK133" s="899"/>
      <c r="AL133" s="940"/>
      <c r="AM133" s="900"/>
      <c r="AP133" s="899"/>
      <c r="AQ133" s="940"/>
      <c r="AR133" s="311"/>
      <c r="AS133" s="311"/>
      <c r="AT133" s="311"/>
      <c r="AU133" s="311"/>
      <c r="AV133" s="311"/>
      <c r="AW133" s="311"/>
      <c r="AX133" s="940"/>
      <c r="AY133" s="899"/>
      <c r="BB133" s="311"/>
      <c r="BC133" s="940"/>
      <c r="BD133" s="899"/>
      <c r="JW133" s="923"/>
      <c r="KB133" s="923"/>
      <c r="KC133" s="923"/>
      <c r="KD133" s="923"/>
      <c r="KE133" s="923"/>
      <c r="KF133" s="923"/>
      <c r="KG133" s="923"/>
      <c r="KH133" s="923"/>
      <c r="KI133" s="923"/>
      <c r="KJ133" s="923"/>
      <c r="KK133" s="923"/>
      <c r="KL133" s="923"/>
      <c r="KM133" s="923"/>
      <c r="KN133" s="923"/>
      <c r="KO133" s="923"/>
      <c r="KP133" s="923"/>
      <c r="KQ133" s="923"/>
      <c r="KR133" s="923"/>
      <c r="KS133" s="923"/>
      <c r="KT133" s="923"/>
      <c r="KU133" s="923"/>
      <c r="KV133" s="923"/>
      <c r="KW133" s="923"/>
      <c r="KX133" s="923"/>
      <c r="KY133" s="923"/>
      <c r="KZ133" s="923"/>
      <c r="LA133" s="923"/>
      <c r="LB133" s="923"/>
      <c r="LC133" s="923"/>
      <c r="LD133" s="923"/>
      <c r="LE133" s="923"/>
      <c r="LF133" s="923"/>
      <c r="LG133" s="923"/>
      <c r="LH133" s="923"/>
      <c r="LI133" s="923"/>
      <c r="LJ133" s="923"/>
      <c r="LK133" s="923"/>
      <c r="LL133" s="923"/>
      <c r="LM133" s="923"/>
      <c r="LN133" s="923"/>
      <c r="LO133" s="923"/>
      <c r="LP133" s="923"/>
      <c r="LQ133" s="923"/>
      <c r="LX133" s="926"/>
      <c r="LY133" s="926"/>
      <c r="MO133" s="926"/>
    </row>
    <row r="134" spans="1:353" s="902" customFormat="1" ht="9" customHeight="1" x14ac:dyDescent="0.2">
      <c r="A134" s="963"/>
      <c r="B134" s="963"/>
      <c r="D134" s="911"/>
      <c r="E134" s="907"/>
      <c r="F134" s="899"/>
      <c r="H134" s="907"/>
      <c r="I134" s="940"/>
      <c r="K134" s="961"/>
      <c r="L134" s="961"/>
      <c r="M134" s="961"/>
      <c r="N134" s="961"/>
      <c r="O134" s="961"/>
      <c r="P134" s="961"/>
      <c r="S134" s="953" t="str">
        <f>C135</f>
        <v>Type of Construction Activity</v>
      </c>
      <c r="U134" s="954"/>
      <c r="X134" s="899"/>
      <c r="AA134" s="899"/>
      <c r="AB134" s="940"/>
      <c r="AC134" s="899"/>
      <c r="AF134" s="899"/>
      <c r="AG134" s="940"/>
      <c r="AH134" s="899"/>
      <c r="AK134" s="899"/>
      <c r="AL134" s="940"/>
      <c r="AM134" s="899"/>
      <c r="AP134" s="899"/>
      <c r="AQ134" s="940"/>
      <c r="AR134" s="899"/>
      <c r="AS134" s="899"/>
      <c r="AT134" s="899"/>
      <c r="AU134" s="899"/>
      <c r="AV134" s="899"/>
      <c r="AW134" s="899"/>
      <c r="AY134" s="899"/>
      <c r="BB134" s="899"/>
      <c r="BD134" s="899"/>
      <c r="JW134" s="923"/>
      <c r="KB134" s="923"/>
      <c r="KC134" s="923"/>
      <c r="KD134" s="923"/>
      <c r="KE134" s="923"/>
      <c r="KF134" s="923"/>
      <c r="KG134" s="923"/>
      <c r="KH134" s="923"/>
      <c r="KI134" s="923"/>
      <c r="KJ134" s="923"/>
      <c r="KK134" s="923"/>
      <c r="KL134" s="923"/>
      <c r="KM134" s="923"/>
      <c r="KN134" s="923"/>
      <c r="KO134" s="923"/>
      <c r="KP134" s="923"/>
      <c r="KQ134" s="923"/>
      <c r="KR134" s="923"/>
      <c r="KS134" s="923"/>
      <c r="KT134" s="923"/>
      <c r="KU134" s="923"/>
      <c r="KV134" s="923"/>
      <c r="KW134" s="923"/>
      <c r="KX134" s="923"/>
      <c r="KY134" s="923"/>
      <c r="KZ134" s="923"/>
      <c r="LA134" s="923"/>
      <c r="LB134" s="923"/>
      <c r="LC134" s="923"/>
      <c r="LD134" s="923"/>
      <c r="LE134" s="923"/>
      <c r="LF134" s="923"/>
      <c r="LG134" s="923"/>
      <c r="LH134" s="923"/>
      <c r="LI134" s="923"/>
      <c r="LJ134" s="923"/>
      <c r="LK134" s="923"/>
      <c r="LL134" s="923"/>
      <c r="LM134" s="923"/>
      <c r="LN134" s="923"/>
      <c r="LO134" s="923"/>
      <c r="LP134" s="923"/>
      <c r="LQ134" s="923"/>
      <c r="LX134" s="926"/>
      <c r="LY134" s="926"/>
      <c r="MO134" s="926"/>
    </row>
    <row r="135" spans="1:353" s="902" customFormat="1" ht="14.25" customHeight="1" x14ac:dyDescent="0.2">
      <c r="A135" s="963"/>
      <c r="B135" s="963"/>
      <c r="C135" s="1281" t="s">
        <v>458</v>
      </c>
      <c r="D135" s="1281"/>
      <c r="E135" s="907" t="s">
        <v>459</v>
      </c>
      <c r="F135" s="899"/>
      <c r="H135" s="907" t="s">
        <v>460</v>
      </c>
      <c r="I135" s="940"/>
      <c r="K135" s="764">
        <f>GG70</f>
        <v>0</v>
      </c>
      <c r="L135" s="764">
        <f>GH70</f>
        <v>0</v>
      </c>
      <c r="M135" s="764">
        <f>GI70</f>
        <v>0</v>
      </c>
      <c r="N135" s="764">
        <f>GJ70</f>
        <v>0</v>
      </c>
      <c r="O135" s="764">
        <f>GK70</f>
        <v>0</v>
      </c>
      <c r="P135" s="764">
        <f t="shared" ref="P135:P145" si="377">SUM(K135:O135)</f>
        <v>0</v>
      </c>
      <c r="S135" s="1281">
        <f>'Rent Schedule &amp; Summary'!S113</f>
        <v>0</v>
      </c>
      <c r="T135" s="1281"/>
      <c r="U135" s="1281"/>
      <c r="V135" s="1281"/>
      <c r="W135" s="1281"/>
      <c r="X135" s="899"/>
      <c r="AA135" s="899"/>
      <c r="AB135" s="940"/>
      <c r="AC135" s="899"/>
      <c r="AF135" s="899"/>
      <c r="AG135" s="940"/>
      <c r="AH135" s="899"/>
      <c r="AK135" s="899"/>
      <c r="AL135" s="940"/>
      <c r="AM135" s="899"/>
      <c r="AP135" s="899"/>
      <c r="AQ135" s="940"/>
      <c r="AR135" s="311"/>
      <c r="AS135" s="311"/>
      <c r="AT135" s="311"/>
      <c r="AU135" s="311"/>
      <c r="AV135" s="311"/>
      <c r="AW135" s="311"/>
      <c r="BB135" s="311"/>
      <c r="LX135" s="926"/>
      <c r="LY135" s="926"/>
      <c r="MO135" s="926"/>
    </row>
    <row r="136" spans="1:353" s="902" customFormat="1" ht="14.25" customHeight="1" x14ac:dyDescent="0.2">
      <c r="A136" s="963"/>
      <c r="B136" s="963"/>
      <c r="C136" s="1281"/>
      <c r="D136" s="1281"/>
      <c r="E136" s="907"/>
      <c r="F136" s="899"/>
      <c r="H136" s="907" t="s">
        <v>420</v>
      </c>
      <c r="I136" s="940"/>
      <c r="K136" s="764">
        <f>GL70</f>
        <v>0</v>
      </c>
      <c r="L136" s="764">
        <f>GM70</f>
        <v>0</v>
      </c>
      <c r="M136" s="764">
        <f>GN70</f>
        <v>0</v>
      </c>
      <c r="N136" s="764">
        <f>GO70</f>
        <v>0</v>
      </c>
      <c r="O136" s="764">
        <f>GP70</f>
        <v>0</v>
      </c>
      <c r="P136" s="764">
        <f t="shared" si="377"/>
        <v>0</v>
      </c>
      <c r="S136" s="1281">
        <f>'Rent Schedule &amp; Summary'!S114</f>
        <v>0</v>
      </c>
      <c r="T136" s="1281"/>
      <c r="U136" s="1281"/>
      <c r="V136" s="1281"/>
      <c r="W136" s="1281"/>
      <c r="X136" s="899"/>
      <c r="AA136" s="899"/>
      <c r="AB136" s="940"/>
      <c r="AC136" s="899"/>
      <c r="AF136" s="899"/>
      <c r="AG136" s="940"/>
      <c r="AH136" s="899"/>
      <c r="AK136" s="899"/>
      <c r="AL136" s="940"/>
      <c r="AM136" s="899"/>
      <c r="AP136" s="899"/>
      <c r="AQ136" s="940"/>
      <c r="AR136" s="311"/>
      <c r="AS136" s="311"/>
      <c r="AT136" s="311"/>
      <c r="AU136" s="311"/>
      <c r="AV136" s="311"/>
      <c r="AW136" s="311"/>
      <c r="AX136" s="945"/>
      <c r="AY136" s="899"/>
      <c r="BB136" s="311"/>
      <c r="BC136" s="945"/>
      <c r="BD136" s="899"/>
      <c r="JW136" s="923"/>
      <c r="KB136" s="923"/>
      <c r="KC136" s="923"/>
      <c r="KD136" s="923"/>
      <c r="KE136" s="923"/>
      <c r="KF136" s="923"/>
      <c r="KG136" s="923"/>
      <c r="KH136" s="923"/>
      <c r="KI136" s="923"/>
      <c r="KJ136" s="923"/>
      <c r="KK136" s="923"/>
      <c r="KL136" s="923"/>
      <c r="KM136" s="923"/>
      <c r="KN136" s="923"/>
      <c r="KO136" s="923"/>
      <c r="KP136" s="923"/>
      <c r="KQ136" s="923"/>
      <c r="KR136" s="923"/>
      <c r="KS136" s="923"/>
      <c r="KT136" s="923"/>
      <c r="KU136" s="923"/>
      <c r="KV136" s="923"/>
      <c r="KW136" s="923"/>
      <c r="KX136" s="923"/>
      <c r="KY136" s="923"/>
      <c r="KZ136" s="923"/>
      <c r="LA136" s="923"/>
      <c r="LB136" s="923"/>
      <c r="LC136" s="923"/>
      <c r="LD136" s="923"/>
      <c r="LE136" s="923"/>
      <c r="LF136" s="923"/>
      <c r="LG136" s="923"/>
      <c r="LH136" s="923"/>
      <c r="LI136" s="923"/>
      <c r="LJ136" s="923"/>
      <c r="LK136" s="923"/>
      <c r="LL136" s="923"/>
      <c r="LM136" s="923"/>
      <c r="LN136" s="923"/>
      <c r="LO136" s="923"/>
      <c r="LP136" s="923"/>
      <c r="LQ136" s="923"/>
      <c r="LX136" s="926"/>
      <c r="LY136" s="926"/>
      <c r="MO136" s="926"/>
    </row>
    <row r="137" spans="1:353" s="902" customFormat="1" ht="14.25" customHeight="1" x14ac:dyDescent="0.2">
      <c r="A137" s="963"/>
      <c r="B137" s="963"/>
      <c r="C137" s="1281"/>
      <c r="D137" s="1281"/>
      <c r="E137" s="907"/>
      <c r="F137" s="899"/>
      <c r="H137" s="912" t="s">
        <v>461</v>
      </c>
      <c r="I137" s="964"/>
      <c r="K137" s="766">
        <f>SUM(K135:K136)+GQ70</f>
        <v>0</v>
      </c>
      <c r="L137" s="766">
        <f>SUM(L135:L136)+GR70</f>
        <v>0</v>
      </c>
      <c r="M137" s="766">
        <f>SUM(M135:M136)+GS70</f>
        <v>0</v>
      </c>
      <c r="N137" s="766">
        <f>SUM(N135:N136)+GT70</f>
        <v>0</v>
      </c>
      <c r="O137" s="766">
        <f>SUM(O135:O136)+GU70</f>
        <v>0</v>
      </c>
      <c r="P137" s="766">
        <f t="shared" si="377"/>
        <v>0</v>
      </c>
      <c r="S137" s="1281">
        <f>'Rent Schedule &amp; Summary'!S115</f>
        <v>0</v>
      </c>
      <c r="T137" s="1281"/>
      <c r="U137" s="1281"/>
      <c r="V137" s="1281"/>
      <c r="W137" s="1281"/>
      <c r="X137" s="900"/>
      <c r="AA137" s="899"/>
      <c r="AB137" s="940"/>
      <c r="AC137" s="900"/>
      <c r="AF137" s="899"/>
      <c r="AG137" s="940"/>
      <c r="AH137" s="900"/>
      <c r="AK137" s="899"/>
      <c r="AL137" s="940"/>
      <c r="AM137" s="900"/>
      <c r="AP137" s="899"/>
      <c r="AQ137" s="940"/>
      <c r="AR137" s="311"/>
      <c r="AS137" s="311"/>
      <c r="AT137" s="311"/>
      <c r="AU137" s="311"/>
      <c r="AV137" s="311"/>
      <c r="AW137" s="311"/>
      <c r="AX137" s="940"/>
      <c r="AY137" s="899"/>
      <c r="BB137" s="311"/>
      <c r="BC137" s="940"/>
      <c r="BD137" s="899"/>
      <c r="JW137" s="923"/>
      <c r="KB137" s="923"/>
      <c r="KC137" s="923"/>
      <c r="KD137" s="923"/>
      <c r="KE137" s="923"/>
      <c r="KF137" s="923"/>
      <c r="KG137" s="923"/>
      <c r="KH137" s="923"/>
      <c r="KI137" s="923"/>
      <c r="KJ137" s="923"/>
      <c r="KK137" s="923"/>
      <c r="KL137" s="923"/>
      <c r="KM137" s="923"/>
      <c r="KN137" s="923"/>
      <c r="KO137" s="923"/>
      <c r="KP137" s="923"/>
      <c r="KQ137" s="923"/>
      <c r="KR137" s="923"/>
      <c r="KS137" s="923"/>
      <c r="KT137" s="923"/>
      <c r="KU137" s="923"/>
      <c r="KV137" s="923"/>
      <c r="KW137" s="923"/>
      <c r="KX137" s="923"/>
      <c r="KY137" s="923"/>
      <c r="KZ137" s="923"/>
      <c r="LA137" s="923"/>
      <c r="LB137" s="923"/>
      <c r="LC137" s="923"/>
      <c r="LD137" s="923"/>
      <c r="LE137" s="923"/>
      <c r="LF137" s="923"/>
      <c r="LG137" s="923"/>
      <c r="LH137" s="923"/>
      <c r="LI137" s="923"/>
      <c r="LJ137" s="923"/>
      <c r="LK137" s="923"/>
      <c r="LL137" s="923"/>
      <c r="LM137" s="923"/>
      <c r="LN137" s="923"/>
      <c r="LO137" s="923"/>
      <c r="LP137" s="923"/>
      <c r="LQ137" s="923"/>
      <c r="LX137" s="926"/>
      <c r="LY137" s="926"/>
      <c r="MO137" s="926"/>
    </row>
    <row r="138" spans="1:353" s="902" customFormat="1" ht="14.25" customHeight="1" x14ac:dyDescent="0.2">
      <c r="A138" s="963"/>
      <c r="B138" s="963"/>
      <c r="C138" s="1281"/>
      <c r="D138" s="1281"/>
      <c r="E138" s="907" t="s">
        <v>462</v>
      </c>
      <c r="F138" s="899"/>
      <c r="H138" s="907" t="s">
        <v>460</v>
      </c>
      <c r="I138" s="940"/>
      <c r="K138" s="764">
        <f>GV70</f>
        <v>0</v>
      </c>
      <c r="L138" s="764">
        <f>GW70</f>
        <v>0</v>
      </c>
      <c r="M138" s="764">
        <f>GX70</f>
        <v>0</v>
      </c>
      <c r="N138" s="764">
        <f>GY70</f>
        <v>0</v>
      </c>
      <c r="O138" s="764">
        <f>GZ70</f>
        <v>0</v>
      </c>
      <c r="P138" s="764">
        <f t="shared" si="377"/>
        <v>0</v>
      </c>
      <c r="S138" s="1281">
        <f>'Rent Schedule &amp; Summary'!S116</f>
        <v>0</v>
      </c>
      <c r="T138" s="1281"/>
      <c r="U138" s="1281"/>
      <c r="V138" s="1281"/>
      <c r="W138" s="1281"/>
      <c r="X138" s="899"/>
      <c r="AA138" s="899"/>
      <c r="AB138" s="940"/>
      <c r="AC138" s="899"/>
      <c r="AF138" s="899"/>
      <c r="AG138" s="940"/>
      <c r="AH138" s="899"/>
      <c r="AK138" s="899"/>
      <c r="AL138" s="940"/>
      <c r="AM138" s="899"/>
      <c r="AP138" s="899"/>
      <c r="AQ138" s="940"/>
      <c r="AR138" s="311"/>
      <c r="AS138" s="311"/>
      <c r="AT138" s="311"/>
      <c r="AU138" s="311"/>
      <c r="AV138" s="311"/>
      <c r="AW138" s="311"/>
      <c r="BB138" s="311"/>
      <c r="LX138" s="926"/>
      <c r="LY138" s="926"/>
      <c r="MO138" s="926"/>
    </row>
    <row r="139" spans="1:353" s="902" customFormat="1" ht="14.25" customHeight="1" x14ac:dyDescent="0.2">
      <c r="A139" s="963"/>
      <c r="B139" s="963"/>
      <c r="C139" s="1281"/>
      <c r="D139" s="1281"/>
      <c r="E139" s="907"/>
      <c r="F139" s="899"/>
      <c r="H139" s="907" t="s">
        <v>420</v>
      </c>
      <c r="I139" s="940"/>
      <c r="K139" s="764">
        <f>HA70</f>
        <v>0</v>
      </c>
      <c r="L139" s="764">
        <f>HB70</f>
        <v>0</v>
      </c>
      <c r="M139" s="764">
        <f>HC70</f>
        <v>0</v>
      </c>
      <c r="N139" s="764">
        <f>HD70</f>
        <v>0</v>
      </c>
      <c r="O139" s="764">
        <f>HE70</f>
        <v>0</v>
      </c>
      <c r="P139" s="764">
        <f t="shared" si="377"/>
        <v>0</v>
      </c>
      <c r="S139" s="1281">
        <f>'Rent Schedule &amp; Summary'!S117</f>
        <v>0</v>
      </c>
      <c r="T139" s="1281"/>
      <c r="U139" s="1281"/>
      <c r="V139" s="1281"/>
      <c r="W139" s="1281"/>
      <c r="X139" s="899"/>
      <c r="AA139" s="899"/>
      <c r="AB139" s="940"/>
      <c r="AC139" s="899"/>
      <c r="AF139" s="899"/>
      <c r="AG139" s="940"/>
      <c r="AH139" s="899"/>
      <c r="AK139" s="899"/>
      <c r="AL139" s="940"/>
      <c r="AM139" s="899"/>
      <c r="AP139" s="899"/>
      <c r="AQ139" s="940"/>
      <c r="AR139" s="311"/>
      <c r="AS139" s="311"/>
      <c r="AT139" s="311"/>
      <c r="AU139" s="311"/>
      <c r="AV139" s="311"/>
      <c r="AW139" s="311"/>
      <c r="AX139" s="945"/>
      <c r="AY139" s="899"/>
      <c r="BB139" s="311"/>
      <c r="BC139" s="945"/>
      <c r="BD139" s="899"/>
      <c r="JW139" s="923"/>
      <c r="KB139" s="923"/>
      <c r="KC139" s="923"/>
      <c r="KD139" s="923"/>
      <c r="KE139" s="923"/>
      <c r="KF139" s="923"/>
      <c r="KG139" s="923"/>
      <c r="KH139" s="923"/>
      <c r="KI139" s="923"/>
      <c r="KJ139" s="923"/>
      <c r="KK139" s="923"/>
      <c r="KL139" s="923"/>
      <c r="KM139" s="923"/>
      <c r="KN139" s="923"/>
      <c r="KO139" s="923"/>
      <c r="KP139" s="923"/>
      <c r="KQ139" s="923"/>
      <c r="KR139" s="923"/>
      <c r="KS139" s="923"/>
      <c r="KT139" s="923"/>
      <c r="KU139" s="923"/>
      <c r="KV139" s="923"/>
      <c r="KW139" s="923"/>
      <c r="KX139" s="923"/>
      <c r="KY139" s="923"/>
      <c r="KZ139" s="923"/>
      <c r="LA139" s="923"/>
      <c r="LB139" s="923"/>
      <c r="LC139" s="923"/>
      <c r="LD139" s="923"/>
      <c r="LE139" s="923"/>
      <c r="LF139" s="923"/>
      <c r="LG139" s="923"/>
      <c r="LH139" s="923"/>
      <c r="LI139" s="923"/>
      <c r="LJ139" s="923"/>
      <c r="LK139" s="923"/>
      <c r="LL139" s="923"/>
      <c r="LM139" s="923"/>
      <c r="LN139" s="923"/>
      <c r="LO139" s="923"/>
      <c r="LP139" s="923"/>
      <c r="LQ139" s="923"/>
      <c r="LX139" s="926"/>
      <c r="LY139" s="926"/>
      <c r="MO139" s="926"/>
    </row>
    <row r="140" spans="1:353" s="902" customFormat="1" ht="14.25" customHeight="1" x14ac:dyDescent="0.2">
      <c r="A140" s="963"/>
      <c r="B140" s="963"/>
      <c r="C140" s="1281"/>
      <c r="D140" s="1281"/>
      <c r="E140" s="907"/>
      <c r="F140" s="899"/>
      <c r="H140" s="912" t="s">
        <v>461</v>
      </c>
      <c r="I140" s="964"/>
      <c r="K140" s="766">
        <f>SUM(K138:K139)+HF70</f>
        <v>0</v>
      </c>
      <c r="L140" s="766">
        <f>SUM(L138:L139)+HG70</f>
        <v>0</v>
      </c>
      <c r="M140" s="766">
        <f>SUM(M138:M139)+HH70</f>
        <v>0</v>
      </c>
      <c r="N140" s="766">
        <f>SUM(N138:N139)+HI70</f>
        <v>0</v>
      </c>
      <c r="O140" s="766">
        <f>SUM(O138:O139)+HJ70</f>
        <v>0</v>
      </c>
      <c r="P140" s="766">
        <f t="shared" si="377"/>
        <v>0</v>
      </c>
      <c r="S140" s="1281">
        <f>'Rent Schedule &amp; Summary'!S118</f>
        <v>0</v>
      </c>
      <c r="T140" s="1281"/>
      <c r="U140" s="1281"/>
      <c r="V140" s="1281"/>
      <c r="W140" s="1281"/>
      <c r="X140" s="900"/>
      <c r="AA140" s="899"/>
      <c r="AB140" s="940"/>
      <c r="AC140" s="900"/>
      <c r="AF140" s="899"/>
      <c r="AG140" s="940"/>
      <c r="AH140" s="900"/>
      <c r="AK140" s="899"/>
      <c r="AL140" s="940"/>
      <c r="AM140" s="900"/>
      <c r="AP140" s="899"/>
      <c r="AQ140" s="940"/>
      <c r="AR140" s="311"/>
      <c r="AS140" s="311"/>
      <c r="AT140" s="311"/>
      <c r="AU140" s="311"/>
      <c r="AV140" s="311"/>
      <c r="AW140" s="311"/>
      <c r="AX140" s="940"/>
      <c r="AY140" s="899"/>
      <c r="BB140" s="311"/>
      <c r="BC140" s="940"/>
      <c r="BD140" s="899"/>
      <c r="JW140" s="923"/>
      <c r="KB140" s="923"/>
      <c r="KC140" s="923"/>
      <c r="KD140" s="923"/>
      <c r="KE140" s="923"/>
      <c r="KF140" s="923"/>
      <c r="KG140" s="923"/>
      <c r="KH140" s="923"/>
      <c r="KI140" s="923"/>
      <c r="KJ140" s="923"/>
      <c r="KK140" s="923"/>
      <c r="KL140" s="923"/>
      <c r="KM140" s="923"/>
      <c r="KN140" s="923"/>
      <c r="KO140" s="923"/>
      <c r="KP140" s="923"/>
      <c r="KQ140" s="923"/>
      <c r="KR140" s="923"/>
      <c r="KS140" s="923"/>
      <c r="KT140" s="923"/>
      <c r="KU140" s="923"/>
      <c r="KV140" s="923"/>
      <c r="KW140" s="923"/>
      <c r="KX140" s="923"/>
      <c r="KY140" s="923"/>
      <c r="KZ140" s="923"/>
      <c r="LA140" s="923"/>
      <c r="LB140" s="923"/>
      <c r="LC140" s="923"/>
      <c r="LD140" s="923"/>
      <c r="LE140" s="923"/>
      <c r="LF140" s="923"/>
      <c r="LG140" s="923"/>
      <c r="LH140" s="923"/>
      <c r="LI140" s="923"/>
      <c r="LJ140" s="923"/>
      <c r="LK140" s="923"/>
      <c r="LL140" s="923"/>
      <c r="LM140" s="923"/>
      <c r="LN140" s="923"/>
      <c r="LO140" s="923"/>
      <c r="LP140" s="923"/>
      <c r="LQ140" s="923"/>
      <c r="LX140" s="926"/>
      <c r="LY140" s="926"/>
      <c r="MO140" s="926"/>
    </row>
    <row r="141" spans="1:353" s="902" customFormat="1" ht="14.25" customHeight="1" x14ac:dyDescent="0.2">
      <c r="A141" s="963"/>
      <c r="B141" s="963"/>
      <c r="C141" s="966"/>
      <c r="D141" s="899"/>
      <c r="E141" s="1292" t="s">
        <v>463</v>
      </c>
      <c r="F141" s="1292"/>
      <c r="H141" s="907" t="s">
        <v>460</v>
      </c>
      <c r="I141" s="940"/>
      <c r="K141" s="764">
        <f>HK70</f>
        <v>0</v>
      </c>
      <c r="L141" s="764">
        <f>HL70</f>
        <v>0</v>
      </c>
      <c r="M141" s="764">
        <f>HM70</f>
        <v>0</v>
      </c>
      <c r="N141" s="764">
        <f>HN70</f>
        <v>0</v>
      </c>
      <c r="O141" s="764">
        <f>HO70</f>
        <v>0</v>
      </c>
      <c r="P141" s="764">
        <f t="shared" si="377"/>
        <v>0</v>
      </c>
      <c r="S141" s="1281">
        <f>'Rent Schedule &amp; Summary'!S119</f>
        <v>0</v>
      </c>
      <c r="T141" s="1281"/>
      <c r="U141" s="1281"/>
      <c r="V141" s="1281"/>
      <c r="W141" s="1281"/>
      <c r="X141" s="899"/>
      <c r="AA141" s="899"/>
      <c r="AB141" s="940"/>
      <c r="AC141" s="899"/>
      <c r="AF141" s="899"/>
      <c r="AG141" s="940"/>
      <c r="AH141" s="899"/>
      <c r="AK141" s="899"/>
      <c r="AL141" s="940"/>
      <c r="AM141" s="899"/>
      <c r="AP141" s="899"/>
      <c r="AQ141" s="940"/>
      <c r="AR141" s="311"/>
      <c r="AS141" s="311"/>
      <c r="AT141" s="311"/>
      <c r="AU141" s="311"/>
      <c r="AV141" s="311"/>
      <c r="AW141" s="311"/>
      <c r="BB141" s="311"/>
      <c r="LX141" s="926"/>
      <c r="LY141" s="926"/>
      <c r="MO141" s="926"/>
    </row>
    <row r="142" spans="1:353" s="902" customFormat="1" ht="14.25" customHeight="1" x14ac:dyDescent="0.2">
      <c r="A142" s="963"/>
      <c r="B142" s="963"/>
      <c r="C142" s="966"/>
      <c r="D142" s="899"/>
      <c r="E142" s="1292"/>
      <c r="F142" s="1292"/>
      <c r="H142" s="907" t="s">
        <v>420</v>
      </c>
      <c r="I142" s="940"/>
      <c r="K142" s="764">
        <f>HP70</f>
        <v>0</v>
      </c>
      <c r="L142" s="764">
        <f>HQ70</f>
        <v>0</v>
      </c>
      <c r="M142" s="764">
        <f>HR70</f>
        <v>0</v>
      </c>
      <c r="N142" s="764">
        <f>HS70</f>
        <v>0</v>
      </c>
      <c r="O142" s="764">
        <f>HT70</f>
        <v>0</v>
      </c>
      <c r="P142" s="764">
        <f t="shared" si="377"/>
        <v>0</v>
      </c>
      <c r="S142" s="1281">
        <f>'Rent Schedule &amp; Summary'!S120</f>
        <v>0</v>
      </c>
      <c r="T142" s="1281"/>
      <c r="U142" s="1281"/>
      <c r="V142" s="1281"/>
      <c r="W142" s="1281"/>
      <c r="X142" s="899"/>
      <c r="AA142" s="899"/>
      <c r="AB142" s="940"/>
      <c r="AC142" s="899"/>
      <c r="AF142" s="899"/>
      <c r="AG142" s="940"/>
      <c r="AH142" s="899"/>
      <c r="AK142" s="899"/>
      <c r="AL142" s="940"/>
      <c r="AM142" s="899"/>
      <c r="AP142" s="899"/>
      <c r="AQ142" s="940"/>
      <c r="AR142" s="311"/>
      <c r="AS142" s="311"/>
      <c r="AT142" s="311"/>
      <c r="AU142" s="311"/>
      <c r="AV142" s="311"/>
      <c r="AW142" s="311"/>
      <c r="AX142" s="945"/>
      <c r="AY142" s="899"/>
      <c r="BB142" s="311"/>
      <c r="BC142" s="945"/>
      <c r="BD142" s="899"/>
      <c r="JW142" s="923"/>
      <c r="KB142" s="923"/>
      <c r="KC142" s="923"/>
      <c r="KD142" s="923"/>
      <c r="KE142" s="923"/>
      <c r="KF142" s="923"/>
      <c r="KG142" s="923"/>
      <c r="KH142" s="923"/>
      <c r="KI142" s="923"/>
      <c r="KJ142" s="923"/>
      <c r="KK142" s="923"/>
      <c r="KL142" s="923"/>
      <c r="KM142" s="923"/>
      <c r="KN142" s="923"/>
      <c r="KO142" s="923"/>
      <c r="KP142" s="923"/>
      <c r="KQ142" s="923"/>
      <c r="KR142" s="923"/>
      <c r="KS142" s="923"/>
      <c r="KT142" s="923"/>
      <c r="KU142" s="923"/>
      <c r="KV142" s="923"/>
      <c r="KW142" s="923"/>
      <c r="KX142" s="923"/>
      <c r="KY142" s="923"/>
      <c r="KZ142" s="923"/>
      <c r="LA142" s="923"/>
      <c r="LB142" s="923"/>
      <c r="LC142" s="923"/>
      <c r="LD142" s="923"/>
      <c r="LE142" s="923"/>
      <c r="LF142" s="923"/>
      <c r="LG142" s="923"/>
      <c r="LH142" s="923"/>
      <c r="LI142" s="923"/>
      <c r="LJ142" s="923"/>
      <c r="LK142" s="923"/>
      <c r="LL142" s="923"/>
      <c r="LM142" s="923"/>
      <c r="LN142" s="923"/>
      <c r="LO142" s="923"/>
      <c r="LP142" s="923"/>
      <c r="LQ142" s="923"/>
      <c r="LX142" s="926"/>
      <c r="LY142" s="926"/>
      <c r="MO142" s="926"/>
    </row>
    <row r="143" spans="1:353" s="902" customFormat="1" ht="14.25" customHeight="1" x14ac:dyDescent="0.2">
      <c r="A143" s="963"/>
      <c r="B143" s="963"/>
      <c r="C143" s="966"/>
      <c r="D143" s="899"/>
      <c r="E143" s="907"/>
      <c r="F143" s="899"/>
      <c r="H143" s="912" t="s">
        <v>461</v>
      </c>
      <c r="I143" s="964"/>
      <c r="K143" s="766">
        <f>SUM(K141:K142)+HU70</f>
        <v>0</v>
      </c>
      <c r="L143" s="766">
        <f>SUM(L141:L142)+HV70</f>
        <v>0</v>
      </c>
      <c r="M143" s="766">
        <f>SUM(M141:M142)+HW70</f>
        <v>0</v>
      </c>
      <c r="N143" s="766">
        <f>SUM(N141:N142)+HX70</f>
        <v>0</v>
      </c>
      <c r="O143" s="766">
        <f>SUM(O141:O142)+HY70</f>
        <v>0</v>
      </c>
      <c r="P143" s="766">
        <f t="shared" si="377"/>
        <v>0</v>
      </c>
      <c r="S143" s="1281">
        <f>'Rent Schedule &amp; Summary'!S121</f>
        <v>0</v>
      </c>
      <c r="T143" s="1281"/>
      <c r="U143" s="1281"/>
      <c r="V143" s="1281"/>
      <c r="W143" s="1281"/>
      <c r="X143" s="900"/>
      <c r="AA143" s="899"/>
      <c r="AB143" s="940"/>
      <c r="AC143" s="900"/>
      <c r="AF143" s="899"/>
      <c r="AG143" s="940"/>
      <c r="AH143" s="900"/>
      <c r="AK143" s="899"/>
      <c r="AL143" s="940"/>
      <c r="AM143" s="900"/>
      <c r="AP143" s="899"/>
      <c r="AQ143" s="940"/>
      <c r="AR143" s="311"/>
      <c r="AS143" s="311"/>
      <c r="AT143" s="311"/>
      <c r="AU143" s="311"/>
      <c r="AV143" s="311"/>
      <c r="AW143" s="311"/>
      <c r="AX143" s="940"/>
      <c r="AY143" s="899"/>
      <c r="BB143" s="311"/>
      <c r="BC143" s="940"/>
      <c r="BD143" s="899"/>
      <c r="JW143" s="923"/>
      <c r="KB143" s="923"/>
      <c r="KC143" s="923"/>
      <c r="KD143" s="923"/>
      <c r="KE143" s="923"/>
      <c r="KF143" s="923"/>
      <c r="KG143" s="923"/>
      <c r="KH143" s="923"/>
      <c r="KI143" s="923"/>
      <c r="KJ143" s="923"/>
      <c r="KK143" s="923"/>
      <c r="KL143" s="923"/>
      <c r="KM143" s="923"/>
      <c r="KN143" s="923"/>
      <c r="KO143" s="923"/>
      <c r="KP143" s="923"/>
      <c r="KQ143" s="923"/>
      <c r="KR143" s="923"/>
      <c r="KS143" s="923"/>
      <c r="KT143" s="923"/>
      <c r="KU143" s="923"/>
      <c r="KV143" s="923"/>
      <c r="KW143" s="923"/>
      <c r="KX143" s="923"/>
      <c r="KY143" s="923"/>
      <c r="KZ143" s="923"/>
      <c r="LA143" s="923"/>
      <c r="LB143" s="923"/>
      <c r="LC143" s="923"/>
      <c r="LD143" s="923"/>
      <c r="LE143" s="923"/>
      <c r="LF143" s="923"/>
      <c r="LG143" s="923"/>
      <c r="LH143" s="923"/>
      <c r="LI143" s="923"/>
      <c r="LJ143" s="923"/>
      <c r="LK143" s="923"/>
      <c r="LL143" s="923"/>
      <c r="LM143" s="923"/>
      <c r="LN143" s="923"/>
      <c r="LO143" s="923"/>
      <c r="LP143" s="923"/>
      <c r="LQ143" s="923"/>
      <c r="LX143" s="926"/>
      <c r="LY143" s="926"/>
      <c r="MO143" s="926"/>
    </row>
    <row r="144" spans="1:353" s="902" customFormat="1" ht="14.25" customHeight="1" x14ac:dyDescent="0.2">
      <c r="A144" s="963"/>
      <c r="B144" s="963"/>
      <c r="C144" s="966"/>
      <c r="D144" s="899"/>
      <c r="E144" s="907" t="s">
        <v>90</v>
      </c>
      <c r="F144" s="899"/>
      <c r="G144" s="950"/>
      <c r="H144" s="903"/>
      <c r="K144" s="764"/>
      <c r="L144" s="764"/>
      <c r="M144" s="764"/>
      <c r="N144" s="764"/>
      <c r="O144" s="764"/>
      <c r="P144" s="764">
        <f t="shared" si="377"/>
        <v>0</v>
      </c>
      <c r="S144" s="1281">
        <f>'Rent Schedule &amp; Summary'!S122</f>
        <v>0</v>
      </c>
      <c r="T144" s="1281"/>
      <c r="U144" s="1281"/>
      <c r="V144" s="1281"/>
      <c r="W144" s="1281"/>
      <c r="X144" s="899"/>
      <c r="AA144" s="899"/>
      <c r="AB144" s="940"/>
      <c r="AC144" s="899"/>
      <c r="AF144" s="899"/>
      <c r="AG144" s="940"/>
      <c r="AH144" s="899"/>
      <c r="AK144" s="899"/>
      <c r="AL144" s="940"/>
      <c r="AM144" s="899"/>
      <c r="AP144" s="899"/>
      <c r="AQ144" s="940"/>
      <c r="AR144" s="311"/>
      <c r="AS144" s="311"/>
      <c r="AT144" s="311"/>
      <c r="AU144" s="311"/>
      <c r="AV144" s="311"/>
      <c r="AW144" s="311"/>
      <c r="AX144" s="945"/>
      <c r="AY144" s="899"/>
      <c r="BB144" s="311"/>
      <c r="BC144" s="945"/>
      <c r="BD144" s="899"/>
      <c r="JW144" s="923"/>
      <c r="KB144" s="923"/>
      <c r="KC144" s="923"/>
      <c r="KD144" s="923"/>
      <c r="KE144" s="923"/>
      <c r="KF144" s="923"/>
      <c r="KG144" s="923"/>
      <c r="KH144" s="923"/>
      <c r="KI144" s="923"/>
      <c r="KJ144" s="923"/>
      <c r="KK144" s="923"/>
      <c r="KL144" s="923"/>
      <c r="KM144" s="923"/>
      <c r="KN144" s="923"/>
      <c r="KO144" s="923"/>
      <c r="KP144" s="923"/>
      <c r="KQ144" s="923"/>
      <c r="KR144" s="923"/>
      <c r="KS144" s="923"/>
      <c r="KT144" s="923"/>
      <c r="KU144" s="923"/>
      <c r="KV144" s="923"/>
      <c r="KW144" s="923"/>
      <c r="KX144" s="923"/>
      <c r="KY144" s="923"/>
      <c r="KZ144" s="923"/>
      <c r="LA144" s="923"/>
      <c r="LB144" s="923"/>
      <c r="LC144" s="923"/>
      <c r="LD144" s="923"/>
      <c r="LE144" s="923"/>
      <c r="LF144" s="923"/>
      <c r="LG144" s="923"/>
      <c r="LH144" s="923"/>
      <c r="LI144" s="923"/>
      <c r="LJ144" s="923"/>
      <c r="LK144" s="923"/>
      <c r="LL144" s="923"/>
      <c r="LM144" s="923"/>
      <c r="LN144" s="923"/>
      <c r="LO144" s="923"/>
      <c r="LP144" s="923"/>
      <c r="LQ144" s="923"/>
      <c r="LX144" s="926"/>
      <c r="LY144" s="926"/>
      <c r="MO144" s="926"/>
    </row>
    <row r="145" spans="1:353" s="902" customFormat="1" ht="14.25" customHeight="1" x14ac:dyDescent="0.2">
      <c r="A145" s="1293" t="s">
        <v>712</v>
      </c>
      <c r="B145" s="1293"/>
      <c r="C145" s="1293"/>
      <c r="D145" s="1293"/>
      <c r="E145" s="907" t="s">
        <v>651</v>
      </c>
      <c r="F145" s="899"/>
      <c r="G145" s="950"/>
      <c r="H145" s="903"/>
      <c r="K145" s="764"/>
      <c r="L145" s="764"/>
      <c r="M145" s="764"/>
      <c r="N145" s="764"/>
      <c r="O145" s="764"/>
      <c r="P145" s="764">
        <f t="shared" si="377"/>
        <v>0</v>
      </c>
      <c r="S145" s="1281">
        <f>'Rent Schedule &amp; Summary'!S123</f>
        <v>0</v>
      </c>
      <c r="T145" s="1281"/>
      <c r="U145" s="1281"/>
      <c r="V145" s="1281"/>
      <c r="W145" s="1281"/>
      <c r="X145" s="899"/>
      <c r="AA145" s="899"/>
      <c r="AB145" s="940"/>
      <c r="AC145" s="899"/>
      <c r="AF145" s="899"/>
      <c r="AG145" s="940"/>
      <c r="AH145" s="899"/>
      <c r="AK145" s="899"/>
      <c r="AL145" s="940"/>
      <c r="AM145" s="899"/>
      <c r="AP145" s="899"/>
      <c r="AQ145" s="940"/>
      <c r="AR145" s="311"/>
      <c r="AS145" s="311"/>
      <c r="AT145" s="311"/>
      <c r="AU145" s="311"/>
      <c r="AV145" s="311"/>
      <c r="AW145" s="311"/>
      <c r="AX145" s="945"/>
      <c r="AY145" s="899"/>
      <c r="BB145" s="311"/>
      <c r="BC145" s="945"/>
      <c r="BD145" s="899"/>
      <c r="JW145" s="923"/>
      <c r="KB145" s="923"/>
      <c r="KC145" s="923"/>
      <c r="KD145" s="923"/>
      <c r="KE145" s="923"/>
      <c r="KF145" s="923"/>
      <c r="KG145" s="923"/>
      <c r="KH145" s="923"/>
      <c r="KI145" s="923"/>
      <c r="KJ145" s="923"/>
      <c r="KK145" s="923"/>
      <c r="KL145" s="923"/>
      <c r="KM145" s="923"/>
      <c r="KN145" s="923"/>
      <c r="KO145" s="923"/>
      <c r="KP145" s="923"/>
      <c r="KQ145" s="923"/>
      <c r="KR145" s="923"/>
      <c r="KS145" s="923"/>
      <c r="KT145" s="923"/>
      <c r="KU145" s="923"/>
      <c r="KV145" s="923"/>
      <c r="KW145" s="923"/>
      <c r="KX145" s="923"/>
      <c r="KY145" s="923"/>
      <c r="KZ145" s="923"/>
      <c r="LA145" s="923"/>
      <c r="LB145" s="923"/>
      <c r="LC145" s="923"/>
      <c r="LD145" s="923"/>
      <c r="LE145" s="923"/>
      <c r="LF145" s="923"/>
      <c r="LG145" s="923"/>
      <c r="LH145" s="923"/>
      <c r="LI145" s="923"/>
      <c r="LJ145" s="923"/>
      <c r="LK145" s="923"/>
      <c r="LL145" s="923"/>
      <c r="LM145" s="923"/>
      <c r="LN145" s="923"/>
      <c r="LO145" s="923"/>
      <c r="LP145" s="923"/>
      <c r="LQ145" s="923"/>
      <c r="LX145" s="926"/>
      <c r="LY145" s="926"/>
      <c r="MO145" s="926"/>
    </row>
    <row r="146" spans="1:353" s="902" customFormat="1" ht="9" customHeight="1" x14ac:dyDescent="0.2">
      <c r="A146" s="967"/>
      <c r="B146" s="967"/>
      <c r="C146" s="967"/>
      <c r="D146" s="967"/>
      <c r="E146" s="907"/>
      <c r="F146" s="899"/>
      <c r="G146" s="950"/>
      <c r="H146" s="903"/>
      <c r="K146" s="940"/>
      <c r="L146" s="940"/>
      <c r="M146" s="940"/>
      <c r="N146" s="940"/>
      <c r="O146" s="940"/>
      <c r="P146" s="940"/>
      <c r="S146" s="1281">
        <f>'Rent Schedule &amp; Summary'!S124</f>
        <v>0</v>
      </c>
      <c r="T146" s="1281"/>
      <c r="U146" s="1281"/>
      <c r="V146" s="1281"/>
      <c r="W146" s="1281"/>
      <c r="X146" s="899"/>
      <c r="AA146" s="899"/>
      <c r="AB146" s="940"/>
      <c r="AC146" s="899"/>
      <c r="AF146" s="899"/>
      <c r="AG146" s="940"/>
      <c r="AH146" s="899"/>
      <c r="AK146" s="899"/>
      <c r="AL146" s="940"/>
      <c r="AM146" s="899"/>
      <c r="AP146" s="899"/>
      <c r="AQ146" s="940"/>
      <c r="AR146" s="311"/>
      <c r="AS146" s="311"/>
      <c r="AT146" s="311"/>
      <c r="AU146" s="311"/>
      <c r="AV146" s="311"/>
      <c r="AW146" s="311"/>
      <c r="AX146" s="945"/>
      <c r="AY146" s="899"/>
      <c r="BB146" s="311"/>
      <c r="BC146" s="945"/>
      <c r="BD146" s="899"/>
      <c r="JW146" s="923"/>
      <c r="KB146" s="923"/>
      <c r="KC146" s="923"/>
      <c r="KD146" s="923"/>
      <c r="KE146" s="923"/>
      <c r="KF146" s="923"/>
      <c r="KG146" s="923"/>
      <c r="KH146" s="923"/>
      <c r="KI146" s="923"/>
      <c r="KJ146" s="923"/>
      <c r="KK146" s="923"/>
      <c r="KL146" s="923"/>
      <c r="KM146" s="923"/>
      <c r="KN146" s="923"/>
      <c r="KO146" s="923"/>
      <c r="KP146" s="923"/>
      <c r="KQ146" s="923"/>
      <c r="KR146" s="923"/>
      <c r="KS146" s="923"/>
      <c r="KT146" s="923"/>
      <c r="KU146" s="923"/>
      <c r="KV146" s="923"/>
      <c r="KW146" s="923"/>
      <c r="KX146" s="923"/>
      <c r="KY146" s="923"/>
      <c r="KZ146" s="923"/>
      <c r="LA146" s="923"/>
      <c r="LB146" s="923"/>
      <c r="LC146" s="923"/>
      <c r="LD146" s="923"/>
      <c r="LE146" s="923"/>
      <c r="LF146" s="923"/>
      <c r="LG146" s="923"/>
      <c r="LH146" s="923"/>
      <c r="LI146" s="923"/>
      <c r="LJ146" s="923"/>
      <c r="LK146" s="923"/>
      <c r="LL146" s="923"/>
      <c r="LM146" s="923"/>
      <c r="LN146" s="923"/>
      <c r="LO146" s="923"/>
      <c r="LP146" s="923"/>
      <c r="LQ146" s="923"/>
      <c r="LX146" s="926"/>
      <c r="LY146" s="926"/>
      <c r="MO146" s="926"/>
    </row>
    <row r="147" spans="1:353" s="902" customFormat="1" ht="14.25" customHeight="1" x14ac:dyDescent="0.2">
      <c r="A147" s="967"/>
      <c r="B147" s="967"/>
      <c r="C147" s="967"/>
      <c r="D147" s="967"/>
      <c r="E147" s="907" t="s">
        <v>89</v>
      </c>
      <c r="F147" s="899"/>
      <c r="G147" s="950"/>
      <c r="H147" s="903"/>
      <c r="K147" s="764">
        <f>K151+K153+K155+K157+K161+K163+K165+K167</f>
        <v>0</v>
      </c>
      <c r="L147" s="764">
        <f>L151+L153+L155+L157+L161+L163+L165+L167</f>
        <v>0</v>
      </c>
      <c r="M147" s="764">
        <f>M151+M153+M155+M157+M161+M163+M165+M167</f>
        <v>0</v>
      </c>
      <c r="N147" s="764">
        <f>N151+N153+N155+N157+N161+N163+N165+N167</f>
        <v>0</v>
      </c>
      <c r="O147" s="764">
        <f>O151+O153+O155+O157+O161+O163+O165+O167</f>
        <v>0</v>
      </c>
      <c r="P147" s="764">
        <f>SUM(K147:O147)</f>
        <v>0</v>
      </c>
      <c r="S147" s="1281">
        <f>'Rent Schedule &amp; Summary'!S125</f>
        <v>0</v>
      </c>
      <c r="T147" s="1281"/>
      <c r="U147" s="1281"/>
      <c r="V147" s="1281"/>
      <c r="W147" s="1281"/>
      <c r="X147" s="899"/>
      <c r="AA147" s="899"/>
      <c r="AB147" s="940"/>
      <c r="AC147" s="899"/>
      <c r="AF147" s="899"/>
      <c r="AG147" s="940"/>
      <c r="AH147" s="899"/>
      <c r="AK147" s="899"/>
      <c r="AL147" s="940"/>
      <c r="AM147" s="899"/>
      <c r="AP147" s="899"/>
      <c r="AQ147" s="940"/>
      <c r="AR147" s="311"/>
      <c r="AS147" s="311"/>
      <c r="AT147" s="311"/>
      <c r="AU147" s="311"/>
      <c r="AV147" s="311"/>
      <c r="AW147" s="311"/>
      <c r="AX147" s="945"/>
      <c r="AY147" s="899"/>
      <c r="BB147" s="311"/>
      <c r="BC147" s="945"/>
      <c r="BD147" s="899"/>
      <c r="JW147" s="923"/>
      <c r="KB147" s="923"/>
      <c r="KC147" s="923"/>
      <c r="KD147" s="923"/>
      <c r="KE147" s="923"/>
      <c r="KF147" s="923"/>
      <c r="KG147" s="923"/>
      <c r="KH147" s="923"/>
      <c r="KI147" s="923"/>
      <c r="KJ147" s="923"/>
      <c r="KK147" s="923"/>
      <c r="KL147" s="923"/>
      <c r="KM147" s="923"/>
      <c r="KN147" s="923"/>
      <c r="KO147" s="923"/>
      <c r="KP147" s="923"/>
      <c r="KQ147" s="923"/>
      <c r="KR147" s="923"/>
      <c r="KS147" s="923"/>
      <c r="KT147" s="923"/>
      <c r="KU147" s="923"/>
      <c r="KV147" s="923"/>
      <c r="KW147" s="923"/>
      <c r="KX147" s="923"/>
      <c r="KY147" s="923"/>
      <c r="KZ147" s="923"/>
      <c r="LA147" s="923"/>
      <c r="LB147" s="923"/>
      <c r="LC147" s="923"/>
      <c r="LD147" s="923"/>
      <c r="LE147" s="923"/>
      <c r="LF147" s="923"/>
      <c r="LG147" s="923"/>
      <c r="LH147" s="923"/>
      <c r="LI147" s="923"/>
      <c r="LJ147" s="923"/>
      <c r="LK147" s="923"/>
      <c r="LL147" s="923"/>
      <c r="LM147" s="923"/>
      <c r="LN147" s="923"/>
      <c r="LO147" s="923"/>
      <c r="LP147" s="923"/>
      <c r="LQ147" s="923"/>
      <c r="LX147" s="926"/>
      <c r="LY147" s="926"/>
      <c r="MO147" s="926"/>
    </row>
    <row r="148" spans="1:353" s="902" customFormat="1" ht="9.75" customHeight="1" x14ac:dyDescent="0.2">
      <c r="D148" s="899"/>
      <c r="E148" s="907"/>
      <c r="F148" s="899"/>
      <c r="G148" s="950"/>
      <c r="H148" s="903"/>
      <c r="K148" s="961"/>
      <c r="L148" s="961"/>
      <c r="M148" s="961"/>
      <c r="N148" s="961"/>
      <c r="O148" s="961"/>
      <c r="P148" s="961"/>
      <c r="S148" s="953" t="str">
        <f>C149</f>
        <v>Building Type: (for Utility Allowance, Monitoring Fees and other purposes)</v>
      </c>
      <c r="U148" s="954"/>
      <c r="X148" s="899"/>
      <c r="AA148" s="899"/>
      <c r="AB148" s="940"/>
      <c r="AC148" s="899"/>
      <c r="AF148" s="899"/>
      <c r="AG148" s="940"/>
      <c r="AH148" s="899"/>
      <c r="AK148" s="899"/>
      <c r="AL148" s="940"/>
      <c r="AM148" s="899"/>
      <c r="AP148" s="899"/>
      <c r="AQ148" s="940"/>
      <c r="AR148" s="899"/>
      <c r="AS148" s="899"/>
      <c r="AT148" s="899"/>
      <c r="AU148" s="899"/>
      <c r="AV148" s="899"/>
      <c r="AW148" s="899"/>
      <c r="AY148" s="899"/>
      <c r="BB148" s="899"/>
      <c r="BD148" s="899"/>
      <c r="JW148" s="923"/>
      <c r="KB148" s="923"/>
      <c r="KC148" s="923"/>
      <c r="KD148" s="923"/>
      <c r="KE148" s="923"/>
      <c r="KF148" s="923"/>
      <c r="KG148" s="923"/>
      <c r="KH148" s="923"/>
      <c r="KI148" s="923"/>
      <c r="KJ148" s="923"/>
      <c r="KK148" s="923"/>
      <c r="KL148" s="923"/>
      <c r="KM148" s="923"/>
      <c r="KN148" s="923"/>
      <c r="KO148" s="923"/>
      <c r="KP148" s="923"/>
      <c r="KQ148" s="923"/>
      <c r="KR148" s="923"/>
      <c r="KS148" s="923"/>
      <c r="KT148" s="923"/>
      <c r="KU148" s="923"/>
      <c r="KV148" s="923"/>
      <c r="KW148" s="923"/>
      <c r="KX148" s="923"/>
      <c r="KY148" s="923"/>
      <c r="KZ148" s="923"/>
      <c r="LA148" s="923"/>
      <c r="LB148" s="923"/>
      <c r="LC148" s="923"/>
      <c r="LD148" s="923"/>
      <c r="LE148" s="923"/>
      <c r="LF148" s="923"/>
      <c r="LG148" s="923"/>
      <c r="LH148" s="923"/>
      <c r="LI148" s="923"/>
      <c r="LJ148" s="923"/>
      <c r="LK148" s="923"/>
      <c r="LL148" s="923"/>
      <c r="LM148" s="923"/>
      <c r="LN148" s="923"/>
      <c r="LO148" s="923"/>
      <c r="LP148" s="923"/>
      <c r="LQ148" s="923"/>
      <c r="LX148" s="926"/>
      <c r="LY148" s="926"/>
      <c r="MO148" s="926"/>
    </row>
    <row r="149" spans="1:353" s="902" customFormat="1" ht="14.25" customHeight="1" x14ac:dyDescent="0.2">
      <c r="C149" s="1281" t="s">
        <v>725</v>
      </c>
      <c r="D149" s="1281"/>
      <c r="E149" s="907" t="s">
        <v>466</v>
      </c>
      <c r="F149" s="899"/>
      <c r="G149" s="950"/>
      <c r="H149" s="903"/>
      <c r="K149" s="766">
        <f>SUM(K150:K159)</f>
        <v>0</v>
      </c>
      <c r="L149" s="766">
        <f>SUM(L150:L159)</f>
        <v>0</v>
      </c>
      <c r="M149" s="766">
        <f t="shared" ref="M149:N149" si="378">SUM(M150:M159)</f>
        <v>0</v>
      </c>
      <c r="N149" s="766">
        <f t="shared" si="378"/>
        <v>0</v>
      </c>
      <c r="O149" s="766">
        <f>SUM(O150:O159)</f>
        <v>0</v>
      </c>
      <c r="P149" s="766">
        <f>SUM(P150:P159)</f>
        <v>0</v>
      </c>
      <c r="S149" s="1281">
        <f>'Rent Schedule &amp; Summary'!S127</f>
        <v>0</v>
      </c>
      <c r="T149" s="1281"/>
      <c r="U149" s="1281"/>
      <c r="V149" s="1281"/>
      <c r="W149" s="1281"/>
      <c r="X149" s="899"/>
      <c r="AA149" s="899"/>
      <c r="AB149" s="940"/>
      <c r="AC149" s="899"/>
      <c r="AF149" s="899"/>
      <c r="AG149" s="940"/>
      <c r="AH149" s="899"/>
      <c r="AK149" s="899"/>
      <c r="AL149" s="940"/>
      <c r="AM149" s="899"/>
      <c r="AP149" s="899"/>
      <c r="AQ149" s="940"/>
      <c r="AR149" s="311"/>
      <c r="AS149" s="311"/>
      <c r="AT149" s="311"/>
      <c r="AU149" s="311"/>
      <c r="AV149" s="311"/>
      <c r="AW149" s="311"/>
      <c r="BB149" s="311"/>
      <c r="LX149" s="926"/>
      <c r="LY149" s="926"/>
      <c r="MO149" s="926"/>
    </row>
    <row r="150" spans="1:353" s="902" customFormat="1" ht="14.25" customHeight="1" x14ac:dyDescent="0.2">
      <c r="C150" s="1281"/>
      <c r="D150" s="1281"/>
      <c r="E150" s="907"/>
      <c r="F150" s="899"/>
      <c r="H150" s="968" t="s">
        <v>467</v>
      </c>
      <c r="I150" s="957"/>
      <c r="K150" s="764">
        <f>JS70</f>
        <v>0</v>
      </c>
      <c r="L150" s="764">
        <f>JT70</f>
        <v>0</v>
      </c>
      <c r="M150" s="764">
        <f>JU70</f>
        <v>0</v>
      </c>
      <c r="N150" s="764">
        <f>JV70</f>
        <v>0</v>
      </c>
      <c r="O150" s="764">
        <f>JW70</f>
        <v>0</v>
      </c>
      <c r="P150" s="764">
        <f t="shared" ref="P150:P167" si="379">SUM(K150:O150)</f>
        <v>0</v>
      </c>
      <c r="S150" s="1281">
        <f>'Rent Schedule &amp; Summary'!S128</f>
        <v>0</v>
      </c>
      <c r="T150" s="1281"/>
      <c r="U150" s="1281"/>
      <c r="V150" s="1281"/>
      <c r="W150" s="1281"/>
      <c r="X150" s="899"/>
      <c r="AA150" s="899"/>
      <c r="AB150" s="940"/>
      <c r="AC150" s="899"/>
      <c r="AF150" s="899"/>
      <c r="AG150" s="940"/>
      <c r="AH150" s="899"/>
      <c r="AK150" s="899"/>
      <c r="AL150" s="940"/>
      <c r="AM150" s="899"/>
      <c r="AP150" s="899"/>
      <c r="AQ150" s="940"/>
      <c r="AR150" s="311"/>
      <c r="AS150" s="311"/>
      <c r="AT150" s="311"/>
      <c r="AU150" s="311"/>
      <c r="AV150" s="311"/>
      <c r="AW150" s="311"/>
      <c r="BB150" s="311"/>
      <c r="LX150" s="926"/>
      <c r="LY150" s="926"/>
      <c r="MO150" s="926"/>
    </row>
    <row r="151" spans="1:353" s="902" customFormat="1" ht="14.25" customHeight="1" x14ac:dyDescent="0.2">
      <c r="C151" s="1281"/>
      <c r="D151" s="1281"/>
      <c r="E151" s="907"/>
      <c r="F151" s="899"/>
      <c r="H151" s="969" t="s">
        <v>89</v>
      </c>
      <c r="I151" s="970"/>
      <c r="K151" s="764">
        <f>JX70</f>
        <v>0</v>
      </c>
      <c r="L151" s="764">
        <f>JY70</f>
        <v>0</v>
      </c>
      <c r="M151" s="764">
        <f>JZ70</f>
        <v>0</v>
      </c>
      <c r="N151" s="764">
        <f>KA70</f>
        <v>0</v>
      </c>
      <c r="O151" s="764">
        <f>KB70</f>
        <v>0</v>
      </c>
      <c r="P151" s="764">
        <f t="shared" si="379"/>
        <v>0</v>
      </c>
      <c r="S151" s="1281">
        <f>'Rent Schedule &amp; Summary'!S129</f>
        <v>0</v>
      </c>
      <c r="T151" s="1281"/>
      <c r="U151" s="1281"/>
      <c r="V151" s="1281"/>
      <c r="W151" s="1281"/>
      <c r="X151" s="899"/>
      <c r="AA151" s="899"/>
      <c r="AB151" s="940"/>
      <c r="AC151" s="899"/>
      <c r="AF151" s="899"/>
      <c r="AG151" s="940"/>
      <c r="AH151" s="899"/>
      <c r="AK151" s="899"/>
      <c r="AL151" s="940"/>
      <c r="AM151" s="899"/>
      <c r="AP151" s="899"/>
      <c r="AQ151" s="940"/>
      <c r="AR151" s="311"/>
      <c r="AS151" s="311"/>
      <c r="AT151" s="311"/>
      <c r="AU151" s="311"/>
      <c r="AV151" s="311"/>
      <c r="AW151" s="311"/>
      <c r="BB151" s="311"/>
      <c r="LX151" s="926"/>
      <c r="LY151" s="926"/>
      <c r="MO151" s="926"/>
    </row>
    <row r="152" spans="1:353" s="902" customFormat="1" ht="14.25" customHeight="1" x14ac:dyDescent="0.2">
      <c r="C152" s="1281"/>
      <c r="D152" s="1281"/>
      <c r="E152" s="907"/>
      <c r="F152" s="899"/>
      <c r="H152" s="968" t="s">
        <v>468</v>
      </c>
      <c r="I152" s="957"/>
      <c r="K152" s="764">
        <f>KC70</f>
        <v>0</v>
      </c>
      <c r="L152" s="764">
        <f>KD70</f>
        <v>0</v>
      </c>
      <c r="M152" s="764">
        <f>KE70</f>
        <v>0</v>
      </c>
      <c r="N152" s="764">
        <f>KF70</f>
        <v>0</v>
      </c>
      <c r="O152" s="764">
        <f>KG70</f>
        <v>0</v>
      </c>
      <c r="P152" s="764">
        <f t="shared" si="379"/>
        <v>0</v>
      </c>
      <c r="S152" s="1281">
        <f>'Rent Schedule &amp; Summary'!S130</f>
        <v>0</v>
      </c>
      <c r="T152" s="1281"/>
      <c r="U152" s="1281"/>
      <c r="V152" s="1281"/>
      <c r="W152" s="1281"/>
      <c r="X152" s="899"/>
      <c r="AA152" s="899"/>
      <c r="AB152" s="940"/>
      <c r="AC152" s="899"/>
      <c r="AF152" s="899"/>
      <c r="AG152" s="940"/>
      <c r="AH152" s="899"/>
      <c r="AK152" s="899"/>
      <c r="AL152" s="940"/>
      <c r="AM152" s="899"/>
      <c r="AP152" s="899"/>
      <c r="AQ152" s="940"/>
      <c r="AR152" s="311"/>
      <c r="AS152" s="311"/>
      <c r="AT152" s="311"/>
      <c r="AU152" s="311"/>
      <c r="AV152" s="311"/>
      <c r="AW152" s="311"/>
      <c r="BB152" s="311"/>
      <c r="LX152" s="926"/>
      <c r="LY152" s="926"/>
      <c r="MO152" s="926"/>
    </row>
    <row r="153" spans="1:353" s="902" customFormat="1" ht="14.25" customHeight="1" x14ac:dyDescent="0.2">
      <c r="C153" s="1281"/>
      <c r="D153" s="1281"/>
      <c r="E153" s="907"/>
      <c r="F153" s="899"/>
      <c r="H153" s="969" t="s">
        <v>89</v>
      </c>
      <c r="I153" s="970"/>
      <c r="K153" s="764">
        <f>KH70</f>
        <v>0</v>
      </c>
      <c r="L153" s="764">
        <f>KI70</f>
        <v>0</v>
      </c>
      <c r="M153" s="764">
        <f>KJ70</f>
        <v>0</v>
      </c>
      <c r="N153" s="764">
        <f>KK70</f>
        <v>0</v>
      </c>
      <c r="O153" s="764">
        <f>KL70</f>
        <v>0</v>
      </c>
      <c r="P153" s="764">
        <f t="shared" si="379"/>
        <v>0</v>
      </c>
      <c r="S153" s="1281">
        <f>'Rent Schedule &amp; Summary'!S131</f>
        <v>0</v>
      </c>
      <c r="T153" s="1281"/>
      <c r="U153" s="1281"/>
      <c r="V153" s="1281"/>
      <c r="W153" s="1281"/>
      <c r="X153" s="899"/>
      <c r="AA153" s="899"/>
      <c r="AB153" s="940"/>
      <c r="AC153" s="899"/>
      <c r="AF153" s="899"/>
      <c r="AG153" s="940"/>
      <c r="AH153" s="899"/>
      <c r="AK153" s="899"/>
      <c r="AL153" s="940"/>
      <c r="AM153" s="899"/>
      <c r="AP153" s="899"/>
      <c r="AQ153" s="940"/>
      <c r="AR153" s="311"/>
      <c r="AS153" s="311"/>
      <c r="AT153" s="311"/>
      <c r="AU153" s="311"/>
      <c r="AV153" s="311"/>
      <c r="AW153" s="311"/>
      <c r="BB153" s="311"/>
      <c r="LX153" s="926"/>
      <c r="LY153" s="926"/>
      <c r="MO153" s="926"/>
    </row>
    <row r="154" spans="1:353" s="902" customFormat="1" ht="14.25" customHeight="1" x14ac:dyDescent="0.2">
      <c r="C154" s="1281"/>
      <c r="D154" s="1281"/>
      <c r="E154" s="907"/>
      <c r="F154" s="899"/>
      <c r="H154" s="968" t="s">
        <v>469</v>
      </c>
      <c r="I154" s="957"/>
      <c r="K154" s="764">
        <f>KM70</f>
        <v>0</v>
      </c>
      <c r="L154" s="764">
        <f>KN70</f>
        <v>0</v>
      </c>
      <c r="M154" s="764">
        <f>KO70</f>
        <v>0</v>
      </c>
      <c r="N154" s="764">
        <f>KP70</f>
        <v>0</v>
      </c>
      <c r="O154" s="764">
        <f>KQ70</f>
        <v>0</v>
      </c>
      <c r="P154" s="764">
        <f t="shared" si="379"/>
        <v>0</v>
      </c>
      <c r="S154" s="1281">
        <f>'Rent Schedule &amp; Summary'!S132</f>
        <v>0</v>
      </c>
      <c r="T154" s="1281"/>
      <c r="U154" s="1281"/>
      <c r="V154" s="1281"/>
      <c r="W154" s="1281"/>
      <c r="X154" s="899"/>
      <c r="AA154" s="899"/>
      <c r="AB154" s="940"/>
      <c r="AC154" s="899"/>
      <c r="AF154" s="899"/>
      <c r="AG154" s="940"/>
      <c r="AH154" s="899"/>
      <c r="AK154" s="899"/>
      <c r="AL154" s="940"/>
      <c r="AM154" s="899"/>
      <c r="AP154" s="899"/>
      <c r="AQ154" s="940"/>
      <c r="AR154" s="311"/>
      <c r="AS154" s="311"/>
      <c r="AT154" s="311"/>
      <c r="AU154" s="311"/>
      <c r="AV154" s="311"/>
      <c r="AW154" s="311"/>
      <c r="BB154" s="311"/>
      <c r="LX154" s="926"/>
      <c r="LY154" s="926"/>
      <c r="MO154" s="926"/>
    </row>
    <row r="155" spans="1:353" s="902" customFormat="1" ht="14.25" customHeight="1" x14ac:dyDescent="0.2">
      <c r="C155" s="1281"/>
      <c r="D155" s="1281"/>
      <c r="E155" s="907"/>
      <c r="F155" s="899"/>
      <c r="H155" s="969" t="s">
        <v>89</v>
      </c>
      <c r="I155" s="970"/>
      <c r="K155" s="764">
        <f>KR70</f>
        <v>0</v>
      </c>
      <c r="L155" s="764">
        <f>KS70</f>
        <v>0</v>
      </c>
      <c r="M155" s="764">
        <f>KT70</f>
        <v>0</v>
      </c>
      <c r="N155" s="764">
        <f>KU70</f>
        <v>0</v>
      </c>
      <c r="O155" s="764">
        <f>KV70</f>
        <v>0</v>
      </c>
      <c r="P155" s="764">
        <f t="shared" si="379"/>
        <v>0</v>
      </c>
      <c r="S155" s="1281">
        <f>'Rent Schedule &amp; Summary'!S133</f>
        <v>0</v>
      </c>
      <c r="T155" s="1281"/>
      <c r="U155" s="1281"/>
      <c r="V155" s="1281"/>
      <c r="W155" s="1281"/>
      <c r="X155" s="899"/>
      <c r="AA155" s="899"/>
      <c r="AB155" s="940"/>
      <c r="AC155" s="899"/>
      <c r="AF155" s="899"/>
      <c r="AG155" s="940"/>
      <c r="AH155" s="899"/>
      <c r="AK155" s="899"/>
      <c r="AL155" s="940"/>
      <c r="AM155" s="899"/>
      <c r="AP155" s="899"/>
      <c r="AQ155" s="940"/>
      <c r="AR155" s="311"/>
      <c r="AS155" s="311"/>
      <c r="AT155" s="311"/>
      <c r="AU155" s="311"/>
      <c r="AV155" s="311"/>
      <c r="AW155" s="311"/>
      <c r="BB155" s="311"/>
      <c r="LX155" s="926"/>
      <c r="LY155" s="926"/>
      <c r="MO155" s="926"/>
    </row>
    <row r="156" spans="1:353" s="902" customFormat="1" ht="14.25" customHeight="1" x14ac:dyDescent="0.2">
      <c r="C156" s="1281"/>
      <c r="D156" s="1281"/>
      <c r="E156" s="907"/>
      <c r="F156" s="899"/>
      <c r="H156" s="968" t="s">
        <v>470</v>
      </c>
      <c r="I156" s="957"/>
      <c r="K156" s="764">
        <f>KW70</f>
        <v>0</v>
      </c>
      <c r="L156" s="764">
        <f>KX70</f>
        <v>0</v>
      </c>
      <c r="M156" s="764">
        <f>KY70</f>
        <v>0</v>
      </c>
      <c r="N156" s="764">
        <f>KZ70</f>
        <v>0</v>
      </c>
      <c r="O156" s="764">
        <f>LA70</f>
        <v>0</v>
      </c>
      <c r="P156" s="764">
        <f t="shared" si="379"/>
        <v>0</v>
      </c>
      <c r="S156" s="1281">
        <f>'Rent Schedule &amp; Summary'!S134</f>
        <v>0</v>
      </c>
      <c r="T156" s="1281"/>
      <c r="U156" s="1281"/>
      <c r="V156" s="1281"/>
      <c r="W156" s="1281"/>
      <c r="X156" s="899"/>
      <c r="AA156" s="899"/>
      <c r="AB156" s="940"/>
      <c r="AC156" s="899"/>
      <c r="AF156" s="899"/>
      <c r="AG156" s="940"/>
      <c r="AH156" s="899"/>
      <c r="AK156" s="899"/>
      <c r="AL156" s="940"/>
      <c r="AM156" s="899"/>
      <c r="AP156" s="899"/>
      <c r="AQ156" s="940"/>
      <c r="AR156" s="311"/>
      <c r="AS156" s="311"/>
      <c r="AT156" s="311"/>
      <c r="AU156" s="311"/>
      <c r="AV156" s="311"/>
      <c r="AW156" s="311"/>
      <c r="BB156" s="311"/>
      <c r="LX156" s="926"/>
      <c r="LY156" s="926"/>
    </row>
    <row r="157" spans="1:353" s="902" customFormat="1" ht="14.25" customHeight="1" x14ac:dyDescent="0.2">
      <c r="C157" s="1281"/>
      <c r="D157" s="1281"/>
      <c r="E157" s="907"/>
      <c r="F157" s="899"/>
      <c r="H157" s="969" t="s">
        <v>89</v>
      </c>
      <c r="I157" s="970"/>
      <c r="K157" s="764">
        <f>LB70</f>
        <v>0</v>
      </c>
      <c r="L157" s="764">
        <f>LC70</f>
        <v>0</v>
      </c>
      <c r="M157" s="764">
        <f>LD70</f>
        <v>0</v>
      </c>
      <c r="N157" s="764">
        <f>LE70</f>
        <v>0</v>
      </c>
      <c r="O157" s="764">
        <f>LF70</f>
        <v>0</v>
      </c>
      <c r="P157" s="764">
        <f t="shared" si="379"/>
        <v>0</v>
      </c>
      <c r="S157" s="1281">
        <f>'Rent Schedule &amp; Summary'!S135</f>
        <v>0</v>
      </c>
      <c r="T157" s="1281"/>
      <c r="U157" s="1281"/>
      <c r="V157" s="1281"/>
      <c r="W157" s="1281"/>
      <c r="X157" s="899"/>
      <c r="AA157" s="899"/>
      <c r="AB157" s="940"/>
      <c r="AC157" s="899"/>
      <c r="AF157" s="899"/>
      <c r="AG157" s="940"/>
      <c r="AH157" s="899"/>
      <c r="AK157" s="899"/>
      <c r="AL157" s="940"/>
      <c r="AM157" s="899"/>
      <c r="AP157" s="899"/>
      <c r="AQ157" s="940"/>
      <c r="AR157" s="311"/>
      <c r="AS157" s="311"/>
      <c r="AT157" s="311"/>
      <c r="AU157" s="311"/>
      <c r="AV157" s="311"/>
      <c r="AW157" s="311"/>
      <c r="BB157" s="311"/>
      <c r="LX157" s="926"/>
      <c r="LY157" s="926"/>
    </row>
    <row r="158" spans="1:353" s="902" customFormat="1" ht="14.25" customHeight="1" x14ac:dyDescent="0.2">
      <c r="C158" s="971"/>
      <c r="D158" s="971"/>
      <c r="E158" s="907"/>
      <c r="F158" s="899"/>
      <c r="H158" s="968" t="s">
        <v>511</v>
      </c>
      <c r="I158" s="957"/>
      <c r="K158" s="764">
        <f>LG70</f>
        <v>0</v>
      </c>
      <c r="L158" s="764">
        <f>LH70</f>
        <v>0</v>
      </c>
      <c r="M158" s="764">
        <f>LI70</f>
        <v>0</v>
      </c>
      <c r="N158" s="764">
        <f>LJ70</f>
        <v>0</v>
      </c>
      <c r="O158" s="764">
        <f>LK70</f>
        <v>0</v>
      </c>
      <c r="P158" s="764">
        <f t="shared" si="379"/>
        <v>0</v>
      </c>
      <c r="S158" s="1281">
        <f>'Rent Schedule &amp; Summary'!S136</f>
        <v>0</v>
      </c>
      <c r="T158" s="1281"/>
      <c r="U158" s="1281"/>
      <c r="V158" s="1281"/>
      <c r="W158" s="1281"/>
      <c r="X158" s="899"/>
      <c r="AA158" s="899"/>
      <c r="AB158" s="940"/>
      <c r="AC158" s="899"/>
      <c r="AF158" s="899"/>
      <c r="AG158" s="940"/>
      <c r="AH158" s="899"/>
      <c r="AK158" s="899"/>
      <c r="AL158" s="940"/>
      <c r="AM158" s="899"/>
      <c r="AP158" s="899"/>
      <c r="AQ158" s="940"/>
      <c r="AR158" s="311"/>
      <c r="AS158" s="311"/>
      <c r="AT158" s="311"/>
      <c r="AU158" s="311"/>
      <c r="AV158" s="311"/>
      <c r="AW158" s="311"/>
      <c r="BB158" s="311"/>
      <c r="LX158" s="926"/>
      <c r="LY158" s="926"/>
    </row>
    <row r="159" spans="1:353" s="902" customFormat="1" ht="14.25" customHeight="1" x14ac:dyDescent="0.2">
      <c r="C159" s="971"/>
      <c r="D159" s="971"/>
      <c r="E159" s="907"/>
      <c r="F159" s="899"/>
      <c r="H159" s="969" t="s">
        <v>89</v>
      </c>
      <c r="I159" s="970"/>
      <c r="K159" s="764">
        <f>LL70</f>
        <v>0</v>
      </c>
      <c r="L159" s="764">
        <f>LM70</f>
        <v>0</v>
      </c>
      <c r="M159" s="764">
        <f>LN70</f>
        <v>0</v>
      </c>
      <c r="N159" s="764">
        <f>LO70</f>
        <v>0</v>
      </c>
      <c r="O159" s="764">
        <f>LP70</f>
        <v>0</v>
      </c>
      <c r="P159" s="764">
        <f t="shared" si="379"/>
        <v>0</v>
      </c>
      <c r="S159" s="1281">
        <f>'Rent Schedule &amp; Summary'!S137</f>
        <v>0</v>
      </c>
      <c r="T159" s="1281"/>
      <c r="U159" s="1281"/>
      <c r="V159" s="1281"/>
      <c r="W159" s="1281"/>
      <c r="X159" s="899"/>
      <c r="AA159" s="899"/>
      <c r="AB159" s="940"/>
      <c r="AC159" s="899"/>
      <c r="AF159" s="899"/>
      <c r="AG159" s="940"/>
      <c r="AH159" s="899"/>
      <c r="AK159" s="899"/>
      <c r="AL159" s="940"/>
      <c r="AM159" s="899"/>
      <c r="AP159" s="899"/>
      <c r="AQ159" s="940"/>
      <c r="AR159" s="311"/>
      <c r="AS159" s="311"/>
      <c r="AT159" s="311"/>
      <c r="AU159" s="311"/>
      <c r="AV159" s="311"/>
      <c r="AW159" s="311"/>
      <c r="BB159" s="311"/>
      <c r="LX159" s="926"/>
      <c r="LY159" s="926"/>
    </row>
    <row r="160" spans="1:353" s="902" customFormat="1" ht="14.25" customHeight="1" x14ac:dyDescent="0.2">
      <c r="E160" s="907" t="s">
        <v>471</v>
      </c>
      <c r="F160" s="899"/>
      <c r="H160" s="968"/>
      <c r="I160" s="957"/>
      <c r="K160" s="764">
        <f>IE70</f>
        <v>0</v>
      </c>
      <c r="L160" s="764">
        <f>IF70</f>
        <v>0</v>
      </c>
      <c r="M160" s="764">
        <f>IG70</f>
        <v>0</v>
      </c>
      <c r="N160" s="764">
        <f>IH70</f>
        <v>0</v>
      </c>
      <c r="O160" s="764">
        <f>II70</f>
        <v>0</v>
      </c>
      <c r="P160" s="764">
        <f t="shared" si="379"/>
        <v>0</v>
      </c>
      <c r="S160" s="1281">
        <f>'Rent Schedule &amp; Summary'!S138</f>
        <v>0</v>
      </c>
      <c r="T160" s="1281"/>
      <c r="U160" s="1281"/>
      <c r="V160" s="1281"/>
      <c r="W160" s="1281"/>
      <c r="X160" s="899"/>
      <c r="AA160" s="899"/>
      <c r="AB160" s="940"/>
      <c r="AC160" s="899"/>
      <c r="AF160" s="899"/>
      <c r="AG160" s="940"/>
      <c r="AH160" s="899"/>
      <c r="AK160" s="899"/>
      <c r="AL160" s="940"/>
      <c r="AM160" s="899"/>
      <c r="AP160" s="899"/>
      <c r="AQ160" s="940"/>
      <c r="AR160" s="311"/>
      <c r="AS160" s="311"/>
      <c r="AT160" s="311"/>
      <c r="AU160" s="311"/>
      <c r="AV160" s="311"/>
      <c r="AW160" s="311"/>
      <c r="AX160" s="945"/>
      <c r="AY160" s="899"/>
      <c r="BB160" s="311"/>
      <c r="BC160" s="945"/>
      <c r="BD160" s="899"/>
      <c r="JW160" s="923"/>
      <c r="KB160" s="923"/>
      <c r="KC160" s="923"/>
      <c r="KD160" s="923"/>
      <c r="KE160" s="923"/>
      <c r="KF160" s="923"/>
      <c r="KG160" s="923"/>
      <c r="KH160" s="923"/>
      <c r="KI160" s="923"/>
      <c r="KJ160" s="923"/>
      <c r="KK160" s="923"/>
      <c r="KL160" s="923"/>
      <c r="KM160" s="923"/>
      <c r="KN160" s="923"/>
      <c r="KO160" s="923"/>
      <c r="KP160" s="923"/>
      <c r="KQ160" s="923"/>
      <c r="KR160" s="923"/>
      <c r="KS160" s="923"/>
      <c r="KT160" s="923"/>
      <c r="KU160" s="923"/>
      <c r="KV160" s="923"/>
      <c r="KW160" s="923"/>
      <c r="KX160" s="923"/>
      <c r="KY160" s="923"/>
      <c r="KZ160" s="923"/>
      <c r="LA160" s="923"/>
      <c r="LB160" s="923"/>
      <c r="LC160" s="923"/>
      <c r="LD160" s="923"/>
      <c r="LE160" s="923"/>
      <c r="LF160" s="923"/>
      <c r="LG160" s="923"/>
      <c r="LH160" s="923"/>
      <c r="LI160" s="923"/>
      <c r="LJ160" s="923"/>
      <c r="LK160" s="923"/>
      <c r="LL160" s="923"/>
      <c r="LM160" s="923"/>
      <c r="LN160" s="923"/>
      <c r="LO160" s="923"/>
      <c r="LP160" s="923"/>
      <c r="LQ160" s="923"/>
      <c r="LX160" s="926"/>
      <c r="LY160" s="926"/>
    </row>
    <row r="161" spans="1:352" s="902" customFormat="1" ht="14.25" customHeight="1" x14ac:dyDescent="0.2">
      <c r="E161" s="907"/>
      <c r="F161" s="899"/>
      <c r="H161" s="969" t="s">
        <v>89</v>
      </c>
      <c r="I161" s="970"/>
      <c r="K161" s="764">
        <f>IJ70</f>
        <v>0</v>
      </c>
      <c r="L161" s="764">
        <f>IK70</f>
        <v>0</v>
      </c>
      <c r="M161" s="764">
        <f>IL70</f>
        <v>0</v>
      </c>
      <c r="N161" s="764">
        <f>IM70</f>
        <v>0</v>
      </c>
      <c r="O161" s="764">
        <f>IN70</f>
        <v>0</v>
      </c>
      <c r="P161" s="764">
        <f t="shared" si="379"/>
        <v>0</v>
      </c>
      <c r="S161" s="1281">
        <f>'Rent Schedule &amp; Summary'!S139</f>
        <v>0</v>
      </c>
      <c r="T161" s="1281"/>
      <c r="U161" s="1281"/>
      <c r="V161" s="1281"/>
      <c r="W161" s="1281"/>
      <c r="X161" s="899"/>
      <c r="AA161" s="899"/>
      <c r="AB161" s="940"/>
      <c r="AC161" s="899"/>
      <c r="AF161" s="899"/>
      <c r="AG161" s="940"/>
      <c r="AH161" s="899"/>
      <c r="AK161" s="899"/>
      <c r="AL161" s="940"/>
      <c r="AM161" s="899"/>
      <c r="AP161" s="899"/>
      <c r="AQ161" s="940"/>
      <c r="AR161" s="311"/>
      <c r="AS161" s="311"/>
      <c r="AT161" s="311"/>
      <c r="AU161" s="311"/>
      <c r="AV161" s="311"/>
      <c r="AW161" s="311"/>
      <c r="AX161" s="945"/>
      <c r="AY161" s="899"/>
      <c r="BB161" s="311"/>
      <c r="BC161" s="945"/>
      <c r="BD161" s="899"/>
      <c r="JW161" s="923"/>
      <c r="KB161" s="923"/>
      <c r="KC161" s="923"/>
      <c r="KD161" s="923"/>
      <c r="KE161" s="923"/>
      <c r="KF161" s="923"/>
      <c r="KG161" s="923"/>
      <c r="KH161" s="923"/>
      <c r="KI161" s="923"/>
      <c r="KJ161" s="923"/>
      <c r="KK161" s="923"/>
      <c r="KL161" s="923"/>
      <c r="KM161" s="923"/>
      <c r="KN161" s="923"/>
      <c r="KO161" s="923"/>
      <c r="KP161" s="923"/>
      <c r="KQ161" s="923"/>
      <c r="KR161" s="923"/>
      <c r="KS161" s="923"/>
      <c r="KT161" s="923"/>
      <c r="KU161" s="923"/>
      <c r="KV161" s="923"/>
      <c r="KW161" s="923"/>
      <c r="KX161" s="923"/>
      <c r="KY161" s="923"/>
      <c r="KZ161" s="923"/>
      <c r="LA161" s="923"/>
      <c r="LB161" s="923"/>
      <c r="LC161" s="923"/>
      <c r="LD161" s="923"/>
      <c r="LE161" s="923"/>
      <c r="LF161" s="923"/>
      <c r="LG161" s="923"/>
      <c r="LH161" s="923"/>
      <c r="LI161" s="923"/>
      <c r="LJ161" s="923"/>
      <c r="LK161" s="923"/>
      <c r="LL161" s="923"/>
      <c r="LM161" s="923"/>
      <c r="LN161" s="923"/>
      <c r="LO161" s="923"/>
      <c r="LP161" s="923"/>
      <c r="LQ161" s="923"/>
      <c r="LX161" s="926"/>
      <c r="LY161" s="926"/>
    </row>
    <row r="162" spans="1:352" s="902" customFormat="1" ht="14.25" customHeight="1" x14ac:dyDescent="0.2">
      <c r="C162" s="899"/>
      <c r="D162" s="899"/>
      <c r="E162" s="907" t="s">
        <v>472</v>
      </c>
      <c r="F162" s="899"/>
      <c r="H162" s="968"/>
      <c r="I162" s="957"/>
      <c r="K162" s="764">
        <f>JI70</f>
        <v>0</v>
      </c>
      <c r="L162" s="764">
        <f>JJ70</f>
        <v>0</v>
      </c>
      <c r="M162" s="764">
        <f>JK70</f>
        <v>0</v>
      </c>
      <c r="N162" s="764">
        <f>JL70</f>
        <v>0</v>
      </c>
      <c r="O162" s="764">
        <f>JM70</f>
        <v>0</v>
      </c>
      <c r="P162" s="764">
        <f t="shared" si="379"/>
        <v>0</v>
      </c>
      <c r="S162" s="1281">
        <f>'Rent Schedule &amp; Summary'!S140</f>
        <v>0</v>
      </c>
      <c r="T162" s="1281"/>
      <c r="U162" s="1281"/>
      <c r="V162" s="1281"/>
      <c r="W162" s="1281"/>
      <c r="X162" s="899"/>
      <c r="AA162" s="899"/>
      <c r="AB162" s="940"/>
      <c r="AC162" s="899"/>
      <c r="AF162" s="899"/>
      <c r="AG162" s="940"/>
      <c r="AH162" s="899"/>
      <c r="AK162" s="899"/>
      <c r="AL162" s="940"/>
      <c r="AM162" s="899"/>
      <c r="AP162" s="899"/>
      <c r="AQ162" s="940"/>
      <c r="AR162" s="311"/>
      <c r="AS162" s="311"/>
      <c r="AT162" s="311"/>
      <c r="AU162" s="311"/>
      <c r="AV162" s="311"/>
      <c r="AW162" s="311"/>
      <c r="BB162" s="311"/>
      <c r="LX162" s="926"/>
      <c r="LY162" s="926"/>
    </row>
    <row r="163" spans="1:352" s="902" customFormat="1" ht="14.25" customHeight="1" x14ac:dyDescent="0.2">
      <c r="C163" s="899"/>
      <c r="D163" s="899"/>
      <c r="E163" s="907"/>
      <c r="F163" s="899"/>
      <c r="H163" s="969" t="s">
        <v>89</v>
      </c>
      <c r="I163" s="970"/>
      <c r="K163" s="764">
        <f>JN70</f>
        <v>0</v>
      </c>
      <c r="L163" s="764">
        <f>JO70</f>
        <v>0</v>
      </c>
      <c r="M163" s="764">
        <f>JP70</f>
        <v>0</v>
      </c>
      <c r="N163" s="764">
        <f>JQ70</f>
        <v>0</v>
      </c>
      <c r="O163" s="764">
        <f>JR70</f>
        <v>0</v>
      </c>
      <c r="P163" s="764">
        <f t="shared" si="379"/>
        <v>0</v>
      </c>
      <c r="S163" s="1281">
        <f>'Rent Schedule &amp; Summary'!S141</f>
        <v>0</v>
      </c>
      <c r="T163" s="1281"/>
      <c r="U163" s="1281"/>
      <c r="V163" s="1281"/>
      <c r="W163" s="1281"/>
      <c r="X163" s="899"/>
      <c r="AA163" s="899"/>
      <c r="AB163" s="940"/>
      <c r="AC163" s="899"/>
      <c r="AF163" s="899"/>
      <c r="AG163" s="940"/>
      <c r="AH163" s="899"/>
      <c r="AK163" s="899"/>
      <c r="AL163" s="940"/>
      <c r="AM163" s="899"/>
      <c r="AP163" s="899"/>
      <c r="AQ163" s="940"/>
      <c r="AR163" s="311"/>
      <c r="AS163" s="311"/>
      <c r="AT163" s="311"/>
      <c r="AU163" s="311"/>
      <c r="AV163" s="311"/>
      <c r="AW163" s="311"/>
      <c r="BB163" s="311"/>
      <c r="LX163" s="926"/>
      <c r="LY163" s="926"/>
    </row>
    <row r="164" spans="1:352" s="902" customFormat="1" ht="14.25" customHeight="1" x14ac:dyDescent="0.2">
      <c r="C164" s="899"/>
      <c r="D164" s="899"/>
      <c r="E164" s="907" t="s">
        <v>473</v>
      </c>
      <c r="F164" s="899"/>
      <c r="H164" s="968"/>
      <c r="I164" s="957"/>
      <c r="K164" s="764">
        <f>IY70</f>
        <v>0</v>
      </c>
      <c r="L164" s="764">
        <f>IZ70</f>
        <v>0</v>
      </c>
      <c r="M164" s="764">
        <f>JA70</f>
        <v>0</v>
      </c>
      <c r="N164" s="764">
        <f>JB70</f>
        <v>0</v>
      </c>
      <c r="O164" s="764">
        <f>JC70</f>
        <v>0</v>
      </c>
      <c r="P164" s="764">
        <f t="shared" si="379"/>
        <v>0</v>
      </c>
      <c r="S164" s="1281">
        <f>'Rent Schedule &amp; Summary'!S142</f>
        <v>0</v>
      </c>
      <c r="T164" s="1281"/>
      <c r="U164" s="1281"/>
      <c r="V164" s="1281"/>
      <c r="W164" s="1281"/>
      <c r="X164" s="899"/>
      <c r="AA164" s="899"/>
      <c r="AB164" s="940"/>
      <c r="AC164" s="899"/>
      <c r="AF164" s="899"/>
      <c r="AG164" s="940"/>
      <c r="AH164" s="899"/>
      <c r="AK164" s="899"/>
      <c r="AL164" s="940"/>
      <c r="AM164" s="899"/>
      <c r="AP164" s="899"/>
      <c r="AQ164" s="940"/>
      <c r="AR164" s="311"/>
      <c r="AS164" s="311"/>
      <c r="AT164" s="311"/>
      <c r="AU164" s="311"/>
      <c r="AV164" s="311"/>
      <c r="AW164" s="311"/>
      <c r="AX164" s="945"/>
      <c r="AY164" s="899"/>
      <c r="BB164" s="311"/>
      <c r="BC164" s="945"/>
      <c r="BD164" s="899"/>
      <c r="JW164" s="923"/>
      <c r="KB164" s="923"/>
      <c r="KC164" s="923"/>
      <c r="KD164" s="923"/>
      <c r="KE164" s="923"/>
      <c r="KF164" s="923"/>
      <c r="KG164" s="923"/>
      <c r="KH164" s="923"/>
      <c r="KI164" s="923"/>
      <c r="KJ164" s="923"/>
      <c r="KK164" s="923"/>
      <c r="KL164" s="923"/>
      <c r="KM164" s="923"/>
      <c r="KN164" s="923"/>
      <c r="KO164" s="923"/>
      <c r="KP164" s="923"/>
      <c r="KQ164" s="923"/>
      <c r="KR164" s="923"/>
      <c r="KS164" s="923"/>
      <c r="KT164" s="923"/>
      <c r="KU164" s="923"/>
      <c r="KV164" s="923"/>
      <c r="KW164" s="923"/>
      <c r="KX164" s="923"/>
      <c r="KY164" s="923"/>
      <c r="KZ164" s="923"/>
      <c r="LA164" s="923"/>
      <c r="LB164" s="923"/>
      <c r="LC164" s="923"/>
      <c r="LD164" s="923"/>
      <c r="LE164" s="923"/>
      <c r="LF164" s="923"/>
      <c r="LG164" s="923"/>
      <c r="LH164" s="923"/>
      <c r="LI164" s="923"/>
      <c r="LJ164" s="923"/>
      <c r="LK164" s="923"/>
      <c r="LL164" s="923"/>
      <c r="LM164" s="923"/>
      <c r="LN164" s="923"/>
      <c r="LO164" s="923"/>
      <c r="LP164" s="923"/>
      <c r="LQ164" s="923"/>
      <c r="LX164" s="926"/>
      <c r="LY164" s="926"/>
    </row>
    <row r="165" spans="1:352" s="902" customFormat="1" ht="14.25" customHeight="1" x14ac:dyDescent="0.2">
      <c r="C165" s="899"/>
      <c r="D165" s="899"/>
      <c r="E165" s="907"/>
      <c r="F165" s="899"/>
      <c r="H165" s="969" t="s">
        <v>89</v>
      </c>
      <c r="I165" s="970"/>
      <c r="K165" s="764">
        <f>JD70</f>
        <v>0</v>
      </c>
      <c r="L165" s="764">
        <f>JE70</f>
        <v>0</v>
      </c>
      <c r="M165" s="764">
        <f>JF70</f>
        <v>0</v>
      </c>
      <c r="N165" s="764">
        <f>JG70</f>
        <v>0</v>
      </c>
      <c r="O165" s="764">
        <f>JH70</f>
        <v>0</v>
      </c>
      <c r="P165" s="764">
        <f t="shared" si="379"/>
        <v>0</v>
      </c>
      <c r="S165" s="1281">
        <f>'Rent Schedule &amp; Summary'!S143</f>
        <v>0</v>
      </c>
      <c r="T165" s="1281"/>
      <c r="U165" s="1281"/>
      <c r="V165" s="1281"/>
      <c r="W165" s="1281"/>
      <c r="X165" s="899"/>
      <c r="AA165" s="899"/>
      <c r="AB165" s="940"/>
      <c r="AC165" s="899"/>
      <c r="AF165" s="899"/>
      <c r="AG165" s="940"/>
      <c r="AH165" s="899"/>
      <c r="AK165" s="899"/>
      <c r="AL165" s="940"/>
      <c r="AM165" s="899"/>
      <c r="AP165" s="899"/>
      <c r="AQ165" s="940"/>
      <c r="AR165" s="311"/>
      <c r="AS165" s="311"/>
      <c r="AT165" s="311"/>
      <c r="AU165" s="311"/>
      <c r="AV165" s="311"/>
      <c r="AW165" s="311"/>
      <c r="AX165" s="945"/>
      <c r="AY165" s="899"/>
      <c r="BB165" s="311"/>
      <c r="BC165" s="945"/>
      <c r="BD165" s="899"/>
      <c r="JW165" s="923"/>
      <c r="KB165" s="923"/>
      <c r="KC165" s="923"/>
      <c r="KD165" s="923"/>
      <c r="KE165" s="923"/>
      <c r="KF165" s="923"/>
      <c r="KG165" s="923"/>
      <c r="KH165" s="923"/>
      <c r="KI165" s="923"/>
      <c r="KJ165" s="923"/>
      <c r="KK165" s="923"/>
      <c r="KL165" s="923"/>
      <c r="KM165" s="923"/>
      <c r="KN165" s="923"/>
      <c r="KO165" s="923"/>
      <c r="KP165" s="923"/>
      <c r="KQ165" s="923"/>
      <c r="KR165" s="923"/>
      <c r="KS165" s="923"/>
      <c r="KT165" s="923"/>
      <c r="KU165" s="923"/>
      <c r="KV165" s="923"/>
      <c r="KW165" s="923"/>
      <c r="KX165" s="923"/>
      <c r="KY165" s="923"/>
      <c r="KZ165" s="923"/>
      <c r="LA165" s="923"/>
      <c r="LB165" s="923"/>
      <c r="LC165" s="923"/>
      <c r="LD165" s="923"/>
      <c r="LE165" s="923"/>
      <c r="LF165" s="923"/>
      <c r="LG165" s="923"/>
      <c r="LH165" s="923"/>
      <c r="LI165" s="923"/>
      <c r="LJ165" s="923"/>
      <c r="LK165" s="923"/>
      <c r="LL165" s="923"/>
      <c r="LM165" s="923"/>
      <c r="LN165" s="923"/>
      <c r="LO165" s="923"/>
      <c r="LP165" s="923"/>
      <c r="LQ165" s="923"/>
      <c r="LX165" s="926"/>
      <c r="LY165" s="926"/>
    </row>
    <row r="166" spans="1:352" s="902" customFormat="1" ht="14.25" customHeight="1" x14ac:dyDescent="0.2">
      <c r="C166" s="899"/>
      <c r="D166" s="899"/>
      <c r="E166" s="903" t="s">
        <v>474</v>
      </c>
      <c r="F166" s="899"/>
      <c r="H166" s="968"/>
      <c r="I166" s="957"/>
      <c r="K166" s="764">
        <f>IO70</f>
        <v>0</v>
      </c>
      <c r="L166" s="764">
        <f>IP70</f>
        <v>0</v>
      </c>
      <c r="M166" s="764">
        <f>IQ70</f>
        <v>0</v>
      </c>
      <c r="N166" s="764">
        <f>IR70</f>
        <v>0</v>
      </c>
      <c r="O166" s="764">
        <f>IS70</f>
        <v>0</v>
      </c>
      <c r="P166" s="764">
        <f t="shared" si="379"/>
        <v>0</v>
      </c>
      <c r="S166" s="1281">
        <f>'Rent Schedule &amp; Summary'!S144</f>
        <v>0</v>
      </c>
      <c r="T166" s="1281"/>
      <c r="U166" s="1281"/>
      <c r="V166" s="1281"/>
      <c r="W166" s="1281"/>
      <c r="X166" s="899"/>
      <c r="AA166" s="899"/>
      <c r="AB166" s="940"/>
      <c r="AC166" s="899"/>
      <c r="AF166" s="899"/>
      <c r="AG166" s="940"/>
      <c r="AH166" s="899"/>
      <c r="AK166" s="899"/>
      <c r="AL166" s="940"/>
      <c r="AM166" s="899"/>
      <c r="AP166" s="899"/>
      <c r="AQ166" s="940"/>
      <c r="AR166" s="311"/>
      <c r="AS166" s="311"/>
      <c r="AT166" s="311"/>
      <c r="AU166" s="311"/>
      <c r="AV166" s="311"/>
      <c r="AW166" s="311"/>
      <c r="BB166" s="311"/>
      <c r="LX166" s="926"/>
      <c r="LY166" s="926"/>
    </row>
    <row r="167" spans="1:352" s="902" customFormat="1" ht="14.25" customHeight="1" x14ac:dyDescent="0.2">
      <c r="C167" s="899"/>
      <c r="D167" s="899"/>
      <c r="E167" s="903"/>
      <c r="F167" s="899"/>
      <c r="H167" s="969" t="s">
        <v>89</v>
      </c>
      <c r="I167" s="970"/>
      <c r="K167" s="764">
        <f>IT70</f>
        <v>0</v>
      </c>
      <c r="L167" s="764">
        <f>IU70</f>
        <v>0</v>
      </c>
      <c r="M167" s="764">
        <f>IV70</f>
        <v>0</v>
      </c>
      <c r="N167" s="764">
        <f>IW70</f>
        <v>0</v>
      </c>
      <c r="O167" s="764">
        <f>IX70</f>
        <v>0</v>
      </c>
      <c r="P167" s="764">
        <f t="shared" si="379"/>
        <v>0</v>
      </c>
      <c r="S167" s="1281">
        <f>'Rent Schedule &amp; Summary'!S145</f>
        <v>0</v>
      </c>
      <c r="T167" s="1281"/>
      <c r="U167" s="1281"/>
      <c r="V167" s="1281"/>
      <c r="W167" s="1281"/>
      <c r="X167" s="899"/>
      <c r="AA167" s="899"/>
      <c r="AB167" s="940"/>
      <c r="AC167" s="899"/>
      <c r="AF167" s="899"/>
      <c r="AG167" s="940"/>
      <c r="AH167" s="899"/>
      <c r="AK167" s="899"/>
      <c r="AL167" s="940"/>
      <c r="AM167" s="899"/>
      <c r="AP167" s="899"/>
      <c r="AQ167" s="940"/>
      <c r="AR167" s="311"/>
      <c r="AS167" s="311"/>
      <c r="AT167" s="311"/>
      <c r="AU167" s="311"/>
      <c r="AV167" s="311"/>
      <c r="AW167" s="311"/>
      <c r="BB167" s="311"/>
      <c r="LX167" s="926"/>
      <c r="LY167" s="926"/>
    </row>
    <row r="168" spans="1:352" s="902" customFormat="1" ht="10.5" customHeight="1" x14ac:dyDescent="0.2">
      <c r="C168" s="899"/>
      <c r="H168" s="972"/>
      <c r="I168" s="973"/>
      <c r="K168" s="962"/>
      <c r="L168" s="962"/>
      <c r="M168" s="962"/>
      <c r="N168" s="962"/>
      <c r="O168" s="962"/>
      <c r="P168" s="962"/>
      <c r="JW168" s="923"/>
      <c r="KB168" s="923"/>
      <c r="KC168" s="923"/>
      <c r="KD168" s="923"/>
      <c r="KE168" s="923"/>
      <c r="KF168" s="923"/>
      <c r="KG168" s="923"/>
      <c r="KH168" s="923"/>
      <c r="KI168" s="923"/>
      <c r="KJ168" s="923"/>
      <c r="KK168" s="923"/>
      <c r="KL168" s="923"/>
      <c r="KM168" s="923"/>
      <c r="KN168" s="923"/>
      <c r="KO168" s="923"/>
      <c r="KP168" s="923"/>
      <c r="KQ168" s="923"/>
      <c r="KR168" s="923"/>
      <c r="KS168" s="923"/>
      <c r="KT168" s="923"/>
      <c r="KU168" s="923"/>
      <c r="KV168" s="923"/>
      <c r="KW168" s="923"/>
      <c r="KX168" s="923"/>
      <c r="KY168" s="923"/>
      <c r="KZ168" s="923"/>
      <c r="LA168" s="923"/>
      <c r="LB168" s="923"/>
      <c r="LC168" s="923"/>
      <c r="LD168" s="923"/>
      <c r="LE168" s="923"/>
      <c r="LF168" s="923"/>
      <c r="LG168" s="923"/>
      <c r="LH168" s="923"/>
      <c r="LI168" s="923"/>
      <c r="LJ168" s="923"/>
      <c r="LK168" s="923"/>
      <c r="LL168" s="923"/>
      <c r="LM168" s="923"/>
      <c r="LN168" s="923"/>
      <c r="LO168" s="923"/>
      <c r="LP168" s="923"/>
      <c r="LQ168" s="923"/>
      <c r="LX168" s="926"/>
      <c r="MN168" s="926"/>
    </row>
    <row r="169" spans="1:352" s="902" customFormat="1" ht="14.45" customHeight="1" x14ac:dyDescent="0.2">
      <c r="A169" s="926" t="s">
        <v>6</v>
      </c>
      <c r="B169" s="926" t="s">
        <v>724</v>
      </c>
      <c r="H169" s="903"/>
      <c r="L169" s="1287">
        <f>$L$53</f>
        <v>0</v>
      </c>
      <c r="M169" s="1287"/>
      <c r="N169" s="1287"/>
      <c r="O169" s="1287"/>
      <c r="S169" s="1288" t="str">
        <f>B169</f>
        <v>UNIT SUMMARY (Continued)</v>
      </c>
      <c r="T169" s="1288"/>
      <c r="U169" s="1288"/>
      <c r="V169" s="1288"/>
      <c r="AY169" s="899"/>
      <c r="BD169" s="899"/>
      <c r="JW169" s="923"/>
      <c r="KB169" s="923"/>
      <c r="KC169" s="923"/>
      <c r="KD169" s="923"/>
      <c r="KE169" s="923"/>
      <c r="KF169" s="923"/>
      <c r="KG169" s="923"/>
      <c r="KH169" s="923"/>
      <c r="KI169" s="923"/>
      <c r="KJ169" s="923"/>
      <c r="KK169" s="923"/>
      <c r="KL169" s="923"/>
      <c r="KM169" s="923"/>
      <c r="KN169" s="923"/>
      <c r="KO169" s="923"/>
      <c r="KP169" s="923"/>
      <c r="KQ169" s="923"/>
      <c r="KR169" s="923"/>
      <c r="KS169" s="923"/>
      <c r="KT169" s="923"/>
      <c r="KU169" s="923"/>
      <c r="KV169" s="923"/>
      <c r="KW169" s="923"/>
      <c r="KX169" s="923"/>
      <c r="KY169" s="923"/>
      <c r="KZ169" s="923"/>
      <c r="LA169" s="923"/>
      <c r="LB169" s="923"/>
      <c r="LC169" s="923"/>
      <c r="LD169" s="923"/>
      <c r="LE169" s="923"/>
      <c r="LF169" s="923"/>
      <c r="LG169" s="923"/>
      <c r="LH169" s="923"/>
      <c r="LI169" s="923"/>
      <c r="LJ169" s="923"/>
      <c r="LK169" s="923"/>
      <c r="LL169" s="923"/>
      <c r="LM169" s="923"/>
      <c r="LN169" s="923"/>
      <c r="LO169" s="923"/>
      <c r="LP169" s="923"/>
      <c r="LQ169" s="923"/>
      <c r="LX169" s="926"/>
      <c r="LY169" s="926"/>
    </row>
    <row r="170" spans="1:352" s="902" customFormat="1" ht="9" customHeight="1" x14ac:dyDescent="0.2">
      <c r="A170" s="926"/>
      <c r="B170" s="926"/>
      <c r="H170" s="903"/>
      <c r="Q170" s="911"/>
      <c r="S170" s="974" t="str">
        <f>C171</f>
        <v>Building Type:
(for Cost Limit purposes only - see Application Instructions for further detail)</v>
      </c>
      <c r="T170" s="926"/>
      <c r="U170" s="922"/>
      <c r="AY170" s="899"/>
      <c r="BD170" s="899"/>
      <c r="JW170" s="923"/>
      <c r="KB170" s="923"/>
      <c r="KC170" s="923"/>
      <c r="KD170" s="923"/>
      <c r="KE170" s="923"/>
      <c r="KF170" s="923"/>
      <c r="KG170" s="923"/>
      <c r="KH170" s="923"/>
      <c r="KI170" s="923"/>
      <c r="KJ170" s="923"/>
      <c r="KK170" s="923"/>
      <c r="KL170" s="923"/>
      <c r="KM170" s="923"/>
      <c r="KN170" s="923"/>
      <c r="KO170" s="923"/>
      <c r="KP170" s="923"/>
      <c r="KQ170" s="923"/>
      <c r="KR170" s="923"/>
      <c r="KS170" s="923"/>
      <c r="KT170" s="923"/>
      <c r="KU170" s="923"/>
      <c r="KV170" s="923"/>
      <c r="KW170" s="923"/>
      <c r="KX170" s="923"/>
      <c r="KY170" s="923"/>
      <c r="KZ170" s="923"/>
      <c r="LA170" s="923"/>
      <c r="LB170" s="923"/>
      <c r="LC170" s="923"/>
      <c r="LD170" s="923"/>
      <c r="LE170" s="923"/>
      <c r="LF170" s="923"/>
      <c r="LG170" s="923"/>
      <c r="LH170" s="923"/>
      <c r="LI170" s="923"/>
      <c r="LJ170" s="923"/>
      <c r="LK170" s="923"/>
      <c r="LL170" s="923"/>
      <c r="LM170" s="923"/>
      <c r="LN170" s="923"/>
      <c r="LO170" s="923"/>
      <c r="LP170" s="923"/>
      <c r="LQ170" s="923"/>
      <c r="LX170" s="926"/>
      <c r="LY170" s="926"/>
    </row>
    <row r="171" spans="1:352" s="902" customFormat="1" ht="14.25" customHeight="1" x14ac:dyDescent="0.2">
      <c r="C171" s="1281" t="s">
        <v>726</v>
      </c>
      <c r="D171" s="1281"/>
      <c r="E171" s="907" t="s">
        <v>476</v>
      </c>
      <c r="F171" s="950"/>
      <c r="H171" s="968"/>
      <c r="I171" s="957"/>
      <c r="K171" s="764">
        <f t="shared" ref="K171:O172" si="380">K160+K164+K166</f>
        <v>0</v>
      </c>
      <c r="L171" s="764">
        <f>L160+L164+L166</f>
        <v>0</v>
      </c>
      <c r="M171" s="764">
        <f t="shared" si="380"/>
        <v>0</v>
      </c>
      <c r="N171" s="764">
        <f t="shared" si="380"/>
        <v>0</v>
      </c>
      <c r="O171" s="764">
        <f t="shared" si="380"/>
        <v>0</v>
      </c>
      <c r="P171" s="764">
        <f t="shared" ref="P171:P178" si="381">SUM(K171:O171)</f>
        <v>0</v>
      </c>
      <c r="S171" s="1281">
        <f>'Rent Schedule &amp; Summary'!S149</f>
        <v>0</v>
      </c>
      <c r="T171" s="1281"/>
      <c r="U171" s="1281"/>
      <c r="V171" s="1281"/>
      <c r="W171" s="1281"/>
      <c r="X171" s="899"/>
      <c r="AA171" s="899"/>
      <c r="AB171" s="940"/>
      <c r="AC171" s="899"/>
      <c r="AF171" s="899"/>
      <c r="AG171" s="940"/>
      <c r="AH171" s="899"/>
      <c r="AK171" s="899"/>
      <c r="AL171" s="940"/>
      <c r="AM171" s="899"/>
      <c r="AP171" s="899"/>
      <c r="AQ171" s="940"/>
      <c r="AR171" s="311"/>
      <c r="AS171" s="311"/>
      <c r="AT171" s="311"/>
      <c r="AU171" s="311"/>
      <c r="AV171" s="311"/>
      <c r="AW171" s="311"/>
      <c r="BB171" s="311"/>
      <c r="LX171" s="926"/>
      <c r="LY171" s="926"/>
    </row>
    <row r="172" spans="1:352" s="902" customFormat="1" ht="14.25" customHeight="1" x14ac:dyDescent="0.2">
      <c r="C172" s="1281"/>
      <c r="D172" s="1281"/>
      <c r="E172" s="907"/>
      <c r="F172" s="950"/>
      <c r="H172" s="969" t="s">
        <v>89</v>
      </c>
      <c r="I172" s="970"/>
      <c r="K172" s="764">
        <f t="shared" si="380"/>
        <v>0</v>
      </c>
      <c r="L172" s="764">
        <f t="shared" si="380"/>
        <v>0</v>
      </c>
      <c r="M172" s="764">
        <f t="shared" si="380"/>
        <v>0</v>
      </c>
      <c r="N172" s="764">
        <f t="shared" si="380"/>
        <v>0</v>
      </c>
      <c r="O172" s="764">
        <f t="shared" si="380"/>
        <v>0</v>
      </c>
      <c r="P172" s="764">
        <f t="shared" si="381"/>
        <v>0</v>
      </c>
      <c r="S172" s="1281">
        <f>'Rent Schedule &amp; Summary'!S150</f>
        <v>0</v>
      </c>
      <c r="T172" s="1281"/>
      <c r="U172" s="1281"/>
      <c r="V172" s="1281"/>
      <c r="W172" s="1281"/>
      <c r="X172" s="899"/>
      <c r="AA172" s="899"/>
      <c r="AB172" s="940"/>
      <c r="AC172" s="899"/>
      <c r="AF172" s="899"/>
      <c r="AG172" s="940"/>
      <c r="AH172" s="899"/>
      <c r="AK172" s="899"/>
      <c r="AL172" s="940"/>
      <c r="AM172" s="899"/>
      <c r="AP172" s="899"/>
      <c r="AQ172" s="940"/>
      <c r="AR172" s="311"/>
      <c r="AS172" s="311"/>
      <c r="AT172" s="311"/>
      <c r="AU172" s="311"/>
      <c r="AV172" s="311"/>
      <c r="AW172" s="311"/>
      <c r="BB172" s="311"/>
      <c r="LX172" s="926"/>
      <c r="LY172" s="926"/>
    </row>
    <row r="173" spans="1:352" s="902" customFormat="1" ht="14.25" customHeight="1" x14ac:dyDescent="0.2">
      <c r="C173" s="1281"/>
      <c r="D173" s="1281"/>
      <c r="E173" s="907" t="s">
        <v>477</v>
      </c>
      <c r="F173" s="950"/>
      <c r="H173" s="953"/>
      <c r="I173" s="950"/>
      <c r="K173" s="764">
        <f t="shared" ref="K173:O174" si="382">K150+K162</f>
        <v>0</v>
      </c>
      <c r="L173" s="764">
        <f t="shared" si="382"/>
        <v>0</v>
      </c>
      <c r="M173" s="764">
        <f t="shared" si="382"/>
        <v>0</v>
      </c>
      <c r="N173" s="764">
        <f t="shared" si="382"/>
        <v>0</v>
      </c>
      <c r="O173" s="764">
        <f t="shared" si="382"/>
        <v>0</v>
      </c>
      <c r="P173" s="764">
        <f t="shared" si="381"/>
        <v>0</v>
      </c>
      <c r="S173" s="1281">
        <f>'Rent Schedule &amp; Summary'!S151</f>
        <v>0</v>
      </c>
      <c r="T173" s="1281"/>
      <c r="U173" s="1281"/>
      <c r="V173" s="1281"/>
      <c r="W173" s="1281"/>
      <c r="X173" s="899"/>
      <c r="AA173" s="899"/>
      <c r="AB173" s="940"/>
      <c r="AC173" s="899"/>
      <c r="AF173" s="899"/>
      <c r="AG173" s="940"/>
      <c r="AH173" s="899"/>
      <c r="AK173" s="899"/>
      <c r="AL173" s="940"/>
      <c r="AM173" s="899"/>
      <c r="AP173" s="899"/>
      <c r="AQ173" s="940"/>
      <c r="AR173" s="311"/>
      <c r="AS173" s="311"/>
      <c r="AT173" s="311"/>
      <c r="AU173" s="311"/>
      <c r="AV173" s="311"/>
      <c r="AW173" s="311"/>
      <c r="BB173" s="311"/>
      <c r="LX173" s="926"/>
      <c r="LY173" s="926"/>
    </row>
    <row r="174" spans="1:352" s="902" customFormat="1" ht="14.25" customHeight="1" x14ac:dyDescent="0.2">
      <c r="C174" s="1281"/>
      <c r="D174" s="1281"/>
      <c r="E174" s="907"/>
      <c r="F174" s="950"/>
      <c r="H174" s="969" t="s">
        <v>89</v>
      </c>
      <c r="I174" s="970"/>
      <c r="K174" s="764">
        <f t="shared" si="382"/>
        <v>0</v>
      </c>
      <c r="L174" s="764">
        <f t="shared" si="382"/>
        <v>0</v>
      </c>
      <c r="M174" s="764">
        <f t="shared" si="382"/>
        <v>0</v>
      </c>
      <c r="N174" s="764">
        <f t="shared" si="382"/>
        <v>0</v>
      </c>
      <c r="O174" s="764">
        <f t="shared" si="382"/>
        <v>0</v>
      </c>
      <c r="P174" s="764">
        <f t="shared" si="381"/>
        <v>0</v>
      </c>
      <c r="S174" s="1281">
        <f>'Rent Schedule &amp; Summary'!S152</f>
        <v>0</v>
      </c>
      <c r="T174" s="1281"/>
      <c r="U174" s="1281"/>
      <c r="V174" s="1281"/>
      <c r="W174" s="1281"/>
      <c r="X174" s="899"/>
      <c r="AA174" s="899"/>
      <c r="AB174" s="940"/>
      <c r="AC174" s="899"/>
      <c r="AF174" s="899"/>
      <c r="AG174" s="940"/>
      <c r="AH174" s="899"/>
      <c r="AK174" s="899"/>
      <c r="AL174" s="940"/>
      <c r="AM174" s="899"/>
      <c r="AP174" s="899"/>
      <c r="AQ174" s="940"/>
      <c r="AR174" s="311"/>
      <c r="AS174" s="311"/>
      <c r="AT174" s="311"/>
      <c r="AU174" s="311"/>
      <c r="AV174" s="311"/>
      <c r="AW174" s="311"/>
      <c r="BB174" s="311"/>
      <c r="LX174" s="926"/>
      <c r="LY174" s="926"/>
    </row>
    <row r="175" spans="1:352" s="902" customFormat="1" ht="14.25" customHeight="1" x14ac:dyDescent="0.2">
      <c r="C175" s="1281"/>
      <c r="D175" s="1281"/>
      <c r="E175" s="907" t="s">
        <v>478</v>
      </c>
      <c r="F175" s="950"/>
      <c r="H175" s="968"/>
      <c r="I175" s="957"/>
      <c r="K175" s="764">
        <f t="shared" ref="K175:O176" si="383">K154+K156</f>
        <v>0</v>
      </c>
      <c r="L175" s="764">
        <f t="shared" si="383"/>
        <v>0</v>
      </c>
      <c r="M175" s="764">
        <f t="shared" si="383"/>
        <v>0</v>
      </c>
      <c r="N175" s="764">
        <f t="shared" si="383"/>
        <v>0</v>
      </c>
      <c r="O175" s="764">
        <f t="shared" si="383"/>
        <v>0</v>
      </c>
      <c r="P175" s="764">
        <f t="shared" si="381"/>
        <v>0</v>
      </c>
      <c r="S175" s="1281">
        <f>'Rent Schedule &amp; Summary'!S153</f>
        <v>0</v>
      </c>
      <c r="T175" s="1281"/>
      <c r="U175" s="1281"/>
      <c r="V175" s="1281"/>
      <c r="W175" s="1281"/>
      <c r="X175" s="899"/>
      <c r="AA175" s="899"/>
      <c r="AB175" s="940"/>
      <c r="AC175" s="899"/>
      <c r="AF175" s="899"/>
      <c r="AG175" s="940"/>
      <c r="AH175" s="899"/>
      <c r="AK175" s="899"/>
      <c r="AL175" s="940"/>
      <c r="AM175" s="899"/>
      <c r="AP175" s="899"/>
      <c r="AQ175" s="940"/>
      <c r="AR175" s="311"/>
      <c r="AS175" s="311"/>
      <c r="AT175" s="311"/>
      <c r="AU175" s="311"/>
      <c r="AV175" s="311"/>
      <c r="AW175" s="311"/>
      <c r="BB175" s="311"/>
      <c r="LX175" s="926"/>
      <c r="LY175" s="926"/>
    </row>
    <row r="176" spans="1:352" s="902" customFormat="1" ht="14.25" customHeight="1" x14ac:dyDescent="0.2">
      <c r="C176" s="1281"/>
      <c r="D176" s="1281"/>
      <c r="E176" s="907"/>
      <c r="F176" s="950"/>
      <c r="H176" s="969" t="s">
        <v>89</v>
      </c>
      <c r="I176" s="970"/>
      <c r="K176" s="764">
        <f t="shared" si="383"/>
        <v>0</v>
      </c>
      <c r="L176" s="764">
        <f t="shared" si="383"/>
        <v>0</v>
      </c>
      <c r="M176" s="764">
        <f t="shared" si="383"/>
        <v>0</v>
      </c>
      <c r="N176" s="764">
        <f t="shared" si="383"/>
        <v>0</v>
      </c>
      <c r="O176" s="764">
        <f t="shared" si="383"/>
        <v>0</v>
      </c>
      <c r="P176" s="764">
        <f t="shared" si="381"/>
        <v>0</v>
      </c>
      <c r="S176" s="1281">
        <f>'Rent Schedule &amp; Summary'!S154</f>
        <v>0</v>
      </c>
      <c r="T176" s="1281"/>
      <c r="U176" s="1281"/>
      <c r="V176" s="1281"/>
      <c r="W176" s="1281"/>
      <c r="X176" s="899"/>
      <c r="AA176" s="899"/>
      <c r="AB176" s="940"/>
      <c r="AC176" s="899"/>
      <c r="AF176" s="899"/>
      <c r="AG176" s="940"/>
      <c r="AH176" s="899"/>
      <c r="AK176" s="899"/>
      <c r="AL176" s="940"/>
      <c r="AM176" s="899"/>
      <c r="AP176" s="899"/>
      <c r="AQ176" s="940"/>
      <c r="AR176" s="311"/>
      <c r="AS176" s="311"/>
      <c r="AT176" s="311"/>
      <c r="AU176" s="311"/>
      <c r="AV176" s="311"/>
      <c r="AW176" s="311"/>
      <c r="BB176" s="311"/>
      <c r="LX176" s="926"/>
      <c r="LY176" s="926"/>
    </row>
    <row r="177" spans="1:353" s="902" customFormat="1" ht="14.25" customHeight="1" x14ac:dyDescent="0.2">
      <c r="C177" s="1281"/>
      <c r="D177" s="1281"/>
      <c r="E177" s="907" t="s">
        <v>479</v>
      </c>
      <c r="F177" s="950"/>
      <c r="H177" s="968"/>
      <c r="I177" s="957"/>
      <c r="K177" s="764">
        <f t="shared" ref="K177:O178" si="384">K152+K158</f>
        <v>0</v>
      </c>
      <c r="L177" s="764">
        <f t="shared" si="384"/>
        <v>0</v>
      </c>
      <c r="M177" s="764">
        <f t="shared" si="384"/>
        <v>0</v>
      </c>
      <c r="N177" s="764">
        <f t="shared" si="384"/>
        <v>0</v>
      </c>
      <c r="O177" s="764">
        <f t="shared" si="384"/>
        <v>0</v>
      </c>
      <c r="P177" s="764">
        <f t="shared" si="381"/>
        <v>0</v>
      </c>
      <c r="S177" s="1281">
        <f>'Rent Schedule &amp; Summary'!S155</f>
        <v>0</v>
      </c>
      <c r="T177" s="1281"/>
      <c r="U177" s="1281"/>
      <c r="V177" s="1281"/>
      <c r="W177" s="1281"/>
      <c r="X177" s="899"/>
      <c r="AA177" s="899"/>
      <c r="AB177" s="940"/>
      <c r="AC177" s="899"/>
      <c r="AF177" s="899"/>
      <c r="AG177" s="940"/>
      <c r="AH177" s="899"/>
      <c r="AK177" s="899"/>
      <c r="AL177" s="940"/>
      <c r="AM177" s="899"/>
      <c r="AP177" s="899"/>
      <c r="AQ177" s="940"/>
      <c r="AR177" s="311"/>
      <c r="AS177" s="311"/>
      <c r="AT177" s="311"/>
      <c r="AU177" s="311"/>
      <c r="AV177" s="311"/>
      <c r="AW177" s="311"/>
      <c r="BB177" s="311"/>
      <c r="LX177" s="926"/>
      <c r="LY177" s="926"/>
    </row>
    <row r="178" spans="1:353" s="902" customFormat="1" ht="14.25" customHeight="1" x14ac:dyDescent="0.25">
      <c r="C178" s="899"/>
      <c r="D178" s="899"/>
      <c r="E178" s="975"/>
      <c r="F178" s="950"/>
      <c r="H178" s="969" t="s">
        <v>89</v>
      </c>
      <c r="I178" s="970"/>
      <c r="K178" s="764">
        <f t="shared" si="384"/>
        <v>0</v>
      </c>
      <c r="L178" s="764">
        <f t="shared" si="384"/>
        <v>0</v>
      </c>
      <c r="M178" s="764">
        <f t="shared" si="384"/>
        <v>0</v>
      </c>
      <c r="N178" s="764">
        <f t="shared" si="384"/>
        <v>0</v>
      </c>
      <c r="O178" s="764">
        <f t="shared" si="384"/>
        <v>0</v>
      </c>
      <c r="P178" s="764">
        <f t="shared" si="381"/>
        <v>0</v>
      </c>
      <c r="Q178" s="1280" t="s">
        <v>727</v>
      </c>
      <c r="S178" s="1281">
        <f>'Rent Schedule &amp; Summary'!S156</f>
        <v>0</v>
      </c>
      <c r="T178" s="1281"/>
      <c r="U178" s="1281"/>
      <c r="V178" s="1281"/>
      <c r="W178" s="1281"/>
      <c r="X178" s="899"/>
      <c r="AA178" s="899"/>
      <c r="AB178" s="940"/>
      <c r="AC178" s="899"/>
      <c r="AF178" s="899"/>
      <c r="AG178" s="940"/>
      <c r="AH178" s="899"/>
      <c r="AK178" s="899"/>
      <c r="AL178" s="940"/>
      <c r="AM178" s="899"/>
      <c r="AP178" s="899"/>
      <c r="AQ178" s="940"/>
      <c r="AR178" s="311"/>
      <c r="AS178" s="311"/>
      <c r="AT178" s="311"/>
      <c r="AU178" s="311"/>
      <c r="AV178" s="311"/>
      <c r="AW178" s="311"/>
      <c r="BB178" s="311"/>
      <c r="LX178" s="926"/>
      <c r="LY178" s="926"/>
    </row>
    <row r="179" spans="1:353" s="902" customFormat="1" ht="9" customHeight="1" x14ac:dyDescent="0.2">
      <c r="A179" s="963"/>
      <c r="B179" s="963"/>
      <c r="D179" s="911"/>
      <c r="E179" s="907"/>
      <c r="F179" s="899"/>
      <c r="H179" s="940"/>
      <c r="I179" s="940"/>
      <c r="K179" s="961"/>
      <c r="L179" s="961"/>
      <c r="M179" s="961"/>
      <c r="N179" s="961"/>
      <c r="O179" s="961"/>
      <c r="P179" s="961"/>
      <c r="Q179" s="1280"/>
      <c r="S179" s="976"/>
      <c r="U179" s="954"/>
      <c r="X179" s="899"/>
      <c r="AA179" s="899"/>
      <c r="AB179" s="940"/>
      <c r="AC179" s="899"/>
      <c r="AF179" s="899"/>
      <c r="AG179" s="940"/>
      <c r="AH179" s="899"/>
      <c r="AK179" s="899"/>
      <c r="AL179" s="940"/>
      <c r="AM179" s="899"/>
      <c r="AP179" s="899"/>
      <c r="AQ179" s="940"/>
      <c r="AR179" s="899"/>
      <c r="AS179" s="899"/>
      <c r="AT179" s="899"/>
      <c r="AU179" s="899"/>
      <c r="AV179" s="899"/>
      <c r="AW179" s="899"/>
      <c r="AY179" s="899"/>
      <c r="BB179" s="899"/>
      <c r="BD179" s="899"/>
      <c r="JW179" s="923"/>
      <c r="KB179" s="923"/>
      <c r="KC179" s="923"/>
      <c r="KD179" s="923"/>
      <c r="KE179" s="923"/>
      <c r="KF179" s="923"/>
      <c r="KG179" s="923"/>
      <c r="KH179" s="923"/>
      <c r="KI179" s="923"/>
      <c r="KJ179" s="923"/>
      <c r="KK179" s="923"/>
      <c r="KL179" s="923"/>
      <c r="KM179" s="923"/>
      <c r="KN179" s="923"/>
      <c r="KO179" s="923"/>
      <c r="KP179" s="923"/>
      <c r="KQ179" s="923"/>
      <c r="KR179" s="923"/>
      <c r="KS179" s="923"/>
      <c r="KT179" s="923"/>
      <c r="KU179" s="923"/>
      <c r="KV179" s="923"/>
      <c r="KW179" s="923"/>
      <c r="KX179" s="923"/>
      <c r="KY179" s="923"/>
      <c r="KZ179" s="923"/>
      <c r="LA179" s="923"/>
      <c r="LB179" s="923"/>
      <c r="LC179" s="923"/>
      <c r="LD179" s="923"/>
      <c r="LE179" s="923"/>
      <c r="LF179" s="923"/>
      <c r="LG179" s="923"/>
      <c r="LH179" s="923"/>
      <c r="LI179" s="923"/>
      <c r="LJ179" s="923"/>
      <c r="LK179" s="923"/>
      <c r="LL179" s="923"/>
      <c r="LM179" s="923"/>
      <c r="LN179" s="923"/>
      <c r="LO179" s="923"/>
      <c r="LP179" s="923"/>
      <c r="LQ179" s="923"/>
      <c r="LX179" s="926"/>
      <c r="LY179" s="926"/>
    </row>
    <row r="180" spans="1:353" s="902" customFormat="1" ht="12" customHeight="1" x14ac:dyDescent="0.2">
      <c r="A180" s="926"/>
      <c r="B180" s="926" t="s">
        <v>481</v>
      </c>
      <c r="C180" s="899"/>
      <c r="D180" s="899"/>
      <c r="E180" s="899"/>
      <c r="F180" s="899"/>
      <c r="H180" s="957"/>
      <c r="I180" s="957"/>
      <c r="K180" s="977"/>
      <c r="L180" s="977"/>
      <c r="M180" s="977"/>
      <c r="N180" s="977"/>
      <c r="O180" s="977"/>
      <c r="P180" s="977"/>
      <c r="Q180" s="1280"/>
      <c r="S180" s="1294" t="str">
        <f>B180</f>
        <v>Unit Square Footage:</v>
      </c>
      <c r="T180" s="1294"/>
      <c r="U180" s="1294"/>
      <c r="X180" s="899"/>
      <c r="AA180" s="899"/>
      <c r="AB180" s="940"/>
      <c r="AC180" s="899"/>
      <c r="AF180" s="899"/>
      <c r="AG180" s="940"/>
      <c r="AH180" s="899"/>
      <c r="AK180" s="899"/>
      <c r="AL180" s="940"/>
      <c r="AM180" s="899"/>
      <c r="AP180" s="899"/>
      <c r="AQ180" s="940"/>
      <c r="AR180" s="899"/>
      <c r="AS180" s="899"/>
      <c r="AT180" s="899"/>
      <c r="AU180" s="899"/>
      <c r="AV180" s="899"/>
      <c r="AW180" s="899"/>
      <c r="AY180" s="899"/>
      <c r="BB180" s="899"/>
      <c r="BD180" s="899"/>
      <c r="JW180" s="923"/>
      <c r="KB180" s="923"/>
      <c r="KC180" s="923"/>
      <c r="KD180" s="923"/>
      <c r="KE180" s="923"/>
      <c r="KF180" s="923"/>
      <c r="KG180" s="923"/>
      <c r="KH180" s="923"/>
      <c r="KI180" s="923"/>
      <c r="KJ180" s="923"/>
      <c r="KK180" s="923"/>
      <c r="KL180" s="923"/>
      <c r="KM180" s="923"/>
      <c r="KN180" s="923"/>
      <c r="KO180" s="923"/>
      <c r="KP180" s="923"/>
      <c r="KQ180" s="923"/>
      <c r="KR180" s="923"/>
      <c r="KS180" s="923"/>
      <c r="KT180" s="923"/>
      <c r="KU180" s="923"/>
      <c r="KV180" s="923"/>
      <c r="KW180" s="923"/>
      <c r="KX180" s="923"/>
      <c r="KY180" s="923"/>
      <c r="KZ180" s="923"/>
      <c r="LA180" s="923"/>
      <c r="LB180" s="923"/>
      <c r="LC180" s="923"/>
      <c r="LD180" s="923"/>
      <c r="LE180" s="923"/>
      <c r="LF180" s="923"/>
      <c r="LG180" s="923"/>
      <c r="LH180" s="923"/>
      <c r="LI180" s="923"/>
      <c r="LJ180" s="923"/>
      <c r="LK180" s="923"/>
      <c r="LL180" s="923"/>
      <c r="LM180" s="923"/>
      <c r="LN180" s="923"/>
      <c r="LO180" s="923"/>
      <c r="LP180" s="923"/>
      <c r="LQ180" s="923"/>
      <c r="LX180" s="926"/>
      <c r="LY180" s="926"/>
    </row>
    <row r="181" spans="1:353" s="902" customFormat="1" ht="14.25" customHeight="1" x14ac:dyDescent="0.2">
      <c r="C181" s="899" t="s">
        <v>92</v>
      </c>
      <c r="D181" s="899"/>
      <c r="E181" s="899"/>
      <c r="F181" s="899"/>
      <c r="H181" s="903" t="s">
        <v>439</v>
      </c>
      <c r="I181" s="945"/>
      <c r="K181" s="962">
        <f>EI70</f>
        <v>0</v>
      </c>
      <c r="L181" s="962">
        <f>EJ70</f>
        <v>0</v>
      </c>
      <c r="M181" s="962">
        <f>EK70</f>
        <v>0</v>
      </c>
      <c r="N181" s="962">
        <f>EL70</f>
        <v>0</v>
      </c>
      <c r="O181" s="962">
        <f>EM70</f>
        <v>0</v>
      </c>
      <c r="P181" s="767">
        <f t="shared" ref="P181:P187" si="385">SUM(K181:O181)</f>
        <v>0</v>
      </c>
      <c r="Q181" s="958" t="str">
        <f t="shared" ref="Q181:Q187" si="386">IF(OR(P78=0,P78=""),"",P181/P78)</f>
        <v/>
      </c>
      <c r="S181" s="1281">
        <f>'Rent Schedule &amp; Summary'!S159</f>
        <v>0</v>
      </c>
      <c r="T181" s="1281"/>
      <c r="U181" s="1281"/>
      <c r="V181" s="1281"/>
      <c r="W181" s="1281"/>
      <c r="X181" s="899"/>
      <c r="AA181" s="899"/>
      <c r="AB181" s="940"/>
      <c r="AC181" s="899"/>
      <c r="AF181" s="899"/>
      <c r="AG181" s="940"/>
      <c r="AH181" s="899"/>
      <c r="AK181" s="899"/>
      <c r="AL181" s="940"/>
      <c r="AM181" s="899"/>
      <c r="AP181" s="899"/>
      <c r="AQ181" s="940"/>
      <c r="AR181" s="311"/>
      <c r="AS181" s="311"/>
      <c r="AT181" s="311"/>
      <c r="AU181" s="311"/>
      <c r="AV181" s="311"/>
      <c r="AW181" s="311"/>
      <c r="AY181" s="899"/>
      <c r="BB181" s="311"/>
      <c r="BD181" s="899"/>
      <c r="JW181" s="923"/>
      <c r="KB181" s="923"/>
      <c r="KC181" s="923"/>
      <c r="KD181" s="923"/>
      <c r="KE181" s="923"/>
      <c r="KF181" s="923"/>
      <c r="KG181" s="923"/>
      <c r="KH181" s="923"/>
      <c r="KI181" s="923"/>
      <c r="KJ181" s="923"/>
      <c r="KK181" s="923"/>
      <c r="KL181" s="923"/>
      <c r="KM181" s="923"/>
      <c r="KN181" s="923"/>
      <c r="KO181" s="923"/>
      <c r="KP181" s="923"/>
      <c r="KQ181" s="923"/>
      <c r="KR181" s="923"/>
      <c r="KS181" s="923"/>
      <c r="KT181" s="923"/>
      <c r="KU181" s="923"/>
      <c r="KV181" s="923"/>
      <c r="KW181" s="923"/>
      <c r="KX181" s="923"/>
      <c r="KY181" s="923"/>
      <c r="KZ181" s="923"/>
      <c r="LA181" s="923"/>
      <c r="LB181" s="923"/>
      <c r="LC181" s="923"/>
      <c r="LD181" s="923"/>
      <c r="LE181" s="923"/>
      <c r="LF181" s="923"/>
      <c r="LG181" s="923"/>
      <c r="LH181" s="923"/>
      <c r="LI181" s="923"/>
      <c r="LJ181" s="923"/>
      <c r="LK181" s="923"/>
      <c r="LL181" s="923"/>
      <c r="LM181" s="923"/>
      <c r="LN181" s="923"/>
      <c r="LO181" s="923"/>
      <c r="LP181" s="923"/>
      <c r="LQ181" s="923"/>
      <c r="LX181" s="926"/>
      <c r="LY181" s="926"/>
    </row>
    <row r="182" spans="1:353" s="902" customFormat="1" ht="14.25" customHeight="1" x14ac:dyDescent="0.2">
      <c r="C182" s="899"/>
      <c r="D182" s="899"/>
      <c r="E182" s="899"/>
      <c r="F182" s="899"/>
      <c r="H182" s="968" t="s">
        <v>441</v>
      </c>
      <c r="I182" s="957"/>
      <c r="K182" s="767">
        <f>EN70</f>
        <v>0</v>
      </c>
      <c r="L182" s="767">
        <f>EO70</f>
        <v>0</v>
      </c>
      <c r="M182" s="767">
        <f>EP70</f>
        <v>0</v>
      </c>
      <c r="N182" s="767">
        <f>EQ70</f>
        <v>0</v>
      </c>
      <c r="O182" s="767">
        <f>ER70</f>
        <v>0</v>
      </c>
      <c r="P182" s="767">
        <f t="shared" si="385"/>
        <v>0</v>
      </c>
      <c r="Q182" s="958" t="str">
        <f t="shared" si="386"/>
        <v/>
      </c>
      <c r="S182" s="1281">
        <f>'Rent Schedule &amp; Summary'!S160</f>
        <v>0</v>
      </c>
      <c r="T182" s="1281"/>
      <c r="U182" s="1281"/>
      <c r="V182" s="1281"/>
      <c r="W182" s="1281"/>
      <c r="X182" s="899"/>
      <c r="AA182" s="899"/>
      <c r="AB182" s="940"/>
      <c r="AC182" s="899"/>
      <c r="AF182" s="899"/>
      <c r="AG182" s="940"/>
      <c r="AH182" s="899"/>
      <c r="AK182" s="899"/>
      <c r="AL182" s="940"/>
      <c r="AM182" s="899"/>
      <c r="AP182" s="899"/>
      <c r="AQ182" s="940"/>
      <c r="AR182" s="311"/>
      <c r="AS182" s="311"/>
      <c r="AT182" s="311"/>
      <c r="AU182" s="311"/>
      <c r="AV182" s="311"/>
      <c r="AW182" s="311"/>
      <c r="AY182" s="899"/>
      <c r="BB182" s="311"/>
      <c r="BD182" s="899"/>
      <c r="JW182" s="923"/>
      <c r="KB182" s="923"/>
      <c r="KC182" s="923"/>
      <c r="KD182" s="923"/>
      <c r="KE182" s="923"/>
      <c r="KF182" s="923"/>
      <c r="KG182" s="923"/>
      <c r="KH182" s="923"/>
      <c r="KI182" s="923"/>
      <c r="KJ182" s="923"/>
      <c r="KK182" s="923"/>
      <c r="KL182" s="923"/>
      <c r="KM182" s="923"/>
      <c r="KN182" s="923"/>
      <c r="KO182" s="923"/>
      <c r="KP182" s="923"/>
      <c r="KQ182" s="923"/>
      <c r="KR182" s="923"/>
      <c r="KS182" s="923"/>
      <c r="KT182" s="923"/>
      <c r="KU182" s="923"/>
      <c r="KV182" s="923"/>
      <c r="KW182" s="923"/>
      <c r="KX182" s="923"/>
      <c r="KY182" s="923"/>
      <c r="KZ182" s="923"/>
      <c r="LA182" s="923"/>
      <c r="LB182" s="923"/>
      <c r="LC182" s="923"/>
      <c r="LD182" s="923"/>
      <c r="LE182" s="923"/>
      <c r="LF182" s="923"/>
      <c r="LG182" s="923"/>
      <c r="LH182" s="923"/>
      <c r="LI182" s="923"/>
      <c r="LJ182" s="923"/>
      <c r="LK182" s="923"/>
      <c r="LL182" s="923"/>
      <c r="LM182" s="923"/>
      <c r="LN182" s="923"/>
      <c r="LO182" s="923"/>
      <c r="LP182" s="923"/>
      <c r="LQ182" s="923"/>
      <c r="LX182" s="926"/>
      <c r="LY182" s="926"/>
    </row>
    <row r="183" spans="1:353" s="902" customFormat="1" ht="14.25" customHeight="1" x14ac:dyDescent="0.2">
      <c r="C183" s="899"/>
      <c r="D183" s="899"/>
      <c r="E183" s="899"/>
      <c r="F183" s="899"/>
      <c r="H183" s="968" t="s">
        <v>442</v>
      </c>
      <c r="I183" s="957"/>
      <c r="K183" s="767">
        <f>ES70</f>
        <v>0</v>
      </c>
      <c r="L183" s="767">
        <f>ET70</f>
        <v>0</v>
      </c>
      <c r="M183" s="767">
        <f>EU70</f>
        <v>0</v>
      </c>
      <c r="N183" s="767">
        <f>EV70</f>
        <v>0</v>
      </c>
      <c r="O183" s="767">
        <f>EW70</f>
        <v>0</v>
      </c>
      <c r="P183" s="767">
        <f t="shared" si="385"/>
        <v>0</v>
      </c>
      <c r="Q183" s="958" t="str">
        <f t="shared" si="386"/>
        <v/>
      </c>
      <c r="S183" s="1281">
        <f>'Rent Schedule &amp; Summary'!S161</f>
        <v>0</v>
      </c>
      <c r="T183" s="1281"/>
      <c r="U183" s="1281"/>
      <c r="V183" s="1281"/>
      <c r="W183" s="1281"/>
      <c r="X183" s="899"/>
      <c r="AA183" s="899"/>
      <c r="AB183" s="940"/>
      <c r="AC183" s="899"/>
      <c r="AF183" s="899"/>
      <c r="AG183" s="940"/>
      <c r="AH183" s="899"/>
      <c r="AK183" s="899"/>
      <c r="AL183" s="940"/>
      <c r="AM183" s="899"/>
      <c r="AP183" s="899"/>
      <c r="AQ183" s="940"/>
      <c r="AR183" s="311"/>
      <c r="AS183" s="311"/>
      <c r="AT183" s="311"/>
      <c r="AU183" s="311"/>
      <c r="AV183" s="311"/>
      <c r="AW183" s="311"/>
      <c r="AY183" s="899"/>
      <c r="BB183" s="311"/>
      <c r="BD183" s="899"/>
      <c r="JW183" s="923"/>
      <c r="KB183" s="923"/>
      <c r="KC183" s="923"/>
      <c r="KD183" s="923"/>
      <c r="KE183" s="923"/>
      <c r="KF183" s="923"/>
      <c r="KG183" s="923"/>
      <c r="KH183" s="923"/>
      <c r="KI183" s="923"/>
      <c r="KJ183" s="923"/>
      <c r="KK183" s="923"/>
      <c r="KL183" s="923"/>
      <c r="KM183" s="923"/>
      <c r="KN183" s="923"/>
      <c r="KO183" s="923"/>
      <c r="KP183" s="923"/>
      <c r="KQ183" s="923"/>
      <c r="KR183" s="923"/>
      <c r="KS183" s="923"/>
      <c r="KT183" s="923"/>
      <c r="KU183" s="923"/>
      <c r="KV183" s="923"/>
      <c r="KW183" s="923"/>
      <c r="KX183" s="923"/>
      <c r="KY183" s="923"/>
      <c r="KZ183" s="923"/>
      <c r="LA183" s="923"/>
      <c r="LB183" s="923"/>
      <c r="LC183" s="923"/>
      <c r="LD183" s="923"/>
      <c r="LE183" s="923"/>
      <c r="LF183" s="923"/>
      <c r="LG183" s="923"/>
      <c r="LH183" s="923"/>
      <c r="LI183" s="923"/>
      <c r="LJ183" s="923"/>
      <c r="LK183" s="923"/>
      <c r="LL183" s="923"/>
      <c r="LM183" s="923"/>
      <c r="LN183" s="923"/>
      <c r="LO183" s="923"/>
      <c r="LP183" s="923"/>
      <c r="LQ183" s="923"/>
      <c r="LX183" s="926"/>
      <c r="LY183" s="926"/>
    </row>
    <row r="184" spans="1:353" s="902" customFormat="1" ht="14.25" customHeight="1" x14ac:dyDescent="0.2">
      <c r="C184" s="899"/>
      <c r="D184" s="899"/>
      <c r="E184" s="899"/>
      <c r="F184" s="899"/>
      <c r="H184" s="968" t="s">
        <v>443</v>
      </c>
      <c r="I184" s="957"/>
      <c r="K184" s="767">
        <f>EX70</f>
        <v>0</v>
      </c>
      <c r="L184" s="767">
        <f>EY70</f>
        <v>0</v>
      </c>
      <c r="M184" s="767">
        <f>EZ70</f>
        <v>0</v>
      </c>
      <c r="N184" s="767">
        <f>FA70</f>
        <v>0</v>
      </c>
      <c r="O184" s="767">
        <f>FB70</f>
        <v>0</v>
      </c>
      <c r="P184" s="767">
        <f t="shared" si="385"/>
        <v>0</v>
      </c>
      <c r="Q184" s="958" t="str">
        <f t="shared" si="386"/>
        <v/>
      </c>
      <c r="S184" s="1281">
        <f>'Rent Schedule &amp; Summary'!S162</f>
        <v>0</v>
      </c>
      <c r="T184" s="1281"/>
      <c r="U184" s="1281"/>
      <c r="V184" s="1281"/>
      <c r="W184" s="1281"/>
      <c r="X184" s="899"/>
      <c r="AA184" s="899"/>
      <c r="AB184" s="940"/>
      <c r="AC184" s="899"/>
      <c r="AF184" s="899"/>
      <c r="AG184" s="940"/>
      <c r="AH184" s="899"/>
      <c r="AK184" s="899"/>
      <c r="AL184" s="940"/>
      <c r="AM184" s="899"/>
      <c r="AP184" s="899"/>
      <c r="AQ184" s="940"/>
      <c r="AR184" s="311"/>
      <c r="AS184" s="311"/>
      <c r="AT184" s="311"/>
      <c r="AU184" s="311"/>
      <c r="AV184" s="311"/>
      <c r="AW184" s="311"/>
      <c r="AY184" s="899"/>
      <c r="BB184" s="311"/>
      <c r="BD184" s="899"/>
      <c r="JW184" s="923"/>
      <c r="KB184" s="923"/>
      <c r="KC184" s="923"/>
      <c r="KD184" s="923"/>
      <c r="KE184" s="923"/>
      <c r="KF184" s="923"/>
      <c r="KG184" s="923"/>
      <c r="KH184" s="923"/>
      <c r="KI184" s="923"/>
      <c r="KJ184" s="923"/>
      <c r="KK184" s="923"/>
      <c r="KL184" s="923"/>
      <c r="KM184" s="923"/>
      <c r="KN184" s="923"/>
      <c r="KO184" s="923"/>
      <c r="KP184" s="923"/>
      <c r="KQ184" s="923"/>
      <c r="KR184" s="923"/>
      <c r="KS184" s="923"/>
      <c r="KT184" s="923"/>
      <c r="KU184" s="923"/>
      <c r="KV184" s="923"/>
      <c r="KW184" s="923"/>
      <c r="KX184" s="923"/>
      <c r="KY184" s="923"/>
      <c r="KZ184" s="923"/>
      <c r="LA184" s="923"/>
      <c r="LB184" s="923"/>
      <c r="LC184" s="923"/>
      <c r="LD184" s="923"/>
      <c r="LE184" s="923"/>
      <c r="LF184" s="923"/>
      <c r="LG184" s="923"/>
      <c r="LH184" s="923"/>
      <c r="LI184" s="923"/>
      <c r="LJ184" s="923"/>
      <c r="LK184" s="923"/>
      <c r="LL184" s="923"/>
      <c r="LM184" s="923"/>
      <c r="LN184" s="923"/>
      <c r="LO184" s="923"/>
      <c r="LP184" s="923"/>
      <c r="LQ184" s="923"/>
      <c r="LX184" s="926"/>
      <c r="LY184" s="926"/>
    </row>
    <row r="185" spans="1:353" s="902" customFormat="1" ht="14.25" customHeight="1" x14ac:dyDescent="0.2">
      <c r="C185" s="899"/>
      <c r="D185" s="899"/>
      <c r="E185" s="899"/>
      <c r="F185" s="899"/>
      <c r="H185" s="968" t="s">
        <v>444</v>
      </c>
      <c r="I185" s="957"/>
      <c r="K185" s="767">
        <f>FC70</f>
        <v>0</v>
      </c>
      <c r="L185" s="767">
        <f>FD70</f>
        <v>0</v>
      </c>
      <c r="M185" s="767">
        <f>FE70</f>
        <v>0</v>
      </c>
      <c r="N185" s="767">
        <f>FF70</f>
        <v>0</v>
      </c>
      <c r="O185" s="767">
        <f>FG70</f>
        <v>0</v>
      </c>
      <c r="P185" s="767">
        <f t="shared" si="385"/>
        <v>0</v>
      </c>
      <c r="Q185" s="958" t="str">
        <f t="shared" si="386"/>
        <v/>
      </c>
      <c r="S185" s="1281">
        <f>'Rent Schedule &amp; Summary'!S163</f>
        <v>0</v>
      </c>
      <c r="T185" s="1281"/>
      <c r="U185" s="1281"/>
      <c r="V185" s="1281"/>
      <c r="W185" s="1281"/>
      <c r="X185" s="899"/>
      <c r="AA185" s="899"/>
      <c r="AB185" s="940"/>
      <c r="AC185" s="899"/>
      <c r="AF185" s="899"/>
      <c r="AG185" s="940"/>
      <c r="AH185" s="899"/>
      <c r="AK185" s="899"/>
      <c r="AL185" s="940"/>
      <c r="AM185" s="899"/>
      <c r="AP185" s="899"/>
      <c r="AQ185" s="940"/>
      <c r="AR185" s="311"/>
      <c r="AS185" s="311"/>
      <c r="AT185" s="311"/>
      <c r="AU185" s="311"/>
      <c r="AV185" s="311"/>
      <c r="AW185" s="311"/>
      <c r="AY185" s="899"/>
      <c r="BB185" s="311"/>
      <c r="BD185" s="899"/>
      <c r="JW185" s="923"/>
      <c r="KB185" s="923"/>
      <c r="KC185" s="923"/>
      <c r="KD185" s="923"/>
      <c r="KE185" s="923"/>
      <c r="KF185" s="923"/>
      <c r="KG185" s="923"/>
      <c r="KH185" s="923"/>
      <c r="KI185" s="923"/>
      <c r="KJ185" s="923"/>
      <c r="KK185" s="923"/>
      <c r="KL185" s="923"/>
      <c r="KM185" s="923"/>
      <c r="KN185" s="923"/>
      <c r="KO185" s="923"/>
      <c r="KP185" s="923"/>
      <c r="KQ185" s="923"/>
      <c r="KR185" s="923"/>
      <c r="KS185" s="923"/>
      <c r="KT185" s="923"/>
      <c r="KU185" s="923"/>
      <c r="KV185" s="923"/>
      <c r="KW185" s="923"/>
      <c r="KX185" s="923"/>
      <c r="KY185" s="923"/>
      <c r="KZ185" s="923"/>
      <c r="LA185" s="923"/>
      <c r="LB185" s="923"/>
      <c r="LC185" s="923"/>
      <c r="LD185" s="923"/>
      <c r="LE185" s="923"/>
      <c r="LF185" s="923"/>
      <c r="LG185" s="923"/>
      <c r="LH185" s="923"/>
      <c r="LI185" s="923"/>
      <c r="LJ185" s="923"/>
      <c r="LK185" s="923"/>
      <c r="LL185" s="923"/>
      <c r="LM185" s="923"/>
      <c r="LN185" s="923"/>
      <c r="LO185" s="923"/>
      <c r="LP185" s="923"/>
      <c r="LQ185" s="923"/>
      <c r="LX185" s="926"/>
      <c r="LY185" s="926"/>
    </row>
    <row r="186" spans="1:353" s="902" customFormat="1" ht="14.25" customHeight="1" x14ac:dyDescent="0.2">
      <c r="C186" s="899"/>
      <c r="D186" s="899"/>
      <c r="E186" s="899"/>
      <c r="F186" s="899"/>
      <c r="H186" s="968" t="s">
        <v>445</v>
      </c>
      <c r="I186" s="957"/>
      <c r="K186" s="767">
        <f>FH70</f>
        <v>0</v>
      </c>
      <c r="L186" s="767">
        <f>FI70</f>
        <v>0</v>
      </c>
      <c r="M186" s="767">
        <f>FJ70</f>
        <v>0</v>
      </c>
      <c r="N186" s="767">
        <f>FK70</f>
        <v>0</v>
      </c>
      <c r="O186" s="767">
        <f>FL70</f>
        <v>0</v>
      </c>
      <c r="P186" s="767">
        <f t="shared" si="385"/>
        <v>0</v>
      </c>
      <c r="Q186" s="958" t="str">
        <f t="shared" si="386"/>
        <v/>
      </c>
      <c r="S186" s="1281">
        <f>'Rent Schedule &amp; Summary'!S164</f>
        <v>0</v>
      </c>
      <c r="T186" s="1281"/>
      <c r="U186" s="1281"/>
      <c r="V186" s="1281"/>
      <c r="W186" s="1281"/>
      <c r="X186" s="899"/>
      <c r="AA186" s="899"/>
      <c r="AB186" s="940"/>
      <c r="AC186" s="899"/>
      <c r="AF186" s="899"/>
      <c r="AG186" s="940"/>
      <c r="AH186" s="899"/>
      <c r="AK186" s="899"/>
      <c r="AL186" s="940"/>
      <c r="AM186" s="899"/>
      <c r="AP186" s="899"/>
      <c r="AQ186" s="940"/>
      <c r="AR186" s="311"/>
      <c r="AS186" s="311"/>
      <c r="AT186" s="311"/>
      <c r="AU186" s="311"/>
      <c r="AV186" s="311"/>
      <c r="AW186" s="311"/>
      <c r="AY186" s="899"/>
      <c r="BB186" s="311"/>
      <c r="BD186" s="899"/>
      <c r="JW186" s="923"/>
      <c r="KB186" s="923"/>
      <c r="KC186" s="923"/>
      <c r="KD186" s="923"/>
      <c r="KE186" s="923"/>
      <c r="KF186" s="923"/>
      <c r="KG186" s="923"/>
      <c r="KH186" s="923"/>
      <c r="KI186" s="923"/>
      <c r="KJ186" s="923"/>
      <c r="KK186" s="923"/>
      <c r="KL186" s="923"/>
      <c r="KM186" s="923"/>
      <c r="KN186" s="923"/>
      <c r="KO186" s="923"/>
      <c r="KP186" s="923"/>
      <c r="KQ186" s="923"/>
      <c r="KR186" s="923"/>
      <c r="KS186" s="923"/>
      <c r="KT186" s="923"/>
      <c r="KU186" s="923"/>
      <c r="KV186" s="923"/>
      <c r="KW186" s="923"/>
      <c r="KX186" s="923"/>
      <c r="KY186" s="923"/>
      <c r="KZ186" s="923"/>
      <c r="LA186" s="923"/>
      <c r="LB186" s="923"/>
      <c r="LC186" s="923"/>
      <c r="LD186" s="923"/>
      <c r="LE186" s="923"/>
      <c r="LF186" s="923"/>
      <c r="LG186" s="923"/>
      <c r="LH186" s="923"/>
      <c r="LI186" s="923"/>
      <c r="LJ186" s="923"/>
      <c r="LK186" s="923"/>
      <c r="LL186" s="923"/>
      <c r="LM186" s="923"/>
      <c r="LN186" s="923"/>
      <c r="LO186" s="923"/>
      <c r="LP186" s="923"/>
      <c r="LQ186" s="923"/>
      <c r="LX186" s="926"/>
      <c r="LY186" s="926"/>
    </row>
    <row r="187" spans="1:353" s="902" customFormat="1" ht="14.25" customHeight="1" x14ac:dyDescent="0.2">
      <c r="C187" s="900"/>
      <c r="D187" s="899"/>
      <c r="E187" s="899"/>
      <c r="F187" s="899"/>
      <c r="H187" s="903" t="s">
        <v>446</v>
      </c>
      <c r="I187" s="945"/>
      <c r="K187" s="962">
        <f>FM70</f>
        <v>0</v>
      </c>
      <c r="L187" s="962">
        <f>FN70</f>
        <v>0</v>
      </c>
      <c r="M187" s="962">
        <f>FO70</f>
        <v>0</v>
      </c>
      <c r="N187" s="962">
        <f>FP70</f>
        <v>0</v>
      </c>
      <c r="O187" s="962">
        <f>FQ70</f>
        <v>0</v>
      </c>
      <c r="P187" s="767">
        <f t="shared" si="385"/>
        <v>0</v>
      </c>
      <c r="Q187" s="958" t="str">
        <f t="shared" si="386"/>
        <v/>
      </c>
      <c r="S187" s="1281">
        <f>'Rent Schedule &amp; Summary'!S165</f>
        <v>0</v>
      </c>
      <c r="T187" s="1281"/>
      <c r="U187" s="1281"/>
      <c r="V187" s="1281"/>
      <c r="W187" s="1281"/>
      <c r="X187" s="900"/>
      <c r="AA187" s="899"/>
      <c r="AB187" s="940"/>
      <c r="AC187" s="900"/>
      <c r="AF187" s="899"/>
      <c r="AG187" s="940"/>
      <c r="AH187" s="900"/>
      <c r="AK187" s="899"/>
      <c r="AL187" s="940"/>
      <c r="AM187" s="900"/>
      <c r="AP187" s="899"/>
      <c r="AQ187" s="940"/>
      <c r="AR187" s="311"/>
      <c r="AS187" s="311"/>
      <c r="AT187" s="311"/>
      <c r="AU187" s="311"/>
      <c r="AV187" s="311"/>
      <c r="AW187" s="311"/>
      <c r="AX187" s="899"/>
      <c r="AY187" s="899"/>
      <c r="BB187" s="311"/>
      <c r="BC187" s="899"/>
      <c r="BD187" s="899"/>
      <c r="JW187" s="923"/>
      <c r="KB187" s="923"/>
      <c r="KC187" s="923"/>
      <c r="KD187" s="923"/>
      <c r="KE187" s="923"/>
      <c r="KF187" s="923"/>
      <c r="KG187" s="923"/>
      <c r="KH187" s="923"/>
      <c r="KI187" s="923"/>
      <c r="KJ187" s="923"/>
      <c r="KK187" s="923"/>
      <c r="KL187" s="923"/>
      <c r="KM187" s="923"/>
      <c r="KN187" s="923"/>
      <c r="KO187" s="923"/>
      <c r="KP187" s="923"/>
      <c r="KQ187" s="923"/>
      <c r="KR187" s="923"/>
      <c r="KS187" s="923"/>
      <c r="KT187" s="923"/>
      <c r="KU187" s="923"/>
      <c r="KV187" s="923"/>
      <c r="KW187" s="923"/>
      <c r="KX187" s="923"/>
      <c r="KY187" s="923"/>
      <c r="KZ187" s="923"/>
      <c r="LA187" s="923"/>
      <c r="LB187" s="923"/>
      <c r="LC187" s="923"/>
      <c r="LD187" s="923"/>
      <c r="LE187" s="923"/>
      <c r="LF187" s="923"/>
      <c r="LG187" s="923"/>
      <c r="LH187" s="923"/>
      <c r="LI187" s="923"/>
      <c r="LJ187" s="923"/>
      <c r="LK187" s="923"/>
      <c r="LL187" s="923"/>
      <c r="LM187" s="923"/>
      <c r="LN187" s="923"/>
      <c r="LO187" s="923"/>
      <c r="LP187" s="923"/>
      <c r="LQ187" s="923"/>
      <c r="LX187" s="926"/>
      <c r="LY187" s="926"/>
    </row>
    <row r="188" spans="1:353" s="902" customFormat="1" ht="14.25" customHeight="1" x14ac:dyDescent="0.2">
      <c r="C188" s="900"/>
      <c r="D188" s="899"/>
      <c r="E188" s="899"/>
      <c r="F188" s="899"/>
      <c r="H188" s="968" t="s">
        <v>482</v>
      </c>
      <c r="I188" s="957"/>
      <c r="K188" s="767">
        <f>SUM(K181:K187)</f>
        <v>0</v>
      </c>
      <c r="L188" s="767">
        <f>SUM(L181:L187)</f>
        <v>0</v>
      </c>
      <c r="M188" s="767">
        <f>SUM(M181:M187)</f>
        <v>0</v>
      </c>
      <c r="N188" s="767">
        <f>SUM(N181:N187)</f>
        <v>0</v>
      </c>
      <c r="O188" s="767">
        <f>SUM(O181:O187)</f>
        <v>0</v>
      </c>
      <c r="P188" s="767">
        <f>SUM(K188:O188)</f>
        <v>0</v>
      </c>
      <c r="S188" s="1281">
        <f>'Rent Schedule &amp; Summary'!S166</f>
        <v>0</v>
      </c>
      <c r="T188" s="1281"/>
      <c r="U188" s="1281"/>
      <c r="V188" s="1281"/>
      <c r="W188" s="1281"/>
      <c r="X188" s="900"/>
      <c r="AA188" s="899"/>
      <c r="AB188" s="940"/>
      <c r="AC188" s="900"/>
      <c r="AF188" s="899"/>
      <c r="AG188" s="940"/>
      <c r="AH188" s="900"/>
      <c r="AK188" s="899"/>
      <c r="AL188" s="940"/>
      <c r="AM188" s="900"/>
      <c r="AP188" s="899"/>
      <c r="AQ188" s="940"/>
      <c r="AR188" s="311"/>
      <c r="AS188" s="311"/>
      <c r="AT188" s="311"/>
      <c r="AU188" s="311"/>
      <c r="AV188" s="311"/>
      <c r="AW188" s="311"/>
      <c r="AX188" s="899"/>
      <c r="AY188" s="899"/>
      <c r="BB188" s="311"/>
      <c r="BC188" s="899"/>
      <c r="BD188" s="899"/>
      <c r="JW188" s="923"/>
      <c r="KB188" s="923"/>
      <c r="KC188" s="923"/>
      <c r="KD188" s="923"/>
      <c r="KE188" s="923"/>
      <c r="KF188" s="923"/>
      <c r="KG188" s="923"/>
      <c r="KH188" s="923"/>
      <c r="KI188" s="923"/>
      <c r="KJ188" s="923"/>
      <c r="KK188" s="923"/>
      <c r="KL188" s="923"/>
      <c r="KM188" s="923"/>
      <c r="KN188" s="923"/>
      <c r="KO188" s="923"/>
      <c r="KP188" s="923"/>
      <c r="KQ188" s="923"/>
      <c r="KR188" s="923"/>
      <c r="KS188" s="923"/>
      <c r="KT188" s="923"/>
      <c r="KU188" s="923"/>
      <c r="KV188" s="923"/>
      <c r="KW188" s="923"/>
      <c r="KX188" s="923"/>
      <c r="KY188" s="923"/>
      <c r="KZ188" s="923"/>
      <c r="LA188" s="923"/>
      <c r="LB188" s="923"/>
      <c r="LC188" s="923"/>
      <c r="LD188" s="923"/>
      <c r="LE188" s="923"/>
      <c r="LF188" s="923"/>
      <c r="LG188" s="923"/>
      <c r="LH188" s="923"/>
      <c r="LI188" s="923"/>
      <c r="LJ188" s="923"/>
      <c r="LK188" s="923"/>
      <c r="LL188" s="923"/>
      <c r="LM188" s="923"/>
      <c r="LN188" s="923"/>
      <c r="LO188" s="923"/>
      <c r="LP188" s="923"/>
      <c r="LQ188" s="923"/>
      <c r="LX188" s="926"/>
      <c r="LY188" s="926"/>
    </row>
    <row r="189" spans="1:353" s="902" customFormat="1" ht="14.25" customHeight="1" x14ac:dyDescent="0.2">
      <c r="C189" s="899" t="s">
        <v>420</v>
      </c>
      <c r="D189" s="899"/>
      <c r="E189" s="899"/>
      <c r="F189" s="899"/>
      <c r="G189" s="899"/>
      <c r="K189" s="767">
        <f>FR70</f>
        <v>0</v>
      </c>
      <c r="L189" s="767">
        <f>FS70</f>
        <v>0</v>
      </c>
      <c r="M189" s="767">
        <f>FT70</f>
        <v>0</v>
      </c>
      <c r="N189" s="767">
        <f>FU70</f>
        <v>0</v>
      </c>
      <c r="O189" s="767">
        <f>FV70</f>
        <v>0</v>
      </c>
      <c r="P189" s="767">
        <f>SUM(K189:O189)</f>
        <v>0</v>
      </c>
      <c r="Q189" s="958" t="str">
        <f>IF(OR(P86=0,P86=""),"",P189/P86)</f>
        <v/>
      </c>
      <c r="S189" s="1281">
        <f>'Rent Schedule &amp; Summary'!S167</f>
        <v>0</v>
      </c>
      <c r="T189" s="1281"/>
      <c r="U189" s="1281"/>
      <c r="V189" s="1281"/>
      <c r="W189" s="1281"/>
      <c r="X189" s="899"/>
      <c r="AA189" s="899"/>
      <c r="AB189" s="899"/>
      <c r="AC189" s="899"/>
      <c r="AF189" s="899"/>
      <c r="AG189" s="899"/>
      <c r="AH189" s="899"/>
      <c r="AK189" s="899"/>
      <c r="AL189" s="899"/>
      <c r="AM189" s="899"/>
      <c r="AP189" s="899"/>
      <c r="AQ189" s="899"/>
      <c r="AR189" s="311"/>
      <c r="AS189" s="311"/>
      <c r="AT189" s="311"/>
      <c r="AU189" s="311"/>
      <c r="AV189" s="311"/>
      <c r="AW189" s="311"/>
      <c r="AY189" s="899"/>
      <c r="BB189" s="311"/>
      <c r="BD189" s="899"/>
      <c r="JW189" s="923"/>
      <c r="KB189" s="923"/>
      <c r="KC189" s="923"/>
      <c r="KD189" s="923"/>
      <c r="KE189" s="923"/>
      <c r="KF189" s="923"/>
      <c r="KG189" s="923"/>
      <c r="KH189" s="923"/>
      <c r="KI189" s="923"/>
      <c r="KJ189" s="923"/>
      <c r="KK189" s="923"/>
      <c r="KL189" s="923"/>
      <c r="KM189" s="923"/>
      <c r="KN189" s="923"/>
      <c r="KO189" s="923"/>
      <c r="KP189" s="923"/>
      <c r="KQ189" s="923"/>
      <c r="KR189" s="923"/>
      <c r="KS189" s="923"/>
      <c r="KT189" s="923"/>
      <c r="KU189" s="923"/>
      <c r="KV189" s="923"/>
      <c r="KW189" s="923"/>
      <c r="KX189" s="923"/>
      <c r="KY189" s="923"/>
      <c r="KZ189" s="923"/>
      <c r="LA189" s="923"/>
      <c r="LB189" s="923"/>
      <c r="LC189" s="923"/>
      <c r="LD189" s="923"/>
      <c r="LE189" s="923"/>
      <c r="LF189" s="923"/>
      <c r="LG189" s="923"/>
      <c r="LH189" s="923"/>
      <c r="LI189" s="923"/>
      <c r="LJ189" s="923"/>
      <c r="LK189" s="923"/>
      <c r="LL189" s="923"/>
      <c r="LM189" s="923"/>
      <c r="LN189" s="923"/>
      <c r="LO189" s="923"/>
      <c r="LP189" s="923"/>
      <c r="LQ189" s="923"/>
      <c r="LX189" s="926"/>
      <c r="LY189" s="926"/>
    </row>
    <row r="190" spans="1:353" s="902" customFormat="1" ht="14.25" customHeight="1" x14ac:dyDescent="0.2">
      <c r="C190" s="899" t="s">
        <v>448</v>
      </c>
      <c r="D190" s="899"/>
      <c r="E190" s="899"/>
      <c r="F190" s="899"/>
      <c r="G190" s="899"/>
      <c r="K190" s="767">
        <f>SUM(K188:K189)</f>
        <v>0</v>
      </c>
      <c r="L190" s="767">
        <f>SUM(L188:L189)</f>
        <v>0</v>
      </c>
      <c r="M190" s="767">
        <f>SUM(M188:M189)</f>
        <v>0</v>
      </c>
      <c r="N190" s="767">
        <f>SUM(N188:N189)</f>
        <v>0</v>
      </c>
      <c r="O190" s="767">
        <f>SUM(O188:O189)</f>
        <v>0</v>
      </c>
      <c r="P190" s="767">
        <f>SUM(K190:O190)</f>
        <v>0</v>
      </c>
      <c r="S190" s="1281">
        <f>'Rent Schedule &amp; Summary'!S168</f>
        <v>0</v>
      </c>
      <c r="T190" s="1281"/>
      <c r="U190" s="1281"/>
      <c r="V190" s="1281"/>
      <c r="W190" s="1281"/>
      <c r="X190" s="899"/>
      <c r="AA190" s="899"/>
      <c r="AB190" s="899"/>
      <c r="AC190" s="899"/>
      <c r="AF190" s="899"/>
      <c r="AG190" s="899"/>
      <c r="AH190" s="899"/>
      <c r="AK190" s="899"/>
      <c r="AL190" s="899"/>
      <c r="AM190" s="899"/>
      <c r="AP190" s="899"/>
      <c r="AQ190" s="899"/>
      <c r="AR190" s="311"/>
      <c r="AS190" s="311"/>
      <c r="AT190" s="311"/>
      <c r="AU190" s="311"/>
      <c r="AV190" s="311"/>
      <c r="AW190" s="311"/>
      <c r="AY190" s="899"/>
      <c r="BB190" s="311"/>
      <c r="BD190" s="899"/>
      <c r="JW190" s="923"/>
      <c r="KB190" s="923"/>
      <c r="KC190" s="923"/>
      <c r="KD190" s="923"/>
      <c r="KE190" s="923"/>
      <c r="KF190" s="923"/>
      <c r="KG190" s="923"/>
      <c r="KH190" s="923"/>
      <c r="KI190" s="923"/>
      <c r="KJ190" s="923"/>
      <c r="KK190" s="923"/>
      <c r="KL190" s="923"/>
      <c r="KM190" s="923"/>
      <c r="KN190" s="923"/>
      <c r="KO190" s="923"/>
      <c r="KP190" s="923"/>
      <c r="KQ190" s="923"/>
      <c r="KR190" s="923"/>
      <c r="KS190" s="923"/>
      <c r="KT190" s="923"/>
      <c r="KU190" s="923"/>
      <c r="KV190" s="923"/>
      <c r="KW190" s="923"/>
      <c r="KX190" s="923"/>
      <c r="KY190" s="923"/>
      <c r="KZ190" s="923"/>
      <c r="LA190" s="923"/>
      <c r="LB190" s="923"/>
      <c r="LC190" s="923"/>
      <c r="LD190" s="923"/>
      <c r="LE190" s="923"/>
      <c r="LF190" s="923"/>
      <c r="LG190" s="923"/>
      <c r="LH190" s="923"/>
      <c r="LI190" s="923"/>
      <c r="LJ190" s="923"/>
      <c r="LK190" s="923"/>
      <c r="LL190" s="923"/>
      <c r="LM190" s="923"/>
      <c r="LN190" s="923"/>
      <c r="LO190" s="923"/>
      <c r="LP190" s="923"/>
      <c r="LQ190" s="923"/>
      <c r="LX190" s="926"/>
      <c r="LY190" s="926"/>
      <c r="MO190" s="926"/>
    </row>
    <row r="191" spans="1:353" s="902" customFormat="1" ht="14.25" customHeight="1" x14ac:dyDescent="0.2">
      <c r="C191" s="899" t="s">
        <v>96</v>
      </c>
      <c r="D191" s="899"/>
      <c r="E191" s="899"/>
      <c r="F191" s="899"/>
      <c r="G191" s="899"/>
      <c r="K191" s="767">
        <f>GB70</f>
        <v>0</v>
      </c>
      <c r="L191" s="767">
        <f>GC70</f>
        <v>0</v>
      </c>
      <c r="M191" s="767">
        <f>GD70</f>
        <v>0</v>
      </c>
      <c r="N191" s="767">
        <f>GE70</f>
        <v>0</v>
      </c>
      <c r="O191" s="767">
        <f>GF70</f>
        <v>0</v>
      </c>
      <c r="P191" s="767">
        <f>SUM(K191:O191)</f>
        <v>0</v>
      </c>
      <c r="Q191" s="958" t="str">
        <f>IF(OR(P88=0,P88=""),"",P191/P88)</f>
        <v/>
      </c>
      <c r="S191" s="1281">
        <f>'Rent Schedule &amp; Summary'!S169</f>
        <v>0</v>
      </c>
      <c r="T191" s="1281"/>
      <c r="U191" s="1281"/>
      <c r="V191" s="1281"/>
      <c r="W191" s="1281"/>
      <c r="X191" s="899"/>
      <c r="AA191" s="899"/>
      <c r="AB191" s="899"/>
      <c r="AC191" s="899"/>
      <c r="AF191" s="899"/>
      <c r="AG191" s="899"/>
      <c r="AH191" s="899"/>
      <c r="AK191" s="899"/>
      <c r="AL191" s="899"/>
      <c r="AM191" s="899"/>
      <c r="AP191" s="899"/>
      <c r="AQ191" s="899"/>
      <c r="AR191" s="311"/>
      <c r="AS191" s="311"/>
      <c r="AT191" s="311"/>
      <c r="AU191" s="311"/>
      <c r="AV191" s="311"/>
      <c r="AW191" s="311"/>
      <c r="AY191" s="899"/>
      <c r="BB191" s="311"/>
      <c r="BD191" s="899"/>
      <c r="JW191" s="923"/>
      <c r="KB191" s="923"/>
      <c r="KC191" s="923"/>
      <c r="KD191" s="923"/>
      <c r="KE191" s="923"/>
      <c r="KF191" s="923"/>
      <c r="KG191" s="923"/>
      <c r="KH191" s="923"/>
      <c r="KI191" s="923"/>
      <c r="KJ191" s="923"/>
      <c r="KK191" s="923"/>
      <c r="KL191" s="923"/>
      <c r="KM191" s="923"/>
      <c r="KN191" s="923"/>
      <c r="KO191" s="923"/>
      <c r="KP191" s="923"/>
      <c r="KQ191" s="923"/>
      <c r="KR191" s="923"/>
      <c r="KS191" s="923"/>
      <c r="KT191" s="923"/>
      <c r="KU191" s="923"/>
      <c r="KV191" s="923"/>
      <c r="KW191" s="923"/>
      <c r="KX191" s="923"/>
      <c r="KY191" s="923"/>
      <c r="KZ191" s="923"/>
      <c r="LA191" s="923"/>
      <c r="LB191" s="923"/>
      <c r="LC191" s="923"/>
      <c r="LD191" s="923"/>
      <c r="LE191" s="923"/>
      <c r="LF191" s="923"/>
      <c r="LG191" s="923"/>
      <c r="LH191" s="923"/>
      <c r="LI191" s="923"/>
      <c r="LJ191" s="923"/>
      <c r="LK191" s="923"/>
      <c r="LL191" s="923"/>
      <c r="LM191" s="923"/>
      <c r="LN191" s="923"/>
      <c r="LO191" s="923"/>
      <c r="LP191" s="923"/>
      <c r="LQ191" s="923"/>
      <c r="LX191" s="926"/>
      <c r="LY191" s="926"/>
      <c r="MO191" s="926"/>
    </row>
    <row r="192" spans="1:353" s="902" customFormat="1" ht="14.25" customHeight="1" x14ac:dyDescent="0.2">
      <c r="C192" s="899" t="s">
        <v>88</v>
      </c>
      <c r="D192" s="899"/>
      <c r="E192" s="899"/>
      <c r="F192" s="899"/>
      <c r="G192" s="899"/>
      <c r="K192" s="768">
        <f>SUM(K190:K191)</f>
        <v>0</v>
      </c>
      <c r="L192" s="768">
        <f>SUM(L190:L191)</f>
        <v>0</v>
      </c>
      <c r="M192" s="768">
        <f>SUM(M190:M191)</f>
        <v>0</v>
      </c>
      <c r="N192" s="768">
        <f>SUM(N190:N191)</f>
        <v>0</v>
      </c>
      <c r="O192" s="768">
        <f>SUM(O190:O191)</f>
        <v>0</v>
      </c>
      <c r="P192" s="768">
        <f>SUM(K192:O192)</f>
        <v>0</v>
      </c>
      <c r="S192" s="1281">
        <f>'Rent Schedule &amp; Summary'!S170</f>
        <v>0</v>
      </c>
      <c r="T192" s="1281"/>
      <c r="U192" s="1281"/>
      <c r="V192" s="1281"/>
      <c r="W192" s="1281"/>
      <c r="X192" s="899"/>
      <c r="AA192" s="899"/>
      <c r="AB192" s="899"/>
      <c r="AC192" s="899"/>
      <c r="AF192" s="899"/>
      <c r="AG192" s="899"/>
      <c r="AH192" s="899"/>
      <c r="AK192" s="899"/>
      <c r="AL192" s="899"/>
      <c r="AM192" s="899"/>
      <c r="AP192" s="899"/>
      <c r="AQ192" s="899"/>
      <c r="AR192" s="311"/>
      <c r="AS192" s="311"/>
      <c r="AT192" s="311"/>
      <c r="AU192" s="311"/>
      <c r="AV192" s="311"/>
      <c r="AW192" s="311"/>
      <c r="AY192" s="899"/>
      <c r="BB192" s="311"/>
      <c r="BD192" s="899"/>
      <c r="JW192" s="923"/>
      <c r="KB192" s="923"/>
      <c r="KC192" s="923"/>
      <c r="KD192" s="923"/>
      <c r="KE192" s="923"/>
      <c r="KF192" s="923"/>
      <c r="KG192" s="923"/>
      <c r="KH192" s="923"/>
      <c r="KI192" s="923"/>
      <c r="KJ192" s="923"/>
      <c r="KK192" s="923"/>
      <c r="KL192" s="923"/>
      <c r="KM192" s="923"/>
      <c r="KN192" s="923"/>
      <c r="KO192" s="923"/>
      <c r="KP192" s="923"/>
      <c r="KQ192" s="923"/>
      <c r="KR192" s="923"/>
      <c r="KS192" s="923"/>
      <c r="KT192" s="923"/>
      <c r="KU192" s="923"/>
      <c r="KV192" s="923"/>
      <c r="KW192" s="923"/>
      <c r="KX192" s="923"/>
      <c r="KY192" s="923"/>
      <c r="KZ192" s="923"/>
      <c r="LA192" s="923"/>
      <c r="LB192" s="923"/>
      <c r="LC192" s="923"/>
      <c r="LD192" s="923"/>
      <c r="LE192" s="923"/>
      <c r="LF192" s="923"/>
      <c r="LG192" s="923"/>
      <c r="LH192" s="923"/>
      <c r="LI192" s="923"/>
      <c r="LJ192" s="923"/>
      <c r="LK192" s="923"/>
      <c r="LL192" s="923"/>
      <c r="LM192" s="923"/>
      <c r="LN192" s="923"/>
      <c r="LO192" s="923"/>
      <c r="LP192" s="923"/>
      <c r="LQ192" s="923"/>
      <c r="LX192" s="926"/>
      <c r="LY192" s="926"/>
      <c r="MO192" s="926"/>
    </row>
    <row r="193" spans="1:353" s="902" customFormat="1" ht="14.1" customHeight="1" x14ac:dyDescent="0.2">
      <c r="JW193" s="923"/>
      <c r="KB193" s="923"/>
      <c r="KC193" s="923"/>
      <c r="KD193" s="923"/>
      <c r="KE193" s="923"/>
      <c r="KF193" s="923"/>
      <c r="KG193" s="923"/>
      <c r="KH193" s="923"/>
      <c r="KI193" s="923"/>
      <c r="KJ193" s="923"/>
      <c r="KK193" s="923"/>
      <c r="KL193" s="923"/>
      <c r="KM193" s="923"/>
      <c r="KN193" s="923"/>
      <c r="KO193" s="923"/>
      <c r="KP193" s="923"/>
      <c r="KQ193" s="923"/>
      <c r="KR193" s="923"/>
      <c r="KS193" s="923"/>
      <c r="KT193" s="923"/>
      <c r="KU193" s="923"/>
      <c r="KV193" s="923"/>
      <c r="KW193" s="923"/>
      <c r="KX193" s="923"/>
      <c r="KY193" s="923"/>
      <c r="KZ193" s="923"/>
      <c r="LA193" s="923"/>
      <c r="LB193" s="923"/>
      <c r="LC193" s="923"/>
      <c r="LD193" s="923"/>
      <c r="LE193" s="923"/>
      <c r="LF193" s="923"/>
      <c r="LG193" s="923"/>
      <c r="LH193" s="923"/>
      <c r="LI193" s="923"/>
      <c r="LJ193" s="923"/>
      <c r="LK193" s="923"/>
      <c r="LL193" s="923"/>
      <c r="LM193" s="923"/>
      <c r="LN193" s="923"/>
      <c r="LO193" s="923"/>
      <c r="LP193" s="923"/>
      <c r="LQ193" s="923"/>
      <c r="LX193" s="926"/>
      <c r="MN193" s="926"/>
      <c r="MO193" s="926"/>
    </row>
    <row r="194" spans="1:353" s="899" customFormat="1" ht="14.1" customHeight="1" x14ac:dyDescent="0.2">
      <c r="JW194" s="901"/>
      <c r="KB194" s="901"/>
      <c r="KC194" s="901"/>
      <c r="KD194" s="901"/>
      <c r="KE194" s="901"/>
      <c r="KF194" s="901"/>
      <c r="KG194" s="901"/>
      <c r="KH194" s="901"/>
      <c r="KI194" s="901"/>
      <c r="KJ194" s="901"/>
      <c r="KK194" s="901"/>
      <c r="KL194" s="901"/>
      <c r="KM194" s="901"/>
      <c r="KN194" s="901"/>
      <c r="KO194" s="901"/>
      <c r="KP194" s="901"/>
      <c r="KQ194" s="901"/>
      <c r="KR194" s="901"/>
      <c r="KS194" s="901"/>
      <c r="KT194" s="901"/>
      <c r="KU194" s="901"/>
      <c r="KV194" s="901"/>
      <c r="KW194" s="901"/>
      <c r="KX194" s="901"/>
      <c r="KY194" s="901"/>
      <c r="KZ194" s="901"/>
      <c r="LA194" s="901"/>
      <c r="LB194" s="901"/>
      <c r="LC194" s="901"/>
      <c r="LD194" s="901"/>
      <c r="LE194" s="901"/>
      <c r="LF194" s="901"/>
      <c r="LG194" s="901"/>
      <c r="LH194" s="901"/>
      <c r="LI194" s="901"/>
      <c r="LJ194" s="901"/>
      <c r="LK194" s="901"/>
      <c r="LL194" s="901"/>
      <c r="LM194" s="901"/>
      <c r="LN194" s="901"/>
      <c r="LO194" s="901"/>
      <c r="LP194" s="901"/>
      <c r="LQ194" s="901"/>
      <c r="LX194" s="900"/>
      <c r="MN194" s="900"/>
      <c r="MO194" s="900"/>
    </row>
    <row r="195" spans="1:353" s="899" customFormat="1" ht="14.25" customHeight="1" x14ac:dyDescent="0.2">
      <c r="C195" s="899" t="s">
        <v>728</v>
      </c>
      <c r="K195" s="978" t="str">
        <f>IF(OR(K89="",K89=0),"",K192/K89)</f>
        <v/>
      </c>
      <c r="L195" s="978" t="str">
        <f>IF(OR(L89="",L89=0),"",L192/L89)</f>
        <v/>
      </c>
      <c r="M195" s="978" t="str">
        <f>IF(OR(M89="",M89=0),"",M192/M89)</f>
        <v/>
      </c>
      <c r="N195" s="978" t="str">
        <f>IF(OR(N89="",N89=0),"",N192/N89)</f>
        <v/>
      </c>
      <c r="O195" s="978" t="str">
        <f>IF(OR(O89="",O89=0),"",O192/O89)</f>
        <v/>
      </c>
      <c r="P195" s="978"/>
      <c r="JW195" s="901"/>
      <c r="KB195" s="901"/>
      <c r="KC195" s="901"/>
      <c r="KD195" s="901"/>
      <c r="KE195" s="901"/>
      <c r="KF195" s="901"/>
      <c r="KG195" s="901"/>
      <c r="KH195" s="901"/>
      <c r="KI195" s="901"/>
      <c r="KJ195" s="901"/>
      <c r="KK195" s="901"/>
      <c r="KL195" s="901"/>
      <c r="KM195" s="901"/>
      <c r="KN195" s="901"/>
      <c r="KO195" s="901"/>
      <c r="KP195" s="901"/>
      <c r="KQ195" s="901"/>
      <c r="KR195" s="901"/>
      <c r="KS195" s="901"/>
      <c r="KT195" s="901"/>
      <c r="KU195" s="901"/>
      <c r="KV195" s="901"/>
      <c r="KW195" s="901"/>
      <c r="KX195" s="901"/>
      <c r="KY195" s="901"/>
      <c r="KZ195" s="901"/>
      <c r="LA195" s="901"/>
      <c r="LB195" s="901"/>
      <c r="LC195" s="901"/>
      <c r="LD195" s="901"/>
      <c r="LE195" s="901"/>
      <c r="LF195" s="901"/>
      <c r="LG195" s="901"/>
      <c r="LH195" s="901"/>
      <c r="LI195" s="901"/>
      <c r="LJ195" s="901"/>
      <c r="LK195" s="901"/>
      <c r="LL195" s="901"/>
      <c r="LM195" s="901"/>
      <c r="LN195" s="901"/>
      <c r="LO195" s="901"/>
      <c r="LP195" s="901"/>
      <c r="LQ195" s="901"/>
      <c r="LX195" s="900"/>
      <c r="MN195" s="900"/>
      <c r="MO195" s="900"/>
    </row>
    <row r="196" spans="1:353" s="899" customFormat="1" ht="14.1" customHeight="1" x14ac:dyDescent="0.2">
      <c r="JW196" s="901"/>
      <c r="KB196" s="901"/>
      <c r="KC196" s="901"/>
      <c r="KD196" s="901"/>
      <c r="KE196" s="901"/>
      <c r="KF196" s="901"/>
      <c r="KG196" s="901"/>
      <c r="KH196" s="901"/>
      <c r="KI196" s="901"/>
      <c r="KJ196" s="901"/>
      <c r="KK196" s="901"/>
      <c r="KL196" s="901"/>
      <c r="KM196" s="901"/>
      <c r="KN196" s="901"/>
      <c r="KO196" s="901"/>
      <c r="KP196" s="901"/>
      <c r="KQ196" s="901"/>
      <c r="KR196" s="901"/>
      <c r="KS196" s="901"/>
      <c r="KT196" s="901"/>
      <c r="KU196" s="901"/>
      <c r="KV196" s="901"/>
      <c r="KW196" s="901"/>
      <c r="KX196" s="901"/>
      <c r="KY196" s="901"/>
      <c r="KZ196" s="901"/>
      <c r="LA196" s="901"/>
      <c r="LB196" s="901"/>
      <c r="LC196" s="901"/>
      <c r="LD196" s="901"/>
      <c r="LE196" s="901"/>
      <c r="LF196" s="901"/>
      <c r="LG196" s="901"/>
      <c r="LH196" s="901"/>
      <c r="LI196" s="901"/>
      <c r="LJ196" s="901"/>
      <c r="LK196" s="901"/>
      <c r="LL196" s="901"/>
      <c r="LM196" s="901"/>
      <c r="LN196" s="901"/>
      <c r="LO196" s="901"/>
      <c r="LP196" s="901"/>
      <c r="LQ196" s="901"/>
      <c r="LX196" s="900"/>
      <c r="MN196" s="900"/>
      <c r="MO196" s="900"/>
    </row>
    <row r="197" spans="1:353" s="899" customFormat="1" ht="39" customHeight="1" x14ac:dyDescent="0.2">
      <c r="B197" s="900"/>
      <c r="C197" s="979"/>
      <c r="F197" s="764"/>
      <c r="G197" s="764"/>
      <c r="K197" s="764"/>
      <c r="O197" s="900"/>
      <c r="Q197" s="978"/>
      <c r="R197" s="978"/>
      <c r="X197" s="902"/>
      <c r="AC197" s="902"/>
      <c r="AH197" s="902"/>
      <c r="AM197" s="902"/>
      <c r="JW197" s="901"/>
      <c r="KB197" s="901"/>
      <c r="KC197" s="901"/>
      <c r="KD197" s="901"/>
      <c r="KE197" s="901"/>
      <c r="KF197" s="901"/>
      <c r="KG197" s="901"/>
      <c r="KH197" s="901"/>
      <c r="KI197" s="901"/>
      <c r="KJ197" s="901"/>
      <c r="KK197" s="901"/>
      <c r="KL197" s="901"/>
      <c r="KM197" s="901"/>
      <c r="KN197" s="901"/>
      <c r="KO197" s="901"/>
      <c r="KP197" s="901"/>
      <c r="KQ197" s="901"/>
      <c r="KR197" s="901"/>
      <c r="KS197" s="901"/>
      <c r="KT197" s="901"/>
      <c r="KU197" s="901"/>
      <c r="KV197" s="901"/>
      <c r="KW197" s="901"/>
      <c r="KX197" s="901"/>
      <c r="KY197" s="901"/>
      <c r="KZ197" s="901"/>
      <c r="LA197" s="901"/>
      <c r="LB197" s="901"/>
      <c r="LC197" s="901"/>
      <c r="LD197" s="901"/>
      <c r="LE197" s="901"/>
      <c r="LF197" s="901"/>
      <c r="LG197" s="901"/>
      <c r="LH197" s="901"/>
      <c r="LI197" s="901"/>
      <c r="LJ197" s="901"/>
      <c r="LK197" s="901"/>
      <c r="LL197" s="901"/>
      <c r="LM197" s="901"/>
      <c r="LN197" s="901"/>
      <c r="LO197" s="901"/>
      <c r="LP197" s="901"/>
      <c r="LQ197" s="901"/>
      <c r="LX197" s="900"/>
      <c r="MN197" s="900"/>
      <c r="MO197" s="900"/>
    </row>
    <row r="198" spans="1:353" s="902" customFormat="1" ht="12" customHeight="1" x14ac:dyDescent="0.2">
      <c r="A198" s="926" t="s">
        <v>484</v>
      </c>
      <c r="B198" s="926" t="s">
        <v>485</v>
      </c>
      <c r="N198" s="926" t="s">
        <v>486</v>
      </c>
      <c r="O198" s="926"/>
      <c r="JW198" s="923"/>
      <c r="KB198" s="923"/>
      <c r="KC198" s="923"/>
      <c r="KD198" s="923"/>
      <c r="KE198" s="923"/>
      <c r="KF198" s="923"/>
      <c r="KG198" s="923"/>
      <c r="KH198" s="923"/>
      <c r="KI198" s="923"/>
      <c r="KJ198" s="923"/>
      <c r="KK198" s="923"/>
      <c r="KL198" s="923"/>
      <c r="KM198" s="923"/>
      <c r="KN198" s="923"/>
      <c r="KO198" s="923"/>
      <c r="KP198" s="923"/>
      <c r="KQ198" s="923"/>
      <c r="KR198" s="923"/>
      <c r="KS198" s="923"/>
      <c r="KT198" s="923"/>
      <c r="KU198" s="923"/>
      <c r="KV198" s="923"/>
      <c r="KW198" s="923"/>
      <c r="KX198" s="923"/>
      <c r="KY198" s="923"/>
      <c r="KZ198" s="923"/>
      <c r="LA198" s="923"/>
      <c r="LB198" s="923"/>
      <c r="LC198" s="923"/>
      <c r="LD198" s="923"/>
      <c r="LE198" s="923"/>
      <c r="LF198" s="923"/>
      <c r="LG198" s="923"/>
      <c r="LH198" s="923"/>
      <c r="LI198" s="923"/>
      <c r="LJ198" s="923"/>
      <c r="LK198" s="923"/>
      <c r="LL198" s="923"/>
      <c r="LM198" s="923"/>
      <c r="LN198" s="923"/>
      <c r="LO198" s="923"/>
      <c r="LP198" s="923"/>
      <c r="LQ198" s="923"/>
      <c r="LX198" s="926"/>
      <c r="MN198" s="926"/>
      <c r="MO198" s="926"/>
    </row>
    <row r="199" spans="1:353" s="902" customFormat="1" ht="408.75" customHeight="1" x14ac:dyDescent="0.2">
      <c r="A199" s="1300" t="str">
        <f>'Rent Schedule &amp; Summary'!A177</f>
        <v>*To all Applicants: Real estate taxes shown in Operating Budget should be prior to any tax abatement.  In addition to your other comments, please provide methodology for determining real estate tax calculation. 
**To all Applicants: in addition to your other comments, please provide methodology for insurance calculation.</v>
      </c>
      <c r="B199" s="1300"/>
      <c r="C199" s="1300"/>
      <c r="D199" s="1300"/>
      <c r="E199" s="1300"/>
      <c r="F199" s="1300"/>
      <c r="G199" s="1300"/>
      <c r="H199" s="1300"/>
      <c r="I199" s="1300"/>
      <c r="J199" s="1300"/>
      <c r="K199" s="1300"/>
      <c r="L199" s="1300"/>
      <c r="M199" s="1300"/>
      <c r="N199" s="1300">
        <f>'Rent Schedule &amp; Summary'!N177</f>
        <v>0</v>
      </c>
      <c r="O199" s="1300"/>
      <c r="P199" s="1300"/>
      <c r="Q199" s="1300"/>
      <c r="R199" s="1301" t="s">
        <v>487</v>
      </c>
      <c r="S199" s="1301"/>
      <c r="T199" s="1301"/>
      <c r="U199" s="1301"/>
      <c r="JW199" s="923"/>
      <c r="KB199" s="923"/>
      <c r="KC199" s="923"/>
      <c r="KD199" s="923"/>
      <c r="KE199" s="923"/>
      <c r="KF199" s="923"/>
      <c r="KG199" s="923"/>
      <c r="KH199" s="923"/>
      <c r="KI199" s="923"/>
      <c r="KJ199" s="923"/>
      <c r="KK199" s="923"/>
      <c r="KL199" s="923"/>
      <c r="KM199" s="923"/>
      <c r="KN199" s="923"/>
      <c r="KO199" s="923"/>
      <c r="KP199" s="923"/>
      <c r="KQ199" s="923"/>
      <c r="KR199" s="923"/>
      <c r="KS199" s="923"/>
      <c r="KT199" s="923"/>
      <c r="KU199" s="923"/>
      <c r="KV199" s="923"/>
      <c r="KW199" s="923"/>
      <c r="KX199" s="923"/>
      <c r="KY199" s="923"/>
      <c r="KZ199" s="923"/>
      <c r="LA199" s="923"/>
      <c r="LB199" s="923"/>
      <c r="LC199" s="923"/>
      <c r="LD199" s="923"/>
      <c r="LE199" s="923"/>
      <c r="LF199" s="923"/>
      <c r="LG199" s="923"/>
      <c r="LH199" s="923"/>
      <c r="LI199" s="923"/>
      <c r="LJ199" s="923"/>
      <c r="LK199" s="923"/>
      <c r="LL199" s="923"/>
      <c r="LM199" s="923"/>
      <c r="LN199" s="923"/>
      <c r="LO199" s="923"/>
      <c r="LP199" s="923"/>
      <c r="LQ199" s="923"/>
      <c r="LX199" s="926"/>
      <c r="MN199" s="926"/>
      <c r="MO199" s="926"/>
    </row>
    <row r="202" spans="1:353" ht="18" x14ac:dyDescent="0.2">
      <c r="A202" s="1295" t="s">
        <v>665</v>
      </c>
      <c r="B202" s="1295"/>
      <c r="C202" s="1295"/>
      <c r="D202" s="1295"/>
      <c r="E202" s="1295"/>
      <c r="F202" s="1295"/>
      <c r="G202" s="1295"/>
      <c r="H202" s="1295"/>
      <c r="I202" s="1295"/>
      <c r="J202" s="1295"/>
      <c r="K202" s="1295"/>
      <c r="L202" s="1295"/>
      <c r="M202" s="1295"/>
      <c r="N202" s="1295"/>
      <c r="O202" s="1295"/>
      <c r="P202" s="1295"/>
      <c r="Q202" s="1295"/>
      <c r="R202" s="1295"/>
      <c r="S202" s="1295"/>
      <c r="T202" s="1295"/>
      <c r="U202" s="1295"/>
      <c r="V202" s="1295"/>
      <c r="W202" s="1295"/>
    </row>
    <row r="203" spans="1:353" x14ac:dyDescent="0.2">
      <c r="A203" s="769"/>
      <c r="B203" s="769"/>
      <c r="C203" s="769"/>
      <c r="D203" s="769"/>
      <c r="E203" s="769"/>
      <c r="F203" s="769"/>
      <c r="G203" s="769"/>
      <c r="H203" s="769"/>
      <c r="I203" s="769"/>
      <c r="J203" s="769"/>
      <c r="K203" s="769"/>
      <c r="L203" s="769"/>
      <c r="M203" s="769"/>
      <c r="N203" s="769"/>
      <c r="O203" s="769"/>
      <c r="P203" s="769"/>
      <c r="Q203" s="769"/>
      <c r="R203" s="769"/>
      <c r="S203" s="769"/>
      <c r="T203" s="769"/>
      <c r="U203" s="769"/>
      <c r="V203" s="769"/>
      <c r="W203" s="769"/>
    </row>
    <row r="204" spans="1:353" x14ac:dyDescent="0.2">
      <c r="A204" s="1296" t="s">
        <v>666</v>
      </c>
      <c r="B204" s="1296"/>
      <c r="C204" s="1296"/>
      <c r="D204" s="1296"/>
      <c r="E204" s="1296"/>
      <c r="F204" s="1296"/>
      <c r="G204" s="1296"/>
      <c r="H204" s="1296"/>
      <c r="I204" s="1296"/>
      <c r="J204" s="1296"/>
      <c r="K204" s="1296"/>
      <c r="L204" s="1296"/>
      <c r="M204" s="1296"/>
      <c r="N204" s="1296"/>
      <c r="O204" s="1296"/>
      <c r="P204" s="1296"/>
      <c r="Q204" s="1296"/>
      <c r="R204" s="1296"/>
      <c r="S204" s="1296"/>
      <c r="T204" s="1296"/>
      <c r="U204" s="1296"/>
      <c r="V204" s="1296"/>
      <c r="W204" s="1296"/>
    </row>
    <row r="205" spans="1:353" x14ac:dyDescent="0.2">
      <c r="A205" s="769"/>
      <c r="B205" s="769"/>
      <c r="C205" s="769"/>
      <c r="D205" s="769"/>
      <c r="E205" s="769"/>
      <c r="F205" s="769"/>
      <c r="G205" s="769"/>
      <c r="H205" s="769"/>
      <c r="I205" s="769"/>
      <c r="J205" s="769"/>
      <c r="K205" s="769"/>
      <c r="L205" s="769"/>
      <c r="M205" s="769"/>
      <c r="N205" s="769"/>
      <c r="O205" s="769"/>
      <c r="P205" s="769"/>
      <c r="Q205" s="769"/>
      <c r="R205" s="769"/>
      <c r="S205" s="769"/>
      <c r="T205" s="769"/>
      <c r="U205" s="769"/>
      <c r="V205" s="769"/>
      <c r="W205" s="769"/>
    </row>
    <row r="206" spans="1:353" ht="16.5" x14ac:dyDescent="0.3">
      <c r="A206" s="769"/>
      <c r="B206" s="1297" t="s">
        <v>513</v>
      </c>
      <c r="C206" s="1297"/>
      <c r="D206" s="1297"/>
      <c r="E206" s="1297"/>
      <c r="F206" s="1297"/>
      <c r="G206" s="1297"/>
      <c r="H206" s="1297"/>
      <c r="I206" s="1297"/>
      <c r="J206" s="1297"/>
      <c r="K206" s="1297"/>
      <c r="L206" s="1297"/>
      <c r="M206" s="1297"/>
      <c r="N206" s="1297"/>
      <c r="O206" s="1297"/>
      <c r="P206" s="1297"/>
      <c r="Q206" s="1297"/>
      <c r="R206" s="1297"/>
      <c r="S206" s="1297"/>
      <c r="T206" s="1297"/>
      <c r="U206" s="1297"/>
      <c r="V206" s="1297"/>
      <c r="W206" s="1297"/>
    </row>
    <row r="207" spans="1:353" x14ac:dyDescent="0.2">
      <c r="A207" s="888" t="s">
        <v>514</v>
      </c>
      <c r="B207" s="744"/>
      <c r="C207" s="888"/>
      <c r="D207" s="888"/>
      <c r="E207" s="888"/>
      <c r="F207" s="888"/>
      <c r="G207" s="744"/>
      <c r="H207" s="744"/>
      <c r="I207" s="744"/>
      <c r="J207" s="744"/>
      <c r="K207" s="744"/>
      <c r="L207" s="1298">
        <f>'HOME Consent'!$L$6</f>
        <v>0</v>
      </c>
      <c r="M207" s="1298"/>
      <c r="N207" s="745"/>
      <c r="O207" s="745"/>
      <c r="P207" s="745"/>
      <c r="Q207" s="745"/>
      <c r="R207" s="744"/>
      <c r="S207" s="744"/>
      <c r="T207" s="744"/>
      <c r="U207" s="740" t="s">
        <v>54</v>
      </c>
      <c r="V207" s="1299" t="str">
        <f>'Submission Summary'!$P$2</f>
        <v>2022PA-0##</v>
      </c>
      <c r="W207" s="1299"/>
    </row>
    <row r="208" spans="1:353" x14ac:dyDescent="0.2">
      <c r="A208" s="746" t="s">
        <v>59</v>
      </c>
      <c r="B208" s="746"/>
      <c r="C208" s="746"/>
      <c r="D208" s="746"/>
      <c r="E208" s="746"/>
      <c r="F208" s="746"/>
      <c r="G208" s="1249">
        <f>'Submission Summary'!$D$6</f>
        <v>0</v>
      </c>
      <c r="H208" s="1249"/>
      <c r="I208" s="1249"/>
      <c r="J208" s="1249"/>
      <c r="K208" s="1249"/>
      <c r="L208" s="1249"/>
      <c r="M208" s="1249"/>
      <c r="N208" s="746"/>
      <c r="O208" s="746" t="s">
        <v>60</v>
      </c>
      <c r="P208" s="746"/>
      <c r="Q208" s="1249">
        <f>'Submission Summary'!$K$6</f>
        <v>0</v>
      </c>
      <c r="R208" s="1249"/>
      <c r="S208" s="1249"/>
      <c r="T208" s="1249"/>
      <c r="U208" s="1249"/>
      <c r="V208" s="1249"/>
      <c r="W208" s="1249"/>
    </row>
    <row r="209" spans="1:23" x14ac:dyDescent="0.2">
      <c r="A209" s="746" t="s">
        <v>61</v>
      </c>
      <c r="B209" s="746"/>
      <c r="C209" s="746"/>
      <c r="D209" s="746"/>
      <c r="E209" s="746"/>
      <c r="F209" s="746"/>
      <c r="G209" s="1249">
        <f>'Submission Summary'!$C$7</f>
        <v>0</v>
      </c>
      <c r="H209" s="1249"/>
      <c r="I209" s="1249"/>
      <c r="J209" s="1249"/>
      <c r="K209" s="1249"/>
      <c r="L209" s="1249"/>
      <c r="M209" s="1249"/>
      <c r="N209" s="746"/>
      <c r="O209" s="746" t="s">
        <v>62</v>
      </c>
      <c r="P209" s="746"/>
      <c r="Q209" s="1304">
        <f>'Submission Summary'!$K$7</f>
        <v>0</v>
      </c>
      <c r="R209" s="1304"/>
      <c r="S209" s="1304"/>
      <c r="T209" s="849" t="s">
        <v>63</v>
      </c>
      <c r="U209" s="1305">
        <f>'Submission Summary'!$O$7</f>
        <v>0</v>
      </c>
      <c r="V209" s="1305"/>
      <c r="W209" s="1305"/>
    </row>
    <row r="210" spans="1:23" ht="15" x14ac:dyDescent="0.25">
      <c r="A210" s="746"/>
      <c r="B210" s="746"/>
      <c r="C210" s="746"/>
      <c r="D210" s="746"/>
      <c r="E210" s="746"/>
      <c r="F210" s="739"/>
      <c r="G210" s="739"/>
      <c r="H210" s="739"/>
      <c r="I210" s="739"/>
      <c r="J210" s="739"/>
      <c r="K210" s="739"/>
      <c r="L210" s="739"/>
      <c r="M210" s="739"/>
      <c r="N210" s="853"/>
      <c r="O210" s="739"/>
      <c r="P210" s="739"/>
      <c r="Q210" s="739"/>
      <c r="R210" s="738"/>
      <c r="S210" s="739"/>
      <c r="T210" s="746"/>
      <c r="U210" s="746"/>
      <c r="V210" s="739"/>
      <c r="W210" s="739"/>
    </row>
    <row r="211" spans="1:23" ht="15.75" x14ac:dyDescent="0.25">
      <c r="A211" s="742"/>
      <c r="B211" s="742"/>
      <c r="C211" s="739"/>
      <c r="D211" s="739"/>
      <c r="E211" s="739"/>
      <c r="F211" s="739"/>
      <c r="G211" s="742"/>
      <c r="H211" s="742"/>
      <c r="I211" s="742"/>
      <c r="J211" s="742"/>
      <c r="K211" s="742"/>
      <c r="L211" s="742"/>
      <c r="M211" s="739"/>
      <c r="N211" s="739"/>
      <c r="O211" s="742"/>
      <c r="P211" s="742"/>
      <c r="Q211" s="742"/>
      <c r="R211" s="742"/>
      <c r="S211" s="742"/>
      <c r="T211" s="748"/>
      <c r="U211" s="737"/>
      <c r="V211" s="737"/>
      <c r="W211" s="737"/>
    </row>
    <row r="212" spans="1:23" x14ac:dyDescent="0.2">
      <c r="A212" s="746" t="s">
        <v>64</v>
      </c>
      <c r="B212" s="746"/>
      <c r="C212" s="746"/>
      <c r="D212" s="746"/>
      <c r="E212" s="746"/>
      <c r="F212" s="746"/>
      <c r="G212" s="1249">
        <f>'Submission Summary'!$C$9</f>
        <v>0</v>
      </c>
      <c r="H212" s="1249"/>
      <c r="I212" s="1249"/>
      <c r="J212" s="1249"/>
      <c r="K212" s="1249"/>
      <c r="L212" s="1249"/>
      <c r="M212" s="1249"/>
      <c r="N212" s="746"/>
      <c r="O212" s="746"/>
      <c r="P212" s="746"/>
      <c r="Q212" s="1306" t="s">
        <v>713</v>
      </c>
      <c r="R212" s="1306"/>
      <c r="S212" s="1306"/>
      <c r="T212" s="1306"/>
      <c r="U212" s="1306"/>
      <c r="V212" s="1306"/>
      <c r="W212" s="1306"/>
    </row>
    <row r="213" spans="1:23" x14ac:dyDescent="0.2">
      <c r="A213" s="746" t="s">
        <v>68</v>
      </c>
      <c r="B213" s="746"/>
      <c r="C213" s="746"/>
      <c r="D213" s="746"/>
      <c r="E213" s="746"/>
      <c r="F213" s="746"/>
      <c r="G213" s="1249">
        <f>'Submission Summary'!$C$10</f>
        <v>0</v>
      </c>
      <c r="H213" s="1249"/>
      <c r="I213" s="1249"/>
      <c r="J213" s="1249"/>
      <c r="K213" s="1249"/>
      <c r="L213" s="1249"/>
      <c r="M213" s="1249"/>
      <c r="N213" s="746"/>
      <c r="O213" s="751" t="s">
        <v>84</v>
      </c>
      <c r="P213" s="746"/>
      <c r="Q213" s="752" t="s">
        <v>85</v>
      </c>
      <c r="R213" s="850" t="s">
        <v>86</v>
      </c>
      <c r="S213" s="752" t="s">
        <v>87</v>
      </c>
      <c r="T213" s="850" t="s">
        <v>88</v>
      </c>
      <c r="U213" s="850" t="s">
        <v>89</v>
      </c>
      <c r="V213" s="1307" t="s">
        <v>90</v>
      </c>
      <c r="W213" s="1307"/>
    </row>
    <row r="214" spans="1:23" x14ac:dyDescent="0.2">
      <c r="A214" s="746" t="s">
        <v>69</v>
      </c>
      <c r="B214" s="746"/>
      <c r="C214" s="746"/>
      <c r="D214" s="746"/>
      <c r="E214" s="746"/>
      <c r="F214" s="746"/>
      <c r="G214" s="1250">
        <f>'Submission Summary'!$K$10</f>
        <v>0</v>
      </c>
      <c r="H214" s="1250"/>
      <c r="I214" s="1250"/>
      <c r="J214" s="849" t="s">
        <v>70</v>
      </c>
      <c r="K214" s="851"/>
      <c r="L214" s="851"/>
      <c r="M214" s="851"/>
      <c r="N214" s="749"/>
      <c r="O214" s="852" t="s">
        <v>518</v>
      </c>
      <c r="P214" s="746"/>
      <c r="Q214" s="847">
        <f>'Rent Schedule &amp; Summary'!$P$113</f>
        <v>0</v>
      </c>
      <c r="R214" s="847">
        <f>'Rent Schedule &amp; Summary'!$P$116</f>
        <v>0</v>
      </c>
      <c r="S214" s="847">
        <f>'Rent Schedule &amp; Summary'!$P$119</f>
        <v>0</v>
      </c>
      <c r="T214" s="753">
        <f>SUM(Q214:S214)</f>
        <v>0</v>
      </c>
      <c r="U214" s="847">
        <f>'Relocation Summary'!$N$5</f>
        <v>0</v>
      </c>
      <c r="V214" s="1302">
        <f>'Relocation Summary'!$O$5</f>
        <v>0</v>
      </c>
      <c r="W214" s="1302"/>
    </row>
    <row r="215" spans="1:23" x14ac:dyDescent="0.2">
      <c r="A215" s="747">
        <f>B216</f>
        <v>0</v>
      </c>
      <c r="B215" s="746"/>
      <c r="C215" s="746"/>
      <c r="D215" s="746"/>
      <c r="E215" s="746"/>
      <c r="F215" s="746"/>
      <c r="G215" s="746"/>
      <c r="H215" s="746"/>
      <c r="I215" s="746"/>
      <c r="J215" s="746"/>
      <c r="K215" s="746"/>
      <c r="L215" s="746"/>
      <c r="M215" s="746"/>
      <c r="N215" s="746"/>
      <c r="O215" s="747" t="s">
        <v>94</v>
      </c>
      <c r="P215" s="746"/>
      <c r="Q215" s="847">
        <f>'Rent Schedule &amp; Summary'!$P$114</f>
        <v>0</v>
      </c>
      <c r="R215" s="847">
        <f>'Rent Schedule &amp; Summary'!$P$117</f>
        <v>0</v>
      </c>
      <c r="S215" s="847">
        <f>'Rent Schedule &amp; Summary'!$P$120</f>
        <v>0</v>
      </c>
      <c r="T215" s="753">
        <f>SUM(Q215:S215)</f>
        <v>0</v>
      </c>
      <c r="U215" s="847">
        <f>'Relocation Summary'!$N$6</f>
        <v>0</v>
      </c>
      <c r="V215" s="1302">
        <f>'Relocation Summary'!$O$6</f>
        <v>0</v>
      </c>
      <c r="W215" s="1302"/>
    </row>
    <row r="216" spans="1:23" x14ac:dyDescent="0.2">
      <c r="A216" s="770" t="s">
        <v>517</v>
      </c>
      <c r="B216" s="746"/>
      <c r="C216" s="746"/>
      <c r="D216" s="746"/>
      <c r="E216" s="746"/>
      <c r="F216" s="746"/>
      <c r="G216" s="746"/>
      <c r="H216" s="746"/>
      <c r="I216" s="746"/>
      <c r="J216" s="746"/>
      <c r="K216" s="746"/>
      <c r="L216" s="1303" t="str">
        <f>'HOME Consent'!$L$15</f>
        <v>&lt;Select&gt;</v>
      </c>
      <c r="M216" s="1303"/>
      <c r="N216" s="746"/>
      <c r="O216" s="747" t="s">
        <v>96</v>
      </c>
      <c r="P216" s="746"/>
      <c r="Q216" s="847">
        <f>Q217-Q215-Q214</f>
        <v>0</v>
      </c>
      <c r="R216" s="847">
        <f>R217-R215-R214</f>
        <v>0</v>
      </c>
      <c r="S216" s="847">
        <f>S217-S215-S214</f>
        <v>0</v>
      </c>
      <c r="T216" s="753">
        <f>SUM(Q216:S216)</f>
        <v>0</v>
      </c>
      <c r="U216" s="847">
        <f>'Relocation Summary'!$N$7</f>
        <v>0</v>
      </c>
      <c r="V216" s="1302">
        <f>'Relocation Summary'!$O$7</f>
        <v>0</v>
      </c>
      <c r="W216" s="1302"/>
    </row>
    <row r="217" spans="1:23" x14ac:dyDescent="0.2">
      <c r="A217" s="746"/>
      <c r="B217" s="746"/>
      <c r="C217" s="746"/>
      <c r="D217" s="746"/>
      <c r="E217" s="746"/>
      <c r="F217" s="746"/>
      <c r="G217" s="746"/>
      <c r="H217" s="746"/>
      <c r="I217" s="746"/>
      <c r="J217" s="746"/>
      <c r="K217" s="746"/>
      <c r="L217" s="746"/>
      <c r="M217" s="746"/>
      <c r="N217" s="746"/>
      <c r="O217" s="746" t="s">
        <v>88</v>
      </c>
      <c r="P217" s="746"/>
      <c r="Q217" s="847">
        <f>'Rent Schedule &amp; Summary'!$P$115</f>
        <v>0</v>
      </c>
      <c r="R217" s="847">
        <f>'Rent Schedule &amp; Summary'!$P$118</f>
        <v>0</v>
      </c>
      <c r="S217" s="847">
        <f>'Rent Schedule &amp; Summary'!$P$121</f>
        <v>0</v>
      </c>
      <c r="T217" s="754">
        <f>SUM(T214:T216)</f>
        <v>0</v>
      </c>
      <c r="U217" s="847">
        <f>SUM(U214:U216)</f>
        <v>0</v>
      </c>
      <c r="V217" s="1302">
        <f>SUM(V214:W216)</f>
        <v>0</v>
      </c>
      <c r="W217" s="1302"/>
    </row>
    <row r="218" spans="1:23" x14ac:dyDescent="0.2">
      <c r="A218" s="746"/>
      <c r="B218" s="746"/>
      <c r="C218" s="746"/>
      <c r="D218" s="746"/>
      <c r="E218" s="746"/>
      <c r="F218" s="746"/>
      <c r="G218" s="746"/>
      <c r="H218" s="746"/>
      <c r="I218" s="746"/>
      <c r="J218" s="746"/>
      <c r="K218" s="746"/>
      <c r="L218" s="746"/>
      <c r="M218" s="746"/>
      <c r="N218" s="746"/>
      <c r="O218" s="1255" t="s">
        <v>714</v>
      </c>
      <c r="P218" s="1255"/>
      <c r="Q218" s="846">
        <v>0</v>
      </c>
      <c r="R218" s="846">
        <v>1</v>
      </c>
      <c r="S218" s="846">
        <v>2</v>
      </c>
      <c r="T218" s="846">
        <v>3</v>
      </c>
      <c r="U218" s="846">
        <v>4</v>
      </c>
      <c r="V218" s="1315" t="s">
        <v>88</v>
      </c>
      <c r="W218" s="1315"/>
    </row>
    <row r="219" spans="1:23" x14ac:dyDescent="0.2">
      <c r="A219" s="750" t="s">
        <v>83</v>
      </c>
      <c r="B219" s="746"/>
      <c r="C219" s="746"/>
      <c r="D219" s="746"/>
      <c r="E219" s="746"/>
      <c r="F219" s="746"/>
      <c r="G219" s="1257">
        <f>'Submission Summary'!$D$11</f>
        <v>0</v>
      </c>
      <c r="H219" s="1257"/>
      <c r="I219" s="1257"/>
      <c r="J219" s="1257"/>
      <c r="K219" s="1257"/>
      <c r="L219" s="1257"/>
      <c r="M219" s="1257"/>
      <c r="N219" s="746"/>
      <c r="O219" s="1255"/>
      <c r="P219" s="1255"/>
      <c r="Q219" s="755">
        <f>'Rent Schedule &amp; Summary'!$K$67</f>
        <v>0</v>
      </c>
      <c r="R219" s="755">
        <f>'Rent Schedule &amp; Summary'!$L$67</f>
        <v>0</v>
      </c>
      <c r="S219" s="755">
        <f>'Rent Schedule &amp; Summary'!$M$67</f>
        <v>0</v>
      </c>
      <c r="T219" s="755">
        <f>'Rent Schedule &amp; Summary'!$N$67</f>
        <v>0</v>
      </c>
      <c r="U219" s="755">
        <f>'Rent Schedule &amp; Summary'!$O$67</f>
        <v>0</v>
      </c>
      <c r="V219" s="1316">
        <f>SUM(Q219:U219)</f>
        <v>0</v>
      </c>
      <c r="W219" s="1316"/>
    </row>
    <row r="220" spans="1:23" ht="15.75" x14ac:dyDescent="0.25">
      <c r="A220" s="742"/>
      <c r="B220" s="742"/>
      <c r="C220" s="742"/>
      <c r="D220" s="742"/>
      <c r="E220" s="742"/>
      <c r="F220" s="742"/>
      <c r="G220" s="742"/>
      <c r="H220" s="742"/>
      <c r="I220" s="742"/>
      <c r="J220" s="742"/>
      <c r="K220" s="742"/>
      <c r="L220" s="742"/>
      <c r="M220" s="742"/>
      <c r="N220" s="737"/>
      <c r="O220" s="737"/>
      <c r="P220" s="737"/>
      <c r="Q220" s="737"/>
      <c r="R220" s="738"/>
      <c r="S220" s="739"/>
      <c r="T220" s="739"/>
      <c r="U220" s="739"/>
      <c r="V220" s="739"/>
      <c r="W220" s="739"/>
    </row>
    <row r="221" spans="1:23" ht="16.5" x14ac:dyDescent="0.3">
      <c r="A221" s="769"/>
      <c r="B221" s="1297" t="s">
        <v>519</v>
      </c>
      <c r="C221" s="1297"/>
      <c r="D221" s="1297"/>
      <c r="E221" s="1297"/>
      <c r="F221" s="1297"/>
      <c r="G221" s="1297"/>
      <c r="H221" s="1297"/>
      <c r="I221" s="1297"/>
      <c r="J221" s="1297"/>
      <c r="K221" s="1297"/>
      <c r="L221" s="1297"/>
      <c r="M221" s="1297"/>
      <c r="N221" s="1297"/>
      <c r="O221" s="1297"/>
      <c r="P221" s="1297"/>
      <c r="Q221" s="1297"/>
      <c r="R221" s="1297"/>
      <c r="S221" s="1297"/>
      <c r="T221" s="1297"/>
      <c r="U221" s="1297"/>
      <c r="V221" s="1297"/>
      <c r="W221" s="1297"/>
    </row>
    <row r="222" spans="1:23" x14ac:dyDescent="0.2">
      <c r="A222" s="769"/>
      <c r="B222" s="771"/>
      <c r="C222" s="771"/>
      <c r="D222" s="771"/>
      <c r="E222" s="771"/>
      <c r="F222" s="771"/>
      <c r="G222" s="771"/>
      <c r="H222" s="769"/>
      <c r="I222" s="769"/>
      <c r="J222" s="769"/>
      <c r="K222" s="769"/>
      <c r="L222" s="769"/>
      <c r="M222" s="769"/>
      <c r="N222" s="769"/>
      <c r="O222" s="769"/>
      <c r="P222" s="769"/>
      <c r="Q222" s="769"/>
      <c r="R222" s="769"/>
      <c r="S222" s="769"/>
      <c r="T222" s="769"/>
      <c r="U222" s="769"/>
      <c r="V222" s="769"/>
      <c r="W222" s="769"/>
    </row>
    <row r="223" spans="1:23" x14ac:dyDescent="0.2">
      <c r="A223" s="769"/>
      <c r="B223" s="1317" t="s">
        <v>520</v>
      </c>
      <c r="C223" s="1317"/>
      <c r="D223" s="1317"/>
      <c r="E223" s="1317"/>
      <c r="F223" s="1317"/>
      <c r="G223" s="1317"/>
      <c r="H223" s="1317"/>
      <c r="I223" s="1317"/>
      <c r="J223" s="1317"/>
      <c r="K223" s="1317"/>
      <c r="L223" s="1317"/>
      <c r="M223" s="1317"/>
      <c r="N223" s="1317"/>
      <c r="O223" s="1317"/>
      <c r="P223" s="1317"/>
      <c r="Q223" s="1317"/>
      <c r="R223" s="1317"/>
      <c r="S223" s="1317"/>
      <c r="T223" s="1317"/>
      <c r="U223" s="1317"/>
      <c r="V223" s="1317"/>
      <c r="W223" s="1317"/>
    </row>
    <row r="224" spans="1:23" x14ac:dyDescent="0.2">
      <c r="A224" s="769"/>
      <c r="B224" s="769"/>
      <c r="C224" s="769"/>
      <c r="D224" s="769"/>
      <c r="E224" s="769"/>
      <c r="F224" s="769"/>
      <c r="G224" s="769"/>
      <c r="H224" s="769"/>
      <c r="I224" s="769"/>
      <c r="J224" s="769"/>
      <c r="K224" s="769"/>
      <c r="L224" s="769"/>
      <c r="M224" s="769"/>
      <c r="N224" s="769"/>
      <c r="O224" s="769"/>
      <c r="P224" s="769"/>
      <c r="Q224" s="769"/>
      <c r="R224" s="769"/>
      <c r="S224" s="769"/>
      <c r="T224" s="769"/>
      <c r="U224" s="769"/>
      <c r="V224" s="769"/>
      <c r="W224" s="769"/>
    </row>
    <row r="225" spans="1:23" ht="18" x14ac:dyDescent="0.25">
      <c r="A225" s="769"/>
      <c r="B225" s="769"/>
      <c r="C225" s="769"/>
      <c r="D225" s="769"/>
      <c r="E225" s="769"/>
      <c r="F225" s="769"/>
      <c r="G225" s="769"/>
      <c r="H225" s="772" t="s">
        <v>521</v>
      </c>
      <c r="I225" s="769"/>
      <c r="J225" s="769"/>
      <c r="K225" s="769"/>
      <c r="L225" s="769"/>
      <c r="M225" s="769"/>
      <c r="N225" s="769"/>
      <c r="O225" s="769"/>
      <c r="P225" s="773" t="s">
        <v>522</v>
      </c>
      <c r="Q225" s="1308">
        <f>'HOME Consent'!$Q$24</f>
        <v>0</v>
      </c>
      <c r="R225" s="1308"/>
      <c r="S225" s="1308"/>
      <c r="T225" s="769"/>
      <c r="U225" s="769"/>
      <c r="V225" s="769"/>
      <c r="W225" s="769"/>
    </row>
    <row r="226" spans="1:23" x14ac:dyDescent="0.2">
      <c r="A226" s="769"/>
      <c r="B226" s="769"/>
      <c r="C226" s="769"/>
      <c r="D226" s="769"/>
      <c r="E226" s="769"/>
      <c r="F226" s="769"/>
      <c r="G226" s="769"/>
      <c r="H226" s="769"/>
      <c r="I226" s="769"/>
      <c r="J226" s="769"/>
      <c r="K226" s="769"/>
      <c r="L226" s="769"/>
      <c r="M226" s="769"/>
      <c r="N226" s="769"/>
      <c r="O226" s="769"/>
      <c r="P226" s="769"/>
      <c r="Q226" s="769"/>
      <c r="R226" s="769"/>
      <c r="S226" s="769"/>
      <c r="T226" s="769"/>
      <c r="U226" s="769"/>
      <c r="V226" s="769"/>
      <c r="W226" s="769"/>
    </row>
    <row r="227" spans="1:23" x14ac:dyDescent="0.2">
      <c r="A227" s="769"/>
      <c r="B227" s="788">
        <f>'HOME Consent'!B26</f>
        <v>0</v>
      </c>
      <c r="C227" s="774" t="s">
        <v>25</v>
      </c>
      <c r="D227" s="1309" t="s">
        <v>523</v>
      </c>
      <c r="E227" s="1309"/>
      <c r="F227" s="1309"/>
      <c r="G227" s="1309"/>
      <c r="H227" s="1309"/>
      <c r="I227" s="1309"/>
      <c r="J227" s="1309"/>
      <c r="K227" s="1309"/>
      <c r="L227" s="1309"/>
      <c r="M227" s="1309"/>
      <c r="N227" s="1309"/>
      <c r="O227" s="1309"/>
      <c r="P227" s="1309"/>
      <c r="Q227" s="1309"/>
      <c r="R227" s="1309"/>
      <c r="S227" s="1309"/>
      <c r="T227" s="1309"/>
      <c r="U227" s="1309"/>
      <c r="V227" s="1309"/>
      <c r="W227" s="1309"/>
    </row>
    <row r="228" spans="1:23" x14ac:dyDescent="0.2">
      <c r="A228" s="769"/>
      <c r="B228" s="769"/>
      <c r="C228" s="769"/>
      <c r="D228" s="1309"/>
      <c r="E228" s="1309"/>
      <c r="F228" s="1309"/>
      <c r="G228" s="1309"/>
      <c r="H228" s="1309"/>
      <c r="I228" s="1309"/>
      <c r="J228" s="1309"/>
      <c r="K228" s="1309"/>
      <c r="L228" s="1309"/>
      <c r="M228" s="1309"/>
      <c r="N228" s="1309"/>
      <c r="O228" s="1309"/>
      <c r="P228" s="1309"/>
      <c r="Q228" s="1309"/>
      <c r="R228" s="1309"/>
      <c r="S228" s="1309"/>
      <c r="T228" s="1309"/>
      <c r="U228" s="1309"/>
      <c r="V228" s="1309"/>
      <c r="W228" s="1309"/>
    </row>
    <row r="229" spans="1:23" x14ac:dyDescent="0.2">
      <c r="A229" s="769"/>
      <c r="B229" s="769"/>
      <c r="C229" s="769"/>
      <c r="D229" s="775" t="s">
        <v>524</v>
      </c>
      <c r="E229" s="769"/>
      <c r="F229" s="776"/>
      <c r="G229" s="776"/>
      <c r="H229" s="777"/>
      <c r="I229" s="777"/>
      <c r="J229" s="777"/>
      <c r="K229" s="777"/>
      <c r="L229" s="777"/>
      <c r="M229" s="777"/>
      <c r="N229" s="777"/>
      <c r="O229" s="777"/>
      <c r="P229" s="769"/>
      <c r="Q229" s="980">
        <f>'HOME Consent'!Q28</f>
        <v>0</v>
      </c>
      <c r="R229" s="769"/>
      <c r="S229" s="769"/>
      <c r="T229" s="769"/>
      <c r="U229" s="769"/>
      <c r="V229" s="769"/>
      <c r="W229" s="769"/>
    </row>
    <row r="230" spans="1:23" x14ac:dyDescent="0.2">
      <c r="A230" s="769"/>
      <c r="B230" s="769"/>
      <c r="C230" s="769"/>
      <c r="D230" s="778"/>
      <c r="E230" s="769"/>
      <c r="F230" s="779"/>
      <c r="G230" s="780"/>
      <c r="H230" s="780"/>
      <c r="I230" s="780"/>
      <c r="J230" s="780"/>
      <c r="K230" s="780"/>
      <c r="L230" s="780"/>
      <c r="M230" s="780"/>
      <c r="N230" s="780"/>
      <c r="O230" s="780"/>
      <c r="P230" s="780"/>
      <c r="Q230" s="769"/>
      <c r="R230" s="769"/>
      <c r="S230" s="769"/>
      <c r="T230" s="769"/>
      <c r="U230" s="769"/>
      <c r="V230" s="769"/>
      <c r="W230" s="769"/>
    </row>
    <row r="231" spans="1:23" x14ac:dyDescent="0.2">
      <c r="A231" s="769"/>
      <c r="B231" s="769"/>
      <c r="C231" s="769"/>
      <c r="D231" s="781" t="s">
        <v>525</v>
      </c>
      <c r="E231" s="769"/>
      <c r="F231" s="779"/>
      <c r="G231" s="782"/>
      <c r="H231" s="782"/>
      <c r="I231" s="782"/>
      <c r="J231" s="782"/>
      <c r="K231" s="782"/>
      <c r="L231" s="782"/>
      <c r="M231" s="782"/>
      <c r="N231" s="782"/>
      <c r="O231" s="782"/>
      <c r="P231" s="782"/>
      <c r="Q231" s="782"/>
      <c r="R231" s="782"/>
      <c r="S231" s="782"/>
      <c r="T231" s="769"/>
      <c r="U231" s="769"/>
      <c r="V231" s="769"/>
      <c r="W231" s="769"/>
    </row>
    <row r="232" spans="1:23" x14ac:dyDescent="0.2">
      <c r="A232" s="769"/>
      <c r="B232" s="769"/>
      <c r="C232" s="769"/>
      <c r="D232" s="769"/>
      <c r="E232" s="781" t="s">
        <v>526</v>
      </c>
      <c r="F232" s="769"/>
      <c r="G232" s="758"/>
      <c r="H232" s="758"/>
      <c r="I232" s="758"/>
      <c r="J232" s="758"/>
      <c r="K232" s="758"/>
      <c r="L232" s="758"/>
      <c r="M232" s="758"/>
      <c r="N232" s="758"/>
      <c r="O232" s="758"/>
      <c r="P232" s="758"/>
      <c r="Q232" s="758"/>
      <c r="R232" s="758"/>
      <c r="S232" s="758"/>
      <c r="T232" s="769"/>
      <c r="U232" s="769"/>
      <c r="V232" s="769"/>
      <c r="W232" s="769"/>
    </row>
    <row r="233" spans="1:23" x14ac:dyDescent="0.2">
      <c r="A233" s="769"/>
      <c r="B233" s="769"/>
      <c r="C233" s="769"/>
      <c r="D233" s="758"/>
      <c r="E233" s="781" t="s">
        <v>667</v>
      </c>
      <c r="F233" s="758"/>
      <c r="G233" s="758"/>
      <c r="H233" s="758"/>
      <c r="I233" s="758"/>
      <c r="J233" s="758"/>
      <c r="K233" s="758"/>
      <c r="L233" s="758"/>
      <c r="M233" s="758"/>
      <c r="N233" s="758"/>
      <c r="O233" s="758"/>
      <c r="P233" s="758"/>
      <c r="Q233" s="758"/>
      <c r="R233" s="758"/>
      <c r="S233" s="758"/>
      <c r="T233" s="769"/>
      <c r="U233" s="769"/>
      <c r="V233" s="769"/>
      <c r="W233" s="769"/>
    </row>
    <row r="234" spans="1:23" x14ac:dyDescent="0.2">
      <c r="A234" s="769"/>
      <c r="B234" s="769"/>
      <c r="C234" s="769"/>
      <c r="D234" s="758"/>
      <c r="E234" s="781" t="s">
        <v>527</v>
      </c>
      <c r="F234" s="758"/>
      <c r="G234" s="758"/>
      <c r="H234" s="758"/>
      <c r="I234" s="758"/>
      <c r="J234" s="758"/>
      <c r="K234" s="758"/>
      <c r="L234" s="758"/>
      <c r="M234" s="758"/>
      <c r="N234" s="758"/>
      <c r="O234" s="758"/>
      <c r="P234" s="758"/>
      <c r="Q234" s="758"/>
      <c r="R234" s="758"/>
      <c r="S234" s="758"/>
      <c r="T234" s="769"/>
      <c r="U234" s="769"/>
      <c r="V234" s="769"/>
      <c r="W234" s="769"/>
    </row>
    <row r="235" spans="1:23" x14ac:dyDescent="0.2">
      <c r="A235" s="769"/>
      <c r="B235" s="769"/>
      <c r="C235" s="769"/>
      <c r="D235" s="758"/>
      <c r="E235" s="781" t="s">
        <v>528</v>
      </c>
      <c r="F235" s="758"/>
      <c r="G235" s="758"/>
      <c r="H235" s="758"/>
      <c r="I235" s="758"/>
      <c r="J235" s="758"/>
      <c r="K235" s="758"/>
      <c r="L235" s="758"/>
      <c r="M235" s="758"/>
      <c r="N235" s="758"/>
      <c r="O235" s="758"/>
      <c r="P235" s="758"/>
      <c r="Q235" s="758"/>
      <c r="R235" s="758"/>
      <c r="S235" s="758"/>
      <c r="T235" s="769"/>
      <c r="U235" s="769"/>
      <c r="V235" s="769"/>
      <c r="W235" s="769"/>
    </row>
    <row r="236" spans="1:23" x14ac:dyDescent="0.2">
      <c r="A236" s="769"/>
      <c r="B236" s="769"/>
      <c r="C236" s="769"/>
      <c r="D236" s="769"/>
      <c r="E236" s="769"/>
      <c r="F236" s="769"/>
      <c r="G236" s="769"/>
      <c r="H236" s="769"/>
      <c r="I236" s="769"/>
      <c r="J236" s="769"/>
      <c r="K236" s="769"/>
      <c r="L236" s="769"/>
      <c r="M236" s="769"/>
      <c r="N236" s="769"/>
      <c r="O236" s="769"/>
      <c r="P236" s="769"/>
      <c r="Q236" s="769"/>
      <c r="R236" s="769"/>
      <c r="S236" s="769"/>
      <c r="T236" s="769"/>
      <c r="U236" s="769"/>
      <c r="V236" s="769"/>
      <c r="W236" s="769"/>
    </row>
    <row r="237" spans="1:23" x14ac:dyDescent="0.2">
      <c r="A237" s="769"/>
      <c r="B237" s="788">
        <f>'HOME Consent'!B36</f>
        <v>0</v>
      </c>
      <c r="C237" s="774" t="s">
        <v>26</v>
      </c>
      <c r="D237" s="1309" t="s">
        <v>529</v>
      </c>
      <c r="E237" s="1309"/>
      <c r="F237" s="1309"/>
      <c r="G237" s="1309"/>
      <c r="H237" s="1309"/>
      <c r="I237" s="1309"/>
      <c r="J237" s="1309"/>
      <c r="K237" s="1309"/>
      <c r="L237" s="1309"/>
      <c r="M237" s="1309"/>
      <c r="N237" s="1309"/>
      <c r="O237" s="1309"/>
      <c r="P237" s="1309"/>
      <c r="Q237" s="1309"/>
      <c r="R237" s="1309"/>
      <c r="S237" s="1309"/>
      <c r="T237" s="1309"/>
      <c r="U237" s="1309"/>
      <c r="V237" s="1309"/>
      <c r="W237" s="1309"/>
    </row>
    <row r="238" spans="1:23" x14ac:dyDescent="0.2">
      <c r="A238" s="769"/>
      <c r="B238" s="769"/>
      <c r="C238" s="769"/>
      <c r="D238" s="1309"/>
      <c r="E238" s="1309"/>
      <c r="F238" s="1309"/>
      <c r="G238" s="1309"/>
      <c r="H238" s="1309"/>
      <c r="I238" s="1309"/>
      <c r="J238" s="1309"/>
      <c r="K238" s="1309"/>
      <c r="L238" s="1309"/>
      <c r="M238" s="1309"/>
      <c r="N238" s="1309"/>
      <c r="O238" s="1309"/>
      <c r="P238" s="1309"/>
      <c r="Q238" s="1309"/>
      <c r="R238" s="1309"/>
      <c r="S238" s="1309"/>
      <c r="T238" s="1309"/>
      <c r="U238" s="1309"/>
      <c r="V238" s="1309"/>
      <c r="W238" s="1309"/>
    </row>
    <row r="239" spans="1:23" x14ac:dyDescent="0.2">
      <c r="A239" s="769"/>
      <c r="B239" s="769"/>
      <c r="C239" s="769"/>
      <c r="D239" s="769"/>
      <c r="E239" s="769"/>
      <c r="F239" s="769"/>
      <c r="G239" s="769"/>
      <c r="H239" s="769"/>
      <c r="I239" s="769"/>
      <c r="J239" s="769"/>
      <c r="K239" s="769"/>
      <c r="L239" s="769"/>
      <c r="M239" s="769"/>
      <c r="N239" s="769"/>
      <c r="O239" s="769"/>
      <c r="P239" s="769"/>
      <c r="Q239" s="769"/>
      <c r="R239" s="769"/>
      <c r="S239" s="769"/>
      <c r="T239" s="769"/>
      <c r="U239" s="769"/>
      <c r="V239" s="769"/>
      <c r="W239" s="769"/>
    </row>
    <row r="240" spans="1:23" ht="3.75" customHeight="1" x14ac:dyDescent="0.2">
      <c r="A240" s="769"/>
      <c r="B240" s="788">
        <f>'HOME Consent'!B39</f>
        <v>0</v>
      </c>
      <c r="C240" s="774" t="s">
        <v>27</v>
      </c>
      <c r="D240" s="1310" t="s">
        <v>530</v>
      </c>
      <c r="E240" s="1310"/>
      <c r="F240" s="1310"/>
      <c r="G240" s="1310"/>
      <c r="H240" s="1310"/>
      <c r="I240" s="1310"/>
      <c r="J240" s="1310"/>
      <c r="K240" s="1310"/>
      <c r="L240" s="1310"/>
      <c r="M240" s="1310"/>
      <c r="N240" s="1310"/>
      <c r="O240" s="1310"/>
      <c r="P240" s="1310"/>
      <c r="Q240" s="1310"/>
      <c r="R240" s="1310"/>
      <c r="S240" s="1310"/>
      <c r="T240" s="1310"/>
      <c r="U240" s="1310"/>
      <c r="V240" s="1310"/>
      <c r="W240" s="1310"/>
    </row>
    <row r="241" spans="1:23" ht="3.75" customHeight="1" x14ac:dyDescent="0.2">
      <c r="A241" s="769"/>
      <c r="B241" s="769"/>
      <c r="C241" s="769"/>
      <c r="D241" s="1310"/>
      <c r="E241" s="1310"/>
      <c r="F241" s="1310"/>
      <c r="G241" s="1310"/>
      <c r="H241" s="1310"/>
      <c r="I241" s="1310"/>
      <c r="J241" s="1310"/>
      <c r="K241" s="1310"/>
      <c r="L241" s="1310"/>
      <c r="M241" s="1310"/>
      <c r="N241" s="1310"/>
      <c r="O241" s="1310"/>
      <c r="P241" s="1310"/>
      <c r="Q241" s="1310"/>
      <c r="R241" s="1310"/>
      <c r="S241" s="1310"/>
      <c r="T241" s="1310"/>
      <c r="U241" s="1310"/>
      <c r="V241" s="1310"/>
      <c r="W241" s="1310"/>
    </row>
    <row r="242" spans="1:23" ht="3.75" customHeight="1" x14ac:dyDescent="0.2">
      <c r="A242" s="769"/>
      <c r="B242" s="769"/>
      <c r="C242" s="769"/>
      <c r="D242" s="783" t="s">
        <v>531</v>
      </c>
      <c r="E242" s="784"/>
      <c r="F242" s="785"/>
      <c r="G242" s="784"/>
      <c r="H242" s="784"/>
      <c r="I242" s="784"/>
      <c r="J242" s="785"/>
      <c r="K242" s="785"/>
      <c r="L242" s="785"/>
      <c r="M242" s="785"/>
      <c r="N242" s="769"/>
      <c r="O242" s="769"/>
      <c r="P242" s="769"/>
      <c r="Q242" s="1311">
        <f>'HOME Consent'!Q43</f>
        <v>0</v>
      </c>
      <c r="R242" s="1312"/>
      <c r="S242" s="1312"/>
      <c r="T242" s="1312"/>
      <c r="U242" s="1312"/>
      <c r="V242" s="1312"/>
      <c r="W242" s="1312"/>
    </row>
    <row r="243" spans="1:23" x14ac:dyDescent="0.2">
      <c r="A243" s="769"/>
      <c r="B243" s="769"/>
      <c r="C243" s="769"/>
      <c r="D243" s="785"/>
      <c r="E243" s="785"/>
      <c r="F243" s="785"/>
      <c r="G243" s="785"/>
      <c r="H243" s="785"/>
      <c r="I243" s="785"/>
      <c r="J243" s="785"/>
      <c r="K243" s="785"/>
      <c r="L243" s="785"/>
      <c r="M243" s="785"/>
      <c r="N243" s="769"/>
      <c r="O243" s="769"/>
      <c r="P243" s="769"/>
      <c r="Q243" s="769"/>
      <c r="R243" s="769"/>
      <c r="S243" s="769"/>
      <c r="T243" s="769"/>
      <c r="U243" s="769"/>
      <c r="V243" s="769"/>
      <c r="W243" s="769"/>
    </row>
    <row r="244" spans="1:23" x14ac:dyDescent="0.2">
      <c r="A244" s="769"/>
      <c r="B244" s="788">
        <f>'HOME Consent'!B43</f>
        <v>0</v>
      </c>
      <c r="C244" s="786" t="s">
        <v>27</v>
      </c>
      <c r="D244" s="785" t="s">
        <v>532</v>
      </c>
      <c r="E244" s="785"/>
      <c r="F244" s="785"/>
      <c r="G244" s="785"/>
      <c r="H244" s="785"/>
      <c r="I244" s="785"/>
      <c r="J244" s="785"/>
      <c r="K244" s="785"/>
      <c r="L244" s="787" t="s">
        <v>533</v>
      </c>
      <c r="M244" s="785"/>
      <c r="N244" s="781"/>
      <c r="O244" s="781"/>
      <c r="P244" s="769"/>
      <c r="Q244" s="1313">
        <f>'HOME Consent'!$Q$43</f>
        <v>0</v>
      </c>
      <c r="R244" s="1314"/>
      <c r="S244" s="1314"/>
      <c r="T244" s="1314"/>
      <c r="U244" s="1314"/>
      <c r="V244" s="1314"/>
      <c r="W244" s="769"/>
    </row>
    <row r="245" spans="1:23" x14ac:dyDescent="0.2">
      <c r="A245" s="769"/>
      <c r="B245" s="769"/>
      <c r="C245" s="769"/>
      <c r="D245" s="758"/>
      <c r="E245" s="758"/>
      <c r="F245" s="758"/>
      <c r="G245" s="758"/>
      <c r="H245" s="758"/>
      <c r="I245" s="758"/>
      <c r="J245" s="758"/>
      <c r="K245" s="758"/>
      <c r="L245" s="758"/>
      <c r="M245" s="758"/>
      <c r="N245" s="758"/>
      <c r="O245" s="758"/>
      <c r="P245" s="758"/>
      <c r="Q245" s="758"/>
      <c r="R245" s="769"/>
      <c r="S245" s="769"/>
      <c r="T245" s="769"/>
      <c r="U245" s="769"/>
      <c r="V245" s="769"/>
      <c r="W245" s="769"/>
    </row>
    <row r="246" spans="1:23" x14ac:dyDescent="0.2">
      <c r="A246" s="769"/>
      <c r="B246" s="788"/>
      <c r="C246" s="789"/>
      <c r="D246" s="790" t="s">
        <v>668</v>
      </c>
      <c r="E246" s="769"/>
      <c r="F246" s="769"/>
      <c r="G246" s="845"/>
      <c r="H246" s="845"/>
      <c r="I246" s="845"/>
      <c r="J246" s="845"/>
      <c r="K246" s="845"/>
      <c r="L246" s="845"/>
      <c r="M246" s="845"/>
      <c r="N246" s="845"/>
      <c r="O246" s="769"/>
      <c r="P246" s="769"/>
      <c r="Q246" s="1320" t="s">
        <v>534</v>
      </c>
      <c r="R246" s="1320"/>
      <c r="S246" s="1320"/>
      <c r="T246" s="845"/>
      <c r="U246" s="845"/>
      <c r="V246" s="769"/>
      <c r="W246" s="769"/>
    </row>
    <row r="247" spans="1:23" x14ac:dyDescent="0.2">
      <c r="A247" s="769"/>
      <c r="B247" s="769"/>
      <c r="C247" s="769"/>
      <c r="D247" s="769"/>
      <c r="E247" s="769"/>
      <c r="F247" s="769"/>
      <c r="G247" s="769"/>
      <c r="H247" s="769"/>
      <c r="I247" s="769"/>
      <c r="J247" s="769"/>
      <c r="K247" s="769"/>
      <c r="L247" s="769"/>
      <c r="M247" s="769"/>
      <c r="N247" s="769"/>
      <c r="O247" s="769"/>
      <c r="P247" s="769"/>
      <c r="Q247" s="769"/>
      <c r="R247" s="769"/>
      <c r="S247" s="769"/>
      <c r="T247" s="769"/>
      <c r="U247" s="769"/>
      <c r="V247" s="769"/>
      <c r="W247" s="769"/>
    </row>
    <row r="248" spans="1:23" x14ac:dyDescent="0.2">
      <c r="A248" s="769"/>
      <c r="B248" s="788">
        <f>'HOME Consent'!B47</f>
        <v>0</v>
      </c>
      <c r="C248" s="774" t="s">
        <v>33</v>
      </c>
      <c r="D248" s="781" t="s">
        <v>729</v>
      </c>
      <c r="E248" s="769"/>
      <c r="F248" s="781"/>
      <c r="G248" s="781"/>
      <c r="H248" s="781"/>
      <c r="I248" s="781"/>
      <c r="J248" s="781"/>
      <c r="K248" s="781"/>
      <c r="L248" s="781"/>
      <c r="M248" s="781"/>
      <c r="N248" s="781"/>
      <c r="O248" s="781"/>
      <c r="P248" s="781"/>
      <c r="Q248" s="769"/>
      <c r="R248" s="769"/>
      <c r="S248" s="769"/>
      <c r="T248" s="781"/>
      <c r="U248" s="781"/>
      <c r="V248" s="781"/>
      <c r="W248" s="769"/>
    </row>
    <row r="249" spans="1:23" x14ac:dyDescent="0.2">
      <c r="A249" s="769"/>
      <c r="B249" s="769"/>
      <c r="C249" s="769"/>
      <c r="D249" s="769"/>
      <c r="E249" s="769"/>
      <c r="F249" s="769"/>
      <c r="G249" s="769"/>
      <c r="H249" s="769"/>
      <c r="I249" s="769"/>
      <c r="J249" s="769"/>
      <c r="K249" s="769"/>
      <c r="L249" s="769"/>
      <c r="M249" s="769"/>
      <c r="N249" s="769"/>
      <c r="O249" s="769"/>
      <c r="P249" s="769"/>
      <c r="Q249" s="769"/>
      <c r="R249" s="769"/>
      <c r="S249" s="769"/>
      <c r="T249" s="769"/>
      <c r="U249" s="769"/>
      <c r="V249" s="769"/>
      <c r="W249" s="769"/>
    </row>
    <row r="250" spans="1:23" x14ac:dyDescent="0.2">
      <c r="A250" s="769"/>
      <c r="B250" s="788">
        <f>'HOME Consent'!B49</f>
        <v>0</v>
      </c>
      <c r="C250" s="774" t="s">
        <v>34</v>
      </c>
      <c r="D250" s="781" t="s">
        <v>730</v>
      </c>
      <c r="E250" s="769"/>
      <c r="F250" s="781"/>
      <c r="G250" s="781"/>
      <c r="H250" s="781"/>
      <c r="I250" s="781"/>
      <c r="J250" s="781"/>
      <c r="K250" s="781"/>
      <c r="L250" s="781"/>
      <c r="M250" s="781"/>
      <c r="N250" s="781"/>
      <c r="O250" s="781"/>
      <c r="P250" s="781"/>
      <c r="Q250" s="781"/>
      <c r="R250" s="781"/>
      <c r="S250" s="781"/>
      <c r="T250" s="781"/>
      <c r="U250" s="781"/>
      <c r="V250" s="781"/>
      <c r="W250" s="769"/>
    </row>
    <row r="251" spans="1:23" x14ac:dyDescent="0.2">
      <c r="A251" s="769"/>
      <c r="B251" s="769"/>
      <c r="C251" s="769"/>
      <c r="D251" s="769"/>
      <c r="E251" s="769"/>
      <c r="F251" s="769"/>
      <c r="G251" s="769"/>
      <c r="H251" s="769"/>
      <c r="I251" s="769"/>
      <c r="J251" s="769"/>
      <c r="K251" s="769"/>
      <c r="L251" s="769"/>
      <c r="M251" s="769"/>
      <c r="N251" s="769"/>
      <c r="O251" s="769"/>
      <c r="P251" s="769"/>
      <c r="Q251" s="769"/>
      <c r="R251" s="769"/>
      <c r="S251" s="769"/>
      <c r="T251" s="769"/>
      <c r="U251" s="769"/>
      <c r="V251" s="769"/>
      <c r="W251" s="769"/>
    </row>
    <row r="252" spans="1:23" x14ac:dyDescent="0.2">
      <c r="A252" s="769"/>
      <c r="B252" s="788">
        <f>'HOME Consent'!B51</f>
        <v>0</v>
      </c>
      <c r="C252" s="774" t="s">
        <v>38</v>
      </c>
      <c r="D252" s="1309" t="s">
        <v>731</v>
      </c>
      <c r="E252" s="1309"/>
      <c r="F252" s="1309"/>
      <c r="G252" s="1309"/>
      <c r="H252" s="1309"/>
      <c r="I252" s="1309"/>
      <c r="J252" s="1309"/>
      <c r="K252" s="1309"/>
      <c r="L252" s="1309"/>
      <c r="M252" s="1309"/>
      <c r="N252" s="1309"/>
      <c r="O252" s="1309"/>
      <c r="P252" s="1309"/>
      <c r="Q252" s="1309"/>
      <c r="R252" s="1309"/>
      <c r="S252" s="1309"/>
      <c r="T252" s="1309"/>
      <c r="U252" s="1309"/>
      <c r="V252" s="1309"/>
      <c r="W252" s="1309"/>
    </row>
    <row r="253" spans="1:23" x14ac:dyDescent="0.2">
      <c r="A253" s="769"/>
      <c r="B253" s="769"/>
      <c r="C253" s="769"/>
      <c r="D253" s="1309"/>
      <c r="E253" s="1309"/>
      <c r="F253" s="1309"/>
      <c r="G253" s="1309"/>
      <c r="H253" s="1309"/>
      <c r="I253" s="1309"/>
      <c r="J253" s="1309"/>
      <c r="K253" s="1309"/>
      <c r="L253" s="1309"/>
      <c r="M253" s="1309"/>
      <c r="N253" s="1309"/>
      <c r="O253" s="1309"/>
      <c r="P253" s="1309"/>
      <c r="Q253" s="1309"/>
      <c r="R253" s="1309"/>
      <c r="S253" s="1309"/>
      <c r="T253" s="1309"/>
      <c r="U253" s="1309"/>
      <c r="V253" s="1309"/>
      <c r="W253" s="1309"/>
    </row>
    <row r="254" spans="1:23" x14ac:dyDescent="0.2">
      <c r="A254" s="769"/>
      <c r="B254" s="769"/>
      <c r="C254" s="769"/>
      <c r="D254" s="769"/>
      <c r="E254" s="769"/>
      <c r="F254" s="769"/>
      <c r="G254" s="769"/>
      <c r="H254" s="769"/>
      <c r="I254" s="769"/>
      <c r="J254" s="769"/>
      <c r="K254" s="769"/>
      <c r="L254" s="769"/>
      <c r="M254" s="769"/>
      <c r="N254" s="769"/>
      <c r="O254" s="769"/>
      <c r="P254" s="769"/>
      <c r="Q254" s="769"/>
      <c r="R254" s="769"/>
      <c r="S254" s="769"/>
      <c r="T254" s="769"/>
      <c r="U254" s="769"/>
      <c r="V254" s="769"/>
      <c r="W254" s="769"/>
    </row>
    <row r="255" spans="1:23" x14ac:dyDescent="0.2">
      <c r="A255" s="769"/>
      <c r="B255" s="788">
        <f>'HOME Consent'!B54</f>
        <v>0</v>
      </c>
      <c r="C255" s="786" t="s">
        <v>538</v>
      </c>
      <c r="D255" s="791" t="s">
        <v>539</v>
      </c>
      <c r="E255" s="769"/>
      <c r="F255" s="845"/>
      <c r="G255" s="845"/>
      <c r="H255" s="845"/>
      <c r="I255" s="769"/>
      <c r="J255" s="769"/>
      <c r="K255" s="769"/>
      <c r="L255" s="845"/>
      <c r="M255" s="845"/>
      <c r="N255" s="845"/>
      <c r="O255" s="769"/>
      <c r="P255" s="769"/>
      <c r="Q255" s="981">
        <f>'HOME Consent'!Q54</f>
        <v>0</v>
      </c>
      <c r="R255" s="784" t="s">
        <v>540</v>
      </c>
      <c r="S255" s="769"/>
      <c r="T255" s="769"/>
      <c r="U255" s="769"/>
      <c r="V255" s="769"/>
      <c r="W255" s="769"/>
    </row>
    <row r="256" spans="1:23" x14ac:dyDescent="0.2">
      <c r="A256" s="769"/>
      <c r="B256" s="769"/>
      <c r="C256" s="769"/>
      <c r="D256" s="769"/>
      <c r="E256" s="769"/>
      <c r="F256" s="769"/>
      <c r="G256" s="769"/>
      <c r="H256" s="769"/>
      <c r="I256" s="769"/>
      <c r="J256" s="769"/>
      <c r="K256" s="769"/>
      <c r="L256" s="769"/>
      <c r="M256" s="769"/>
      <c r="N256" s="769"/>
      <c r="O256" s="769"/>
      <c r="P256" s="769"/>
      <c r="Q256" s="769"/>
      <c r="R256" s="769"/>
      <c r="S256" s="769"/>
      <c r="T256" s="769"/>
      <c r="U256" s="769"/>
      <c r="V256" s="769"/>
      <c r="W256" s="769"/>
    </row>
    <row r="257" spans="1:23" x14ac:dyDescent="0.2">
      <c r="A257" s="769"/>
      <c r="B257" s="788" t="s">
        <v>732</v>
      </c>
      <c r="C257" s="769"/>
      <c r="D257" s="845"/>
      <c r="E257" s="769"/>
      <c r="F257" s="845"/>
      <c r="G257" s="845"/>
      <c r="H257" s="845"/>
      <c r="I257" s="845"/>
      <c r="J257" s="845"/>
      <c r="K257" s="845"/>
      <c r="L257" s="845"/>
      <c r="M257" s="845"/>
      <c r="N257" s="845"/>
      <c r="O257" s="845"/>
      <c r="P257" s="845"/>
      <c r="Q257" s="845"/>
      <c r="R257" s="845"/>
      <c r="S257" s="845"/>
      <c r="T257" s="845"/>
      <c r="U257" s="845"/>
      <c r="V257" s="845"/>
      <c r="W257" s="769"/>
    </row>
    <row r="258" spans="1:23" x14ac:dyDescent="0.2">
      <c r="A258" s="769"/>
      <c r="B258" s="788"/>
      <c r="C258" s="769"/>
      <c r="D258" s="845"/>
      <c r="E258" s="769"/>
      <c r="F258" s="845"/>
      <c r="G258" s="845"/>
      <c r="H258" s="845"/>
      <c r="I258" s="845"/>
      <c r="J258" s="845"/>
      <c r="K258" s="845"/>
      <c r="L258" s="845"/>
      <c r="M258" s="845"/>
      <c r="N258" s="845"/>
      <c r="O258" s="845"/>
      <c r="P258" s="845"/>
      <c r="Q258" s="845"/>
      <c r="R258" s="845"/>
      <c r="S258" s="845"/>
      <c r="T258" s="845"/>
      <c r="U258" s="845"/>
      <c r="V258" s="845"/>
      <c r="W258" s="769"/>
    </row>
    <row r="259" spans="1:23" x14ac:dyDescent="0.2">
      <c r="A259" s="769"/>
      <c r="B259" s="788">
        <f>'HOME Consent'!B58</f>
        <v>0</v>
      </c>
      <c r="C259" s="774" t="s">
        <v>25</v>
      </c>
      <c r="D259" s="781" t="s">
        <v>669</v>
      </c>
      <c r="E259" s="769"/>
      <c r="F259" s="781"/>
      <c r="G259" s="781"/>
      <c r="H259" s="781"/>
      <c r="I259" s="781"/>
      <c r="J259" s="781"/>
      <c r="K259" s="781"/>
      <c r="L259" s="781"/>
      <c r="M259" s="781"/>
      <c r="N259" s="781"/>
      <c r="O259" s="781"/>
      <c r="P259" s="781"/>
      <c r="Q259" s="781"/>
      <c r="R259" s="781"/>
      <c r="S259" s="781"/>
      <c r="T259" s="781"/>
      <c r="U259" s="781"/>
      <c r="V259" s="781"/>
      <c r="W259" s="769"/>
    </row>
    <row r="260" spans="1:23" x14ac:dyDescent="0.2">
      <c r="A260" s="769"/>
      <c r="B260" s="788"/>
      <c r="C260" s="789"/>
      <c r="D260" s="845"/>
      <c r="E260" s="769"/>
      <c r="F260" s="845"/>
      <c r="G260" s="845"/>
      <c r="H260" s="845"/>
      <c r="I260" s="845"/>
      <c r="J260" s="845"/>
      <c r="K260" s="845"/>
      <c r="L260" s="845"/>
      <c r="M260" s="845"/>
      <c r="N260" s="845"/>
      <c r="O260" s="845"/>
      <c r="P260" s="845"/>
      <c r="Q260" s="845"/>
      <c r="R260" s="845"/>
      <c r="S260" s="845"/>
      <c r="T260" s="845"/>
      <c r="U260" s="845"/>
      <c r="V260" s="845"/>
      <c r="W260" s="769"/>
    </row>
    <row r="261" spans="1:23" x14ac:dyDescent="0.2">
      <c r="A261" s="769"/>
      <c r="B261" s="788">
        <f>'HOME Consent'!B60</f>
        <v>0</v>
      </c>
      <c r="C261" s="774" t="s">
        <v>26</v>
      </c>
      <c r="D261" s="781" t="s">
        <v>542</v>
      </c>
      <c r="E261" s="769"/>
      <c r="F261" s="781"/>
      <c r="G261" s="781"/>
      <c r="H261" s="781"/>
      <c r="I261" s="781"/>
      <c r="J261" s="781"/>
      <c r="K261" s="781"/>
      <c r="L261" s="781"/>
      <c r="M261" s="781"/>
      <c r="N261" s="781"/>
      <c r="O261" s="769"/>
      <c r="P261" s="792" t="s">
        <v>543</v>
      </c>
      <c r="Q261" s="781" t="s">
        <v>544</v>
      </c>
      <c r="R261" s="781"/>
      <c r="S261" s="781"/>
      <c r="T261" s="781"/>
      <c r="U261" s="781"/>
      <c r="V261" s="781"/>
      <c r="W261" s="769"/>
    </row>
    <row r="262" spans="1:23" x14ac:dyDescent="0.2">
      <c r="A262" s="769"/>
      <c r="B262" s="769"/>
      <c r="C262" s="769"/>
      <c r="D262" s="769"/>
      <c r="E262" s="758"/>
      <c r="F262" s="769"/>
      <c r="G262" s="758"/>
      <c r="H262" s="758"/>
      <c r="I262" s="758"/>
      <c r="J262" s="758"/>
      <c r="K262" s="758"/>
      <c r="L262" s="758"/>
      <c r="M262" s="758"/>
      <c r="N262" s="758"/>
      <c r="O262" s="769"/>
      <c r="P262" s="792" t="s">
        <v>545</v>
      </c>
      <c r="Q262" s="793" t="s">
        <v>546</v>
      </c>
      <c r="R262" s="758"/>
      <c r="S262" s="758"/>
      <c r="T262" s="758"/>
      <c r="U262" s="758"/>
      <c r="V262" s="758"/>
      <c r="W262" s="769"/>
    </row>
    <row r="263" spans="1:23" x14ac:dyDescent="0.2">
      <c r="A263" s="769"/>
      <c r="B263" s="788"/>
      <c r="C263" s="789"/>
      <c r="D263" s="769"/>
      <c r="E263" s="845"/>
      <c r="F263" s="769"/>
      <c r="G263" s="845"/>
      <c r="H263" s="845"/>
      <c r="I263" s="845"/>
      <c r="J263" s="845"/>
      <c r="K263" s="845"/>
      <c r="L263" s="845"/>
      <c r="M263" s="845"/>
      <c r="N263" s="845"/>
      <c r="O263" s="769"/>
      <c r="P263" s="792" t="s">
        <v>547</v>
      </c>
      <c r="Q263" s="793" t="s">
        <v>548</v>
      </c>
      <c r="R263" s="845"/>
      <c r="S263" s="845"/>
      <c r="T263" s="845"/>
      <c r="U263" s="845"/>
      <c r="V263" s="845"/>
      <c r="W263" s="769"/>
    </row>
    <row r="264" spans="1:23" x14ac:dyDescent="0.2">
      <c r="A264" s="769"/>
      <c r="B264" s="788"/>
      <c r="C264" s="789"/>
      <c r="D264" s="769"/>
      <c r="E264" s="845"/>
      <c r="F264" s="769"/>
      <c r="G264" s="845"/>
      <c r="H264" s="845"/>
      <c r="I264" s="845"/>
      <c r="J264" s="845"/>
      <c r="K264" s="845"/>
      <c r="L264" s="845"/>
      <c r="M264" s="845"/>
      <c r="N264" s="845"/>
      <c r="O264" s="769"/>
      <c r="P264" s="792" t="s">
        <v>549</v>
      </c>
      <c r="Q264" s="793" t="s">
        <v>550</v>
      </c>
      <c r="R264" s="845"/>
      <c r="S264" s="845"/>
      <c r="T264" s="845"/>
      <c r="U264" s="845"/>
      <c r="V264" s="845"/>
      <c r="W264" s="769"/>
    </row>
    <row r="265" spans="1:23" x14ac:dyDescent="0.2">
      <c r="A265" s="769"/>
      <c r="B265" s="788"/>
      <c r="C265" s="789"/>
      <c r="D265" s="769"/>
      <c r="E265" s="845"/>
      <c r="F265" s="793"/>
      <c r="G265" s="845"/>
      <c r="H265" s="845"/>
      <c r="I265" s="845"/>
      <c r="J265" s="845"/>
      <c r="K265" s="845"/>
      <c r="L265" s="845"/>
      <c r="M265" s="845"/>
      <c r="N265" s="845"/>
      <c r="O265" s="845"/>
      <c r="P265" s="769"/>
      <c r="Q265" s="845"/>
      <c r="R265" s="845"/>
      <c r="S265" s="845"/>
      <c r="T265" s="845"/>
      <c r="U265" s="845"/>
      <c r="V265" s="845"/>
      <c r="W265" s="769"/>
    </row>
    <row r="266" spans="1:23" x14ac:dyDescent="0.2">
      <c r="A266" s="769"/>
      <c r="B266" s="788">
        <f>'HOME Consent'!B65</f>
        <v>0</v>
      </c>
      <c r="C266" s="774" t="s">
        <v>27</v>
      </c>
      <c r="D266" s="781" t="s">
        <v>551</v>
      </c>
      <c r="E266" s="769"/>
      <c r="F266" s="781"/>
      <c r="G266" s="781"/>
      <c r="H266" s="781"/>
      <c r="I266" s="781"/>
      <c r="J266" s="781"/>
      <c r="K266" s="781"/>
      <c r="L266" s="781"/>
      <c r="M266" s="781"/>
      <c r="N266" s="781"/>
      <c r="O266" s="790" t="s">
        <v>552</v>
      </c>
      <c r="P266" s="769"/>
      <c r="Q266" s="769"/>
      <c r="R266" s="781"/>
      <c r="S266" s="781"/>
      <c r="T266" s="781"/>
      <c r="U266" s="781"/>
      <c r="V266" s="781"/>
      <c r="W266" s="769"/>
    </row>
    <row r="267" spans="1:23" ht="15.75" x14ac:dyDescent="0.2">
      <c r="A267" s="1321" t="s">
        <v>553</v>
      </c>
      <c r="B267" s="1321"/>
      <c r="C267" s="1321"/>
      <c r="D267" s="1321"/>
      <c r="E267" s="1321"/>
      <c r="F267" s="1321"/>
      <c r="G267" s="1321"/>
      <c r="H267" s="1321"/>
      <c r="I267" s="1321"/>
      <c r="J267" s="1321"/>
      <c r="K267" s="1321"/>
      <c r="L267" s="1321"/>
      <c r="M267" s="1321"/>
      <c r="N267" s="1321"/>
      <c r="O267" s="1321"/>
      <c r="P267" s="1321"/>
      <c r="Q267" s="1321"/>
      <c r="R267" s="1321"/>
      <c r="S267" s="1321"/>
      <c r="T267" s="1321"/>
      <c r="U267" s="1321"/>
      <c r="V267" s="1321"/>
      <c r="W267" s="1321"/>
    </row>
    <row r="268" spans="1:23" x14ac:dyDescent="0.2">
      <c r="A268" s="1310">
        <f>'HOME Consent'!$A$67</f>
        <v>0</v>
      </c>
      <c r="B268" s="1310"/>
      <c r="C268" s="1310"/>
      <c r="D268" s="1310"/>
      <c r="E268" s="1310"/>
      <c r="F268" s="1310"/>
      <c r="G268" s="1310"/>
      <c r="H268" s="1310"/>
      <c r="I268" s="1310"/>
      <c r="J268" s="1310"/>
      <c r="K268" s="1310"/>
      <c r="L268" s="1310"/>
      <c r="M268" s="1310"/>
      <c r="N268" s="1310"/>
      <c r="O268" s="1310"/>
      <c r="P268" s="1310"/>
      <c r="Q268" s="1310"/>
      <c r="R268" s="1310"/>
      <c r="S268" s="1310"/>
      <c r="T268" s="1310"/>
      <c r="U268" s="1310"/>
      <c r="V268" s="1310"/>
      <c r="W268" s="1310"/>
    </row>
    <row r="269" spans="1:23" ht="15" x14ac:dyDescent="0.25">
      <c r="A269" s="769"/>
      <c r="B269" s="769"/>
      <c r="C269" s="794"/>
      <c r="D269" s="794"/>
      <c r="E269" s="794"/>
      <c r="F269" s="794"/>
      <c r="G269" s="794"/>
      <c r="H269" s="794"/>
      <c r="I269" s="794"/>
      <c r="J269" s="794"/>
      <c r="K269" s="794"/>
      <c r="L269" s="794"/>
      <c r="M269" s="794"/>
      <c r="N269" s="794"/>
      <c r="O269" s="794"/>
      <c r="P269" s="794"/>
      <c r="Q269" s="794"/>
      <c r="R269" s="794"/>
      <c r="S269" s="794"/>
      <c r="T269" s="794"/>
      <c r="U269" s="794"/>
      <c r="V269" s="794"/>
      <c r="W269" s="794"/>
    </row>
    <row r="270" spans="1:23" ht="15.75" x14ac:dyDescent="0.2">
      <c r="A270" s="1321" t="s">
        <v>554</v>
      </c>
      <c r="B270" s="1321"/>
      <c r="C270" s="1321"/>
      <c r="D270" s="1321"/>
      <c r="E270" s="1321"/>
      <c r="F270" s="1321"/>
      <c r="G270" s="1321"/>
      <c r="H270" s="1321"/>
      <c r="I270" s="1321"/>
      <c r="J270" s="1321"/>
      <c r="K270" s="1321"/>
      <c r="L270" s="1321"/>
      <c r="M270" s="1321"/>
      <c r="N270" s="1321"/>
      <c r="O270" s="1321"/>
      <c r="P270" s="1321"/>
      <c r="Q270" s="1321"/>
      <c r="R270" s="1321"/>
      <c r="S270" s="1321"/>
      <c r="T270" s="1321"/>
      <c r="U270" s="1321"/>
      <c r="V270" s="1321"/>
      <c r="W270" s="1321"/>
    </row>
    <row r="271" spans="1:23" ht="15" x14ac:dyDescent="0.25">
      <c r="A271" s="769"/>
      <c r="B271" s="769"/>
      <c r="C271" s="794"/>
      <c r="D271" s="794"/>
      <c r="E271" s="794"/>
      <c r="F271" s="794"/>
      <c r="G271" s="794"/>
      <c r="H271" s="794"/>
      <c r="I271" s="794"/>
      <c r="J271" s="794"/>
      <c r="K271" s="794"/>
      <c r="L271" s="794"/>
      <c r="M271" s="794"/>
      <c r="N271" s="794"/>
      <c r="O271" s="794"/>
      <c r="P271" s="794"/>
      <c r="Q271" s="794"/>
      <c r="R271" s="794"/>
      <c r="S271" s="794"/>
      <c r="T271" s="794"/>
      <c r="U271" s="794"/>
      <c r="V271" s="794"/>
      <c r="W271" s="794"/>
    </row>
    <row r="272" spans="1:23" ht="16.5" x14ac:dyDescent="0.3">
      <c r="A272" s="795" t="s">
        <v>733</v>
      </c>
      <c r="B272" s="795"/>
      <c r="C272" s="795"/>
      <c r="D272" s="795"/>
      <c r="E272" s="795"/>
      <c r="F272" s="795"/>
      <c r="G272" s="795"/>
      <c r="H272" s="795"/>
      <c r="I272" s="795"/>
      <c r="J272" s="795"/>
      <c r="K272" s="795"/>
      <c r="L272" s="795"/>
      <c r="M272" s="795"/>
      <c r="N272" s="795"/>
      <c r="O272" s="795"/>
      <c r="P272" s="795"/>
      <c r="Q272" s="795"/>
      <c r="R272" s="795"/>
      <c r="S272" s="795"/>
      <c r="T272" s="795"/>
      <c r="U272" s="795"/>
      <c r="V272" s="796"/>
      <c r="W272" s="796"/>
    </row>
    <row r="273" spans="1:23" ht="16.5" x14ac:dyDescent="0.3">
      <c r="A273" s="795"/>
      <c r="B273" s="795"/>
      <c r="C273" s="795"/>
      <c r="D273" s="795"/>
      <c r="E273" s="795"/>
      <c r="F273" s="795"/>
      <c r="G273" s="795"/>
      <c r="H273" s="795"/>
      <c r="I273" s="795"/>
      <c r="J273" s="795"/>
      <c r="K273" s="795"/>
      <c r="L273" s="795"/>
      <c r="M273" s="795"/>
      <c r="N273" s="795"/>
      <c r="O273" s="795"/>
      <c r="P273" s="795"/>
      <c r="Q273" s="795"/>
      <c r="R273" s="795"/>
      <c r="S273" s="795"/>
      <c r="T273" s="795"/>
      <c r="U273" s="795"/>
      <c r="V273" s="796"/>
      <c r="W273" s="796"/>
    </row>
    <row r="274" spans="1:23" ht="16.5" x14ac:dyDescent="0.3">
      <c r="A274" s="795" t="s">
        <v>670</v>
      </c>
      <c r="B274" s="795"/>
      <c r="C274" s="795"/>
      <c r="D274" s="795"/>
      <c r="E274" s="795"/>
      <c r="F274" s="795"/>
      <c r="G274" s="795"/>
      <c r="H274" s="795"/>
      <c r="I274" s="795"/>
      <c r="J274" s="795"/>
      <c r="K274" s="795"/>
      <c r="L274" s="795"/>
      <c r="M274" s="795"/>
      <c r="N274" s="795"/>
      <c r="O274" s="795"/>
      <c r="P274" s="795"/>
      <c r="Q274" s="795"/>
      <c r="R274" s="795"/>
      <c r="S274" s="795"/>
      <c r="T274" s="795"/>
      <c r="U274" s="795"/>
      <c r="V274" s="796"/>
      <c r="W274" s="796"/>
    </row>
    <row r="275" spans="1:23" ht="16.5" x14ac:dyDescent="0.3">
      <c r="A275" s="795"/>
      <c r="B275" s="795"/>
      <c r="C275" s="795"/>
      <c r="D275" s="795"/>
      <c r="E275" s="795"/>
      <c r="F275" s="795"/>
      <c r="G275" s="795"/>
      <c r="H275" s="795"/>
      <c r="I275" s="795"/>
      <c r="J275" s="795"/>
      <c r="K275" s="795"/>
      <c r="L275" s="795"/>
      <c r="M275" s="795"/>
      <c r="N275" s="795"/>
      <c r="O275" s="795"/>
      <c r="P275" s="795"/>
      <c r="Q275" s="795"/>
      <c r="R275" s="795"/>
      <c r="S275" s="795"/>
      <c r="T275" s="795"/>
      <c r="U275" s="795"/>
      <c r="V275" s="796"/>
      <c r="W275" s="796"/>
    </row>
    <row r="276" spans="1:23" ht="16.5" x14ac:dyDescent="0.2">
      <c r="A276" s="1318" t="s">
        <v>734</v>
      </c>
      <c r="B276" s="1318"/>
      <c r="C276" s="1318"/>
      <c r="D276" s="1318"/>
      <c r="E276" s="1318"/>
      <c r="F276" s="1318"/>
      <c r="G276" s="1318"/>
      <c r="H276" s="1318"/>
      <c r="I276" s="1318"/>
      <c r="J276" s="1318"/>
      <c r="K276" s="1318"/>
      <c r="L276" s="1318"/>
      <c r="M276" s="1318"/>
      <c r="N276" s="1318"/>
      <c r="O276" s="1318"/>
      <c r="P276" s="1318"/>
      <c r="Q276" s="1318"/>
      <c r="R276" s="1318"/>
      <c r="S276" s="1318"/>
      <c r="T276" s="1318"/>
      <c r="U276" s="1318"/>
      <c r="V276" s="1318"/>
      <c r="W276" s="1318"/>
    </row>
    <row r="277" spans="1:23" ht="16.5" x14ac:dyDescent="0.3">
      <c r="A277" s="797"/>
      <c r="B277" s="797"/>
      <c r="C277" s="797"/>
      <c r="D277" s="797"/>
      <c r="E277" s="797"/>
      <c r="F277" s="797"/>
      <c r="G277" s="797"/>
      <c r="H277" s="797"/>
      <c r="I277" s="797"/>
      <c r="J277" s="797"/>
      <c r="K277" s="797"/>
      <c r="L277" s="797"/>
      <c r="M277" s="797"/>
      <c r="N277" s="797"/>
      <c r="O277" s="797"/>
      <c r="P277" s="797"/>
      <c r="Q277" s="797"/>
      <c r="R277" s="797"/>
      <c r="S277" s="797"/>
      <c r="T277" s="797"/>
      <c r="U277" s="797"/>
      <c r="V277" s="798"/>
      <c r="W277" s="798"/>
    </row>
    <row r="278" spans="1:23" ht="16.5" x14ac:dyDescent="0.2">
      <c r="A278" s="1318" t="s">
        <v>671</v>
      </c>
      <c r="B278" s="1318"/>
      <c r="C278" s="1318"/>
      <c r="D278" s="1318"/>
      <c r="E278" s="1318"/>
      <c r="F278" s="1318"/>
      <c r="G278" s="1318"/>
      <c r="H278" s="1318"/>
      <c r="I278" s="1318"/>
      <c r="J278" s="1318"/>
      <c r="K278" s="1318"/>
      <c r="L278" s="1318"/>
      <c r="M278" s="1318"/>
      <c r="N278" s="1318"/>
      <c r="O278" s="1318"/>
      <c r="P278" s="1318"/>
      <c r="Q278" s="1318"/>
      <c r="R278" s="1318"/>
      <c r="S278" s="1318"/>
      <c r="T278" s="1318"/>
      <c r="U278" s="1318"/>
      <c r="V278" s="1318"/>
      <c r="W278" s="1318"/>
    </row>
    <row r="279" spans="1:23" ht="16.5" x14ac:dyDescent="0.3">
      <c r="A279" s="797"/>
      <c r="B279" s="797"/>
      <c r="C279" s="797"/>
      <c r="D279" s="797"/>
      <c r="E279" s="797"/>
      <c r="F279" s="797"/>
      <c r="G279" s="797"/>
      <c r="H279" s="797"/>
      <c r="I279" s="797"/>
      <c r="J279" s="797"/>
      <c r="K279" s="797"/>
      <c r="L279" s="797"/>
      <c r="M279" s="797"/>
      <c r="N279" s="797"/>
      <c r="O279" s="797"/>
      <c r="P279" s="797"/>
      <c r="Q279" s="797"/>
      <c r="R279" s="797"/>
      <c r="S279" s="797"/>
      <c r="T279" s="797"/>
      <c r="U279" s="797"/>
      <c r="V279" s="798"/>
      <c r="W279" s="798"/>
    </row>
    <row r="280" spans="1:23" ht="16.5" x14ac:dyDescent="0.2">
      <c r="A280" s="1318" t="s">
        <v>735</v>
      </c>
      <c r="B280" s="1318"/>
      <c r="C280" s="1318"/>
      <c r="D280" s="1318"/>
      <c r="E280" s="1318"/>
      <c r="F280" s="1318"/>
      <c r="G280" s="1318"/>
      <c r="H280" s="1318"/>
      <c r="I280" s="1318"/>
      <c r="J280" s="1318"/>
      <c r="K280" s="1318"/>
      <c r="L280" s="1318"/>
      <c r="M280" s="1318"/>
      <c r="N280" s="1318"/>
      <c r="O280" s="1318"/>
      <c r="P280" s="1318"/>
      <c r="Q280" s="1318"/>
      <c r="R280" s="1318"/>
      <c r="S280" s="1318"/>
      <c r="T280" s="1318"/>
      <c r="U280" s="1318"/>
      <c r="V280" s="1318"/>
      <c r="W280" s="1318"/>
    </row>
    <row r="281" spans="1:23" ht="16.5" x14ac:dyDescent="0.3">
      <c r="A281" s="797"/>
      <c r="B281" s="797"/>
      <c r="C281" s="797"/>
      <c r="D281" s="797"/>
      <c r="E281" s="797"/>
      <c r="F281" s="797"/>
      <c r="G281" s="797"/>
      <c r="H281" s="797"/>
      <c r="I281" s="797"/>
      <c r="J281" s="797"/>
      <c r="K281" s="797"/>
      <c r="L281" s="797"/>
      <c r="M281" s="797"/>
      <c r="N281" s="797"/>
      <c r="O281" s="797"/>
      <c r="P281" s="797"/>
      <c r="Q281" s="797"/>
      <c r="R281" s="797"/>
      <c r="S281" s="797"/>
      <c r="T281" s="797"/>
      <c r="U281" s="797"/>
      <c r="V281" s="798"/>
      <c r="W281" s="798"/>
    </row>
    <row r="282" spans="1:23" ht="16.5" x14ac:dyDescent="0.2">
      <c r="A282" s="1318" t="s">
        <v>736</v>
      </c>
      <c r="B282" s="1318"/>
      <c r="C282" s="1318"/>
      <c r="D282" s="1318"/>
      <c r="E282" s="1318"/>
      <c r="F282" s="1318"/>
      <c r="G282" s="1318"/>
      <c r="H282" s="1318"/>
      <c r="I282" s="1318"/>
      <c r="J282" s="1318"/>
      <c r="K282" s="1318"/>
      <c r="L282" s="1318"/>
      <c r="M282" s="1318"/>
      <c r="N282" s="1318"/>
      <c r="O282" s="1318"/>
      <c r="P282" s="1318"/>
      <c r="Q282" s="1318"/>
      <c r="R282" s="1318"/>
      <c r="S282" s="1318"/>
      <c r="T282" s="1318"/>
      <c r="U282" s="1318"/>
      <c r="V282" s="1318"/>
      <c r="W282" s="1318"/>
    </row>
    <row r="283" spans="1:23" ht="16.5" x14ac:dyDescent="0.3">
      <c r="A283" s="799"/>
      <c r="B283" s="797"/>
      <c r="C283" s="797"/>
      <c r="D283" s="797"/>
      <c r="E283" s="797"/>
      <c r="F283" s="797"/>
      <c r="G283" s="797"/>
      <c r="H283" s="797"/>
      <c r="I283" s="797"/>
      <c r="J283" s="797"/>
      <c r="K283" s="797"/>
      <c r="L283" s="797"/>
      <c r="M283" s="797"/>
      <c r="N283" s="797"/>
      <c r="O283" s="797"/>
      <c r="P283" s="797"/>
      <c r="Q283" s="797"/>
      <c r="R283" s="797"/>
      <c r="S283" s="797"/>
      <c r="T283" s="797"/>
      <c r="U283" s="797"/>
      <c r="V283" s="798"/>
      <c r="W283" s="798"/>
    </row>
    <row r="284" spans="1:23" ht="16.5" x14ac:dyDescent="0.2">
      <c r="A284" s="1318" t="s">
        <v>737</v>
      </c>
      <c r="B284" s="1318"/>
      <c r="C284" s="1318"/>
      <c r="D284" s="1318"/>
      <c r="E284" s="1318"/>
      <c r="F284" s="1318"/>
      <c r="G284" s="1318"/>
      <c r="H284" s="1318"/>
      <c r="I284" s="1318"/>
      <c r="J284" s="1318"/>
      <c r="K284" s="1318"/>
      <c r="L284" s="1318"/>
      <c r="M284" s="1318"/>
      <c r="N284" s="1318"/>
      <c r="O284" s="1318"/>
      <c r="P284" s="1318"/>
      <c r="Q284" s="1318"/>
      <c r="R284" s="1318"/>
      <c r="S284" s="1318"/>
      <c r="T284" s="1318"/>
      <c r="U284" s="1318"/>
      <c r="V284" s="1318"/>
      <c r="W284" s="1318"/>
    </row>
    <row r="285" spans="1:23" ht="16.5" x14ac:dyDescent="0.3">
      <c r="A285" s="799"/>
      <c r="B285" s="797"/>
      <c r="C285" s="797"/>
      <c r="D285" s="797"/>
      <c r="E285" s="797"/>
      <c r="F285" s="797"/>
      <c r="G285" s="797"/>
      <c r="H285" s="797"/>
      <c r="I285" s="797"/>
      <c r="J285" s="797"/>
      <c r="K285" s="797"/>
      <c r="L285" s="797"/>
      <c r="M285" s="797"/>
      <c r="N285" s="797"/>
      <c r="O285" s="797"/>
      <c r="P285" s="797"/>
      <c r="Q285" s="797"/>
      <c r="R285" s="797"/>
      <c r="S285" s="797"/>
      <c r="T285" s="797"/>
      <c r="U285" s="797"/>
      <c r="V285" s="798"/>
      <c r="W285" s="798"/>
    </row>
    <row r="286" spans="1:23" ht="16.5" x14ac:dyDescent="0.2">
      <c r="A286" s="1318" t="s">
        <v>672</v>
      </c>
      <c r="B286" s="1318"/>
      <c r="C286" s="1318"/>
      <c r="D286" s="1318"/>
      <c r="E286" s="1318"/>
      <c r="F286" s="1318"/>
      <c r="G286" s="1318"/>
      <c r="H286" s="1318"/>
      <c r="I286" s="1318"/>
      <c r="J286" s="1318"/>
      <c r="K286" s="1318"/>
      <c r="L286" s="1318"/>
      <c r="M286" s="1318"/>
      <c r="N286" s="1318"/>
      <c r="O286" s="1318"/>
      <c r="P286" s="1318"/>
      <c r="Q286" s="1318"/>
      <c r="R286" s="1318"/>
      <c r="S286" s="1318"/>
      <c r="T286" s="1318"/>
      <c r="U286" s="1318"/>
      <c r="V286" s="1318"/>
      <c r="W286" s="1318"/>
    </row>
    <row r="287" spans="1:23" ht="16.5" x14ac:dyDescent="0.3">
      <c r="A287" s="799"/>
      <c r="B287" s="797"/>
      <c r="C287" s="797"/>
      <c r="D287" s="797"/>
      <c r="E287" s="797"/>
      <c r="F287" s="797"/>
      <c r="G287" s="797"/>
      <c r="H287" s="797"/>
      <c r="I287" s="797"/>
      <c r="J287" s="797"/>
      <c r="K287" s="797"/>
      <c r="L287" s="797"/>
      <c r="M287" s="797"/>
      <c r="N287" s="797"/>
      <c r="O287" s="797"/>
      <c r="P287" s="797"/>
      <c r="Q287" s="797"/>
      <c r="R287" s="797"/>
      <c r="S287" s="797"/>
      <c r="T287" s="797"/>
      <c r="U287" s="797"/>
      <c r="V287" s="798"/>
      <c r="W287" s="798"/>
    </row>
    <row r="288" spans="1:23" ht="16.5" x14ac:dyDescent="0.3">
      <c r="A288" s="1319" t="s">
        <v>560</v>
      </c>
      <c r="B288" s="1319"/>
      <c r="C288" s="1319"/>
      <c r="D288" s="1319"/>
      <c r="E288" s="1319"/>
      <c r="F288" s="1319"/>
      <c r="G288" s="1319"/>
      <c r="H288" s="1319"/>
      <c r="I288" s="1319"/>
      <c r="J288" s="1319"/>
      <c r="K288" s="1319"/>
      <c r="L288" s="1319"/>
      <c r="M288" s="1319"/>
      <c r="N288" s="1319"/>
      <c r="O288" s="1319"/>
      <c r="P288" s="1319"/>
      <c r="Q288" s="1319"/>
      <c r="R288" s="1319"/>
      <c r="S288" s="1319"/>
      <c r="T288" s="1319"/>
      <c r="U288" s="1319"/>
      <c r="V288" s="796"/>
      <c r="W288" s="796"/>
    </row>
    <row r="289" spans="1:23" ht="16.5" x14ac:dyDescent="0.2">
      <c r="A289" s="1328" t="s">
        <v>738</v>
      </c>
      <c r="B289" s="1328"/>
      <c r="C289" s="1328"/>
      <c r="D289" s="1328"/>
      <c r="E289" s="1328"/>
      <c r="F289" s="1328"/>
      <c r="G289" s="1328"/>
      <c r="H289" s="1328"/>
      <c r="I289" s="1328"/>
      <c r="J289" s="1328"/>
      <c r="K289" s="1328"/>
      <c r="L289" s="1328"/>
      <c r="M289" s="1328"/>
      <c r="N289" s="1328"/>
      <c r="O289" s="1328"/>
      <c r="P289" s="1328"/>
      <c r="Q289" s="1328"/>
      <c r="R289" s="1328"/>
      <c r="S289" s="1328"/>
      <c r="T289" s="1328"/>
      <c r="U289" s="1328"/>
      <c r="V289" s="800"/>
      <c r="W289" s="800"/>
    </row>
    <row r="290" spans="1:23" ht="16.5" x14ac:dyDescent="0.2">
      <c r="A290" s="1328" t="s">
        <v>562</v>
      </c>
      <c r="B290" s="1328"/>
      <c r="C290" s="1328"/>
      <c r="D290" s="1328"/>
      <c r="E290" s="1328"/>
      <c r="F290" s="1328"/>
      <c r="G290" s="1328"/>
      <c r="H290" s="1328"/>
      <c r="I290" s="1328"/>
      <c r="J290" s="1328"/>
      <c r="K290" s="1328"/>
      <c r="L290" s="1328"/>
      <c r="M290" s="1328"/>
      <c r="N290" s="1328"/>
      <c r="O290" s="1328"/>
      <c r="P290" s="1328"/>
      <c r="Q290" s="1328"/>
      <c r="R290" s="1328"/>
      <c r="S290" s="1328"/>
      <c r="T290" s="1328"/>
      <c r="U290" s="1328"/>
      <c r="V290" s="800"/>
      <c r="W290" s="800"/>
    </row>
    <row r="291" spans="1:23" ht="16.5" x14ac:dyDescent="0.2">
      <c r="A291" s="1328" t="s">
        <v>563</v>
      </c>
      <c r="B291" s="1328"/>
      <c r="C291" s="1328"/>
      <c r="D291" s="1328"/>
      <c r="E291" s="1328"/>
      <c r="F291" s="1328"/>
      <c r="G291" s="1328"/>
      <c r="H291" s="1328"/>
      <c r="I291" s="1328"/>
      <c r="J291" s="1328"/>
      <c r="K291" s="1328"/>
      <c r="L291" s="1328"/>
      <c r="M291" s="1328"/>
      <c r="N291" s="1328"/>
      <c r="O291" s="1328"/>
      <c r="P291" s="1328"/>
      <c r="Q291" s="1328"/>
      <c r="R291" s="1328"/>
      <c r="S291" s="1328"/>
      <c r="T291" s="1328"/>
      <c r="U291" s="1328"/>
      <c r="V291" s="800"/>
      <c r="W291" s="800"/>
    </row>
    <row r="292" spans="1:23" x14ac:dyDescent="0.2">
      <c r="A292" s="769"/>
      <c r="B292" s="769"/>
      <c r="C292" s="801"/>
      <c r="D292" s="801"/>
      <c r="E292" s="801"/>
      <c r="F292" s="801"/>
      <c r="G292" s="801"/>
      <c r="H292" s="801"/>
      <c r="I292" s="801"/>
      <c r="J292" s="801"/>
      <c r="K292" s="801"/>
      <c r="L292" s="801"/>
      <c r="M292" s="801"/>
      <c r="N292" s="801"/>
      <c r="O292" s="801"/>
      <c r="P292" s="801"/>
      <c r="Q292" s="801"/>
      <c r="R292" s="801"/>
      <c r="S292" s="801"/>
      <c r="T292" s="801"/>
      <c r="U292" s="801"/>
      <c r="V292" s="801"/>
      <c r="W292" s="801"/>
    </row>
    <row r="293" spans="1:23" ht="15.75" x14ac:dyDescent="0.25">
      <c r="A293" s="1329">
        <f>'HOME Consent'!$A$92</f>
        <v>0</v>
      </c>
      <c r="B293" s="1329"/>
      <c r="C293" s="1329"/>
      <c r="D293" s="1329"/>
      <c r="E293" s="1329"/>
      <c r="F293" s="1329"/>
      <c r="G293" s="1329"/>
      <c r="H293" s="1329"/>
      <c r="I293" s="1329"/>
      <c r="J293" s="1329"/>
      <c r="K293" s="1329"/>
      <c r="L293" s="1329"/>
      <c r="M293" s="1329"/>
      <c r="N293" s="1329"/>
      <c r="O293" s="1329"/>
      <c r="P293" s="794"/>
      <c r="Q293" s="1330">
        <f>'HOME Consent'!$Q$92</f>
        <v>0</v>
      </c>
      <c r="R293" s="1330"/>
      <c r="S293" s="1330"/>
      <c r="T293" s="1330"/>
      <c r="U293" s="1330"/>
      <c r="V293" s="1330"/>
      <c r="W293" s="1330"/>
    </row>
    <row r="294" spans="1:23" x14ac:dyDescent="0.2">
      <c r="A294" s="802" t="s">
        <v>564</v>
      </c>
      <c r="B294" s="769"/>
      <c r="C294" s="769"/>
      <c r="D294" s="803"/>
      <c r="E294" s="803"/>
      <c r="F294" s="803"/>
      <c r="G294" s="803"/>
      <c r="H294" s="803"/>
      <c r="I294" s="803"/>
      <c r="J294" s="803"/>
      <c r="K294" s="803"/>
      <c r="L294" s="803"/>
      <c r="M294" s="803"/>
      <c r="N294" s="803"/>
      <c r="O294" s="803"/>
      <c r="P294" s="803"/>
      <c r="Q294" s="802" t="s">
        <v>565</v>
      </c>
      <c r="R294" s="803"/>
      <c r="S294" s="803"/>
      <c r="T294" s="803"/>
      <c r="U294" s="803"/>
      <c r="V294" s="803"/>
      <c r="W294" s="803"/>
    </row>
    <row r="295" spans="1:23" x14ac:dyDescent="0.2">
      <c r="A295" s="803"/>
      <c r="B295" s="769"/>
      <c r="C295" s="769"/>
      <c r="D295" s="803"/>
      <c r="E295" s="803"/>
      <c r="F295" s="803"/>
      <c r="G295" s="803"/>
      <c r="H295" s="803"/>
      <c r="I295" s="803"/>
      <c r="J295" s="803"/>
      <c r="K295" s="803"/>
      <c r="L295" s="803"/>
      <c r="M295" s="803"/>
      <c r="N295" s="803"/>
      <c r="O295" s="803"/>
      <c r="P295" s="803"/>
      <c r="Q295" s="803"/>
      <c r="R295" s="803"/>
      <c r="S295" s="803"/>
      <c r="T295" s="803"/>
      <c r="U295" s="803"/>
      <c r="V295" s="803"/>
      <c r="W295" s="803"/>
    </row>
    <row r="296" spans="1:23" ht="15.75" x14ac:dyDescent="0.25">
      <c r="A296" s="1331"/>
      <c r="B296" s="1331"/>
      <c r="C296" s="1331"/>
      <c r="D296" s="1331"/>
      <c r="E296" s="1331"/>
      <c r="F296" s="1331"/>
      <c r="G296" s="1331"/>
      <c r="H296" s="1331"/>
      <c r="I296" s="1331"/>
      <c r="J296" s="1331"/>
      <c r="K296" s="1331"/>
      <c r="L296" s="1331"/>
      <c r="M296" s="1331"/>
      <c r="N296" s="1331"/>
      <c r="O296" s="1331"/>
      <c r="P296" s="803"/>
      <c r="Q296" s="1332">
        <f>'HOME Consent'!$Q$95</f>
        <v>0</v>
      </c>
      <c r="R296" s="1332"/>
      <c r="S296" s="1332"/>
      <c r="T296" s="1332"/>
      <c r="U296" s="1332"/>
      <c r="V296" s="1332"/>
      <c r="W296" s="1332"/>
    </row>
    <row r="297" spans="1:23" x14ac:dyDescent="0.2">
      <c r="A297" s="802" t="s">
        <v>566</v>
      </c>
      <c r="B297" s="769"/>
      <c r="C297" s="769"/>
      <c r="D297" s="803"/>
      <c r="E297" s="803"/>
      <c r="F297" s="803"/>
      <c r="G297" s="803"/>
      <c r="H297" s="803"/>
      <c r="I297" s="803"/>
      <c r="J297" s="803"/>
      <c r="K297" s="803"/>
      <c r="L297" s="803"/>
      <c r="M297" s="803"/>
      <c r="N297" s="803"/>
      <c r="O297" s="803"/>
      <c r="P297" s="803"/>
      <c r="Q297" s="802" t="s">
        <v>567</v>
      </c>
      <c r="R297" s="803"/>
      <c r="S297" s="803"/>
      <c r="T297" s="803"/>
      <c r="U297" s="803"/>
      <c r="V297" s="803"/>
      <c r="W297" s="803"/>
    </row>
    <row r="298" spans="1:23" ht="15" x14ac:dyDescent="0.25">
      <c r="A298" s="769"/>
      <c r="B298" s="769"/>
      <c r="C298" s="794"/>
      <c r="D298" s="794"/>
      <c r="E298" s="794"/>
      <c r="F298" s="794"/>
      <c r="G298" s="794"/>
      <c r="H298" s="794"/>
      <c r="I298" s="794"/>
      <c r="J298" s="794"/>
      <c r="K298" s="794"/>
      <c r="L298" s="794"/>
      <c r="M298" s="794"/>
      <c r="N298" s="794"/>
      <c r="O298" s="794"/>
      <c r="P298" s="794"/>
      <c r="Q298" s="794"/>
      <c r="R298" s="794"/>
      <c r="S298" s="794"/>
      <c r="T298" s="794"/>
      <c r="U298" s="794"/>
      <c r="V298" s="794"/>
      <c r="W298" s="794"/>
    </row>
    <row r="299" spans="1:23" x14ac:dyDescent="0.2">
      <c r="A299" s="769"/>
      <c r="B299" s="769"/>
      <c r="C299" s="769"/>
      <c r="D299" s="769"/>
      <c r="E299" s="769"/>
      <c r="F299" s="769"/>
      <c r="G299" s="769"/>
      <c r="H299" s="769"/>
      <c r="I299" s="769"/>
      <c r="J299" s="769"/>
      <c r="K299" s="769"/>
      <c r="L299" s="769"/>
      <c r="M299" s="769"/>
      <c r="N299" s="769"/>
      <c r="O299" s="769"/>
      <c r="P299" s="769"/>
      <c r="Q299" s="769"/>
      <c r="R299" s="769"/>
      <c r="S299" s="769"/>
      <c r="T299" s="769"/>
      <c r="U299" s="769"/>
      <c r="V299" s="769"/>
      <c r="W299" s="769"/>
    </row>
    <row r="302" spans="1:23" ht="18" x14ac:dyDescent="0.2">
      <c r="A302" s="1322" t="s">
        <v>703</v>
      </c>
      <c r="B302" s="1322"/>
      <c r="C302" s="1322"/>
      <c r="D302" s="1322"/>
      <c r="E302" s="1322"/>
      <c r="F302" s="1322"/>
      <c r="G302" s="1322"/>
      <c r="H302" s="1322"/>
      <c r="I302" s="1322"/>
      <c r="J302" s="1322"/>
      <c r="K302" s="1322"/>
      <c r="L302" s="1322"/>
      <c r="M302" s="1322"/>
      <c r="N302" s="1322"/>
      <c r="O302" s="1322"/>
    </row>
    <row r="303" spans="1:23" ht="16.5" x14ac:dyDescent="0.2">
      <c r="A303" s="889" t="s">
        <v>64</v>
      </c>
      <c r="B303" s="1323">
        <f>'Submission Summary'!$C$9</f>
        <v>0</v>
      </c>
      <c r="C303" s="1323"/>
      <c r="D303" s="1323"/>
      <c r="E303" s="1323"/>
      <c r="F303" s="890" t="s">
        <v>740</v>
      </c>
      <c r="G303" s="741" t="str">
        <f>'Submission Summary'!$P$2</f>
        <v>2022PA-0##</v>
      </c>
      <c r="H303" s="982"/>
      <c r="I303" s="1324" t="s">
        <v>806</v>
      </c>
      <c r="J303" s="1324"/>
      <c r="K303" s="1324"/>
      <c r="L303" s="1324"/>
      <c r="M303" s="1324"/>
      <c r="N303" s="1324"/>
      <c r="O303" s="1324"/>
    </row>
    <row r="304" spans="1:23" ht="16.5" x14ac:dyDescent="0.2">
      <c r="A304" s="746" t="s">
        <v>756</v>
      </c>
      <c r="B304" s="1325"/>
      <c r="C304" s="1325"/>
      <c r="D304" s="982"/>
      <c r="E304" s="982"/>
      <c r="F304" s="982"/>
      <c r="G304" s="982"/>
      <c r="H304" s="891" t="s">
        <v>807</v>
      </c>
      <c r="I304" s="982"/>
      <c r="J304" s="892" t="s">
        <v>85</v>
      </c>
      <c r="K304" s="893" t="s">
        <v>86</v>
      </c>
      <c r="L304" s="892" t="s">
        <v>87</v>
      </c>
      <c r="M304" s="893" t="s">
        <v>88</v>
      </c>
      <c r="N304" s="893" t="s">
        <v>89</v>
      </c>
      <c r="O304" s="889" t="s">
        <v>90</v>
      </c>
    </row>
    <row r="305" spans="1:15" ht="16.5" x14ac:dyDescent="0.2">
      <c r="A305" s="889" t="s">
        <v>808</v>
      </c>
      <c r="B305" s="743"/>
      <c r="C305" s="743"/>
      <c r="D305" s="743"/>
      <c r="E305" s="743"/>
      <c r="F305" s="743"/>
      <c r="G305" s="892" t="str">
        <f>'Relocation Summary'!G5</f>
        <v>&lt; Select &gt;</v>
      </c>
      <c r="H305" s="894" t="s">
        <v>706</v>
      </c>
      <c r="I305" s="982"/>
      <c r="J305" s="895">
        <f>'Rent Schedule &amp; Summary'!$P$113</f>
        <v>0</v>
      </c>
      <c r="K305" s="895">
        <f>'Rent Schedule &amp; Summary'!$P$116</f>
        <v>0</v>
      </c>
      <c r="L305" s="895">
        <f>'Rent Schedule &amp; Summary'!$P$119</f>
        <v>0</v>
      </c>
      <c r="M305" s="896">
        <f>SUM(J305:L305)</f>
        <v>0</v>
      </c>
      <c r="N305" s="895">
        <f>'Relocation Summary'!N5</f>
        <v>0</v>
      </c>
      <c r="O305" s="895">
        <f>'Relocation Summary'!O5</f>
        <v>0</v>
      </c>
    </row>
    <row r="306" spans="1:15" ht="16.5" x14ac:dyDescent="0.2">
      <c r="A306" s="889" t="s">
        <v>742</v>
      </c>
      <c r="B306" s="747"/>
      <c r="C306" s="747"/>
      <c r="D306" s="747"/>
      <c r="E306" s="747"/>
      <c r="F306" s="747"/>
      <c r="G306" s="892" t="str">
        <f>'Relocation Summary'!G6</f>
        <v>&lt; Select &gt;</v>
      </c>
      <c r="H306" s="889" t="s">
        <v>748</v>
      </c>
      <c r="I306" s="982"/>
      <c r="J306" s="895">
        <f>'Rent Schedule &amp; Summary'!$P$114</f>
        <v>0</v>
      </c>
      <c r="K306" s="895">
        <f>'Rent Schedule &amp; Summary'!$P$117</f>
        <v>0</v>
      </c>
      <c r="L306" s="895">
        <f>'Rent Schedule &amp; Summary'!$P$120</f>
        <v>0</v>
      </c>
      <c r="M306" s="896">
        <f>SUM(J306:L306)</f>
        <v>0</v>
      </c>
      <c r="N306" s="895">
        <f>'Relocation Summary'!N6</f>
        <v>0</v>
      </c>
      <c r="O306" s="895">
        <f>'Relocation Summary'!O6</f>
        <v>0</v>
      </c>
    </row>
    <row r="307" spans="1:15" ht="16.5" x14ac:dyDescent="0.2">
      <c r="A307" s="983" t="s">
        <v>760</v>
      </c>
      <c r="B307" s="982"/>
      <c r="C307" s="982"/>
      <c r="D307" s="982"/>
      <c r="E307" s="982"/>
      <c r="F307" s="982"/>
      <c r="G307" s="892" t="str">
        <f>'Relocation Summary'!G7</f>
        <v>&lt; Select &gt;</v>
      </c>
      <c r="H307" s="889" t="s">
        <v>749</v>
      </c>
      <c r="I307" s="982"/>
      <c r="J307" s="895">
        <f>J308-J306-J305</f>
        <v>0</v>
      </c>
      <c r="K307" s="895">
        <f>K308-K306-K305</f>
        <v>0</v>
      </c>
      <c r="L307" s="895">
        <f>L308-L306-L305</f>
        <v>0</v>
      </c>
      <c r="M307" s="896">
        <f>SUM(J307:L307)</f>
        <v>0</v>
      </c>
      <c r="N307" s="895">
        <f>'Relocation Summary'!N7</f>
        <v>0</v>
      </c>
      <c r="O307" s="895">
        <f>'Relocation Summary'!O7</f>
        <v>0</v>
      </c>
    </row>
    <row r="308" spans="1:15" ht="16.5" x14ac:dyDescent="0.2">
      <c r="A308" s="984" t="s">
        <v>763</v>
      </c>
      <c r="B308" s="982"/>
      <c r="C308" s="982"/>
      <c r="D308" s="982"/>
      <c r="E308" s="982"/>
      <c r="F308" s="982"/>
      <c r="G308" s="982"/>
      <c r="H308" s="741" t="s">
        <v>750</v>
      </c>
      <c r="I308" s="982"/>
      <c r="J308" s="895">
        <f>'Rent Schedule &amp; Summary'!$P$115</f>
        <v>0</v>
      </c>
      <c r="K308" s="895">
        <f>'Rent Schedule &amp; Summary'!$P$118</f>
        <v>0</v>
      </c>
      <c r="L308" s="895">
        <f>'Rent Schedule &amp; Summary'!$P$121</f>
        <v>0</v>
      </c>
      <c r="M308" s="897">
        <f>SUM(M305:M307)</f>
        <v>0</v>
      </c>
      <c r="N308" s="895">
        <f>SUM(N305:N307)</f>
        <v>0</v>
      </c>
      <c r="O308" s="895">
        <f>SUM(O305:O307)</f>
        <v>0</v>
      </c>
    </row>
    <row r="309" spans="1:15" ht="18" x14ac:dyDescent="0.2">
      <c r="A309" s="746"/>
      <c r="B309" s="982"/>
      <c r="C309" s="982"/>
      <c r="D309" s="982"/>
      <c r="E309" s="848"/>
      <c r="F309" s="985"/>
      <c r="G309" s="982"/>
      <c r="H309" s="982"/>
      <c r="I309" s="982"/>
      <c r="J309" s="982"/>
      <c r="K309" s="982"/>
      <c r="L309" s="982"/>
      <c r="M309" s="982"/>
      <c r="N309" s="982"/>
      <c r="O309" s="982"/>
    </row>
    <row r="310" spans="1:15" ht="18" x14ac:dyDescent="0.2">
      <c r="A310" s="986" t="s">
        <v>704</v>
      </c>
      <c r="B310" s="982"/>
      <c r="C310" s="982"/>
      <c r="D310" s="987"/>
      <c r="E310" s="982"/>
      <c r="F310" s="982"/>
      <c r="G310" s="982"/>
      <c r="H310" s="982"/>
      <c r="I310" s="982"/>
      <c r="J310" s="982"/>
      <c r="K310" s="982"/>
      <c r="L310" s="982"/>
      <c r="M310" s="982"/>
      <c r="N310" s="982"/>
      <c r="O310" s="982"/>
    </row>
    <row r="311" spans="1:15" ht="16.5" x14ac:dyDescent="0.2">
      <c r="A311" s="982" t="s">
        <v>674</v>
      </c>
      <c r="B311" s="983"/>
      <c r="C311" s="983"/>
      <c r="D311" s="1326">
        <f>'Relocation Summary'!$D$11</f>
        <v>0</v>
      </c>
      <c r="E311" s="1327"/>
      <c r="F311" s="1327"/>
      <c r="G311" s="1327"/>
      <c r="H311" s="1327"/>
      <c r="I311" s="1327"/>
      <c r="J311" s="1327"/>
      <c r="K311" s="988" t="s">
        <v>675</v>
      </c>
      <c r="L311" s="988"/>
      <c r="M311" s="1326">
        <f>'Relocation Summary'!$M$11</f>
        <v>0</v>
      </c>
      <c r="N311" s="1327"/>
      <c r="O311" s="1327"/>
    </row>
    <row r="312" spans="1:15" ht="16.5" x14ac:dyDescent="0.2">
      <c r="A312" s="988" t="s">
        <v>676</v>
      </c>
      <c r="B312" s="989"/>
      <c r="C312" s="983"/>
      <c r="D312" s="1326">
        <f>'Relocation Summary'!$D$12</f>
        <v>0</v>
      </c>
      <c r="E312" s="1327"/>
      <c r="F312" s="1327"/>
      <c r="G312" s="1327"/>
      <c r="H312" s="1327"/>
      <c r="I312" s="1327"/>
      <c r="J312" s="1327"/>
      <c r="K312" s="988" t="s">
        <v>677</v>
      </c>
      <c r="L312" s="982"/>
      <c r="M312" s="1326">
        <f>'Relocation Summary'!$M$12</f>
        <v>0</v>
      </c>
      <c r="N312" s="1327"/>
      <c r="O312" s="1327"/>
    </row>
    <row r="313" spans="1:15" ht="16.5" x14ac:dyDescent="0.2">
      <c r="A313" s="988" t="s">
        <v>69</v>
      </c>
      <c r="B313" s="983"/>
      <c r="C313" s="983"/>
      <c r="D313" s="1326">
        <f>'Relocation Summary'!$D$13</f>
        <v>0</v>
      </c>
      <c r="E313" s="1327"/>
      <c r="F313" s="1327"/>
      <c r="G313" s="990" t="s">
        <v>678</v>
      </c>
      <c r="H313" s="1326">
        <f>'Relocation Summary'!$H$13</f>
        <v>0</v>
      </c>
      <c r="I313" s="1326"/>
      <c r="J313" s="1326"/>
      <c r="K313" s="988" t="s">
        <v>679</v>
      </c>
      <c r="L313" s="982"/>
      <c r="M313" s="1333">
        <f>'Relocation Summary'!M13</f>
        <v>0</v>
      </c>
      <c r="N313" s="1333"/>
      <c r="O313" s="1333"/>
    </row>
    <row r="314" spans="1:15" ht="16.5" x14ac:dyDescent="0.2">
      <c r="A314" s="988" t="s">
        <v>622</v>
      </c>
      <c r="B314" s="983"/>
      <c r="C314" s="983"/>
      <c r="D314" s="988">
        <f>'Relocation Summary'!$D$14</f>
        <v>0</v>
      </c>
      <c r="E314" s="982"/>
      <c r="F314" s="982"/>
      <c r="G314" s="990" t="s">
        <v>680</v>
      </c>
      <c r="H314" s="1334">
        <f>'Relocation Summary'!$H$14</f>
        <v>0</v>
      </c>
      <c r="I314" s="1334"/>
      <c r="J314" s="1334"/>
      <c r="K314" s="988" t="s">
        <v>681</v>
      </c>
      <c r="L314" s="982"/>
      <c r="M314" s="1333">
        <f>'Relocation Summary'!M14</f>
        <v>0</v>
      </c>
      <c r="N314" s="1333"/>
      <c r="O314" s="1333"/>
    </row>
    <row r="315" spans="1:15" ht="16.5" x14ac:dyDescent="0.2">
      <c r="A315" s="988" t="s">
        <v>682</v>
      </c>
      <c r="B315" s="983"/>
      <c r="C315" s="983"/>
      <c r="D315" s="1333">
        <f>'Relocation Summary'!$D$15</f>
        <v>0</v>
      </c>
      <c r="E315" s="1333"/>
      <c r="F315" s="990">
        <f>'Relocation Summary'!F15</f>
        <v>0</v>
      </c>
      <c r="G315" s="990" t="s">
        <v>683</v>
      </c>
      <c r="H315" s="1326">
        <f>'Relocation Summary'!$H$15</f>
        <v>0</v>
      </c>
      <c r="I315" s="1326"/>
      <c r="J315" s="1326"/>
      <c r="K315" s="1326"/>
      <c r="L315" s="1326"/>
      <c r="M315" s="1326"/>
      <c r="N315" s="1326"/>
      <c r="O315" s="1326"/>
    </row>
    <row r="316" spans="1:15" ht="16.5" x14ac:dyDescent="0.2">
      <c r="A316" s="988" t="s">
        <v>684</v>
      </c>
      <c r="B316" s="982"/>
      <c r="C316" s="982"/>
      <c r="D316" s="1334" t="str">
        <f>'Relocation Summary'!$D$16</f>
        <v>&lt;&lt; Select &gt;&gt;</v>
      </c>
      <c r="E316" s="1326"/>
      <c r="F316" s="982"/>
      <c r="G316" s="982"/>
      <c r="H316" s="982"/>
      <c r="I316" s="982"/>
      <c r="J316" s="982"/>
      <c r="K316" s="982"/>
      <c r="L316" s="982"/>
      <c r="M316" s="982"/>
      <c r="N316" s="982"/>
      <c r="O316" s="982"/>
    </row>
    <row r="317" spans="1:15" ht="16.5" x14ac:dyDescent="0.2">
      <c r="A317" s="991"/>
      <c r="B317" s="982"/>
      <c r="C317" s="982"/>
      <c r="D317" s="982"/>
      <c r="E317" s="992"/>
      <c r="F317" s="982"/>
      <c r="G317" s="982"/>
      <c r="H317" s="982"/>
      <c r="I317" s="982"/>
      <c r="J317" s="982"/>
      <c r="K317" s="982"/>
      <c r="L317" s="982"/>
      <c r="M317" s="982"/>
      <c r="N317" s="982"/>
      <c r="O317" s="982"/>
    </row>
    <row r="318" spans="1:15" ht="16.5" x14ac:dyDescent="0.2">
      <c r="A318" s="993" t="s">
        <v>698</v>
      </c>
      <c r="B318" s="982"/>
      <c r="C318" s="982"/>
      <c r="D318" s="1335" t="str">
        <f>'Relocation Summary'!$D$18</f>
        <v>&lt;&lt;Select&gt;&gt;</v>
      </c>
      <c r="E318" s="1335"/>
      <c r="F318" s="1335"/>
      <c r="G318" s="982"/>
      <c r="H318" s="982"/>
      <c r="I318" s="994"/>
      <c r="J318" s="995"/>
      <c r="K318" s="995"/>
      <c r="L318" s="982"/>
      <c r="M318" s="982"/>
      <c r="N318" s="982"/>
      <c r="O318" s="982"/>
    </row>
    <row r="319" spans="1:15" ht="16.5" x14ac:dyDescent="0.3">
      <c r="A319" s="996"/>
      <c r="B319" s="996"/>
      <c r="C319" s="996"/>
      <c r="D319" s="996"/>
      <c r="E319" s="996"/>
      <c r="F319" s="996"/>
      <c r="G319" s="996"/>
      <c r="H319" s="996"/>
      <c r="I319" s="997"/>
      <c r="J319" s="995"/>
      <c r="K319" s="995"/>
      <c r="L319" s="996"/>
      <c r="M319" s="996"/>
      <c r="N319" s="996"/>
      <c r="O319" s="996"/>
    </row>
    <row r="320" spans="1:15" ht="16.5" x14ac:dyDescent="0.3">
      <c r="A320" s="998" t="s">
        <v>809</v>
      </c>
      <c r="B320" s="996"/>
      <c r="C320" s="996"/>
      <c r="D320" s="996"/>
      <c r="E320" s="996"/>
      <c r="F320" s="996"/>
      <c r="G320" s="999"/>
      <c r="H320" s="986"/>
      <c r="I320" s="1000"/>
      <c r="J320" s="996"/>
      <c r="K320" s="996"/>
      <c r="L320" s="996"/>
      <c r="M320" s="996"/>
      <c r="N320" s="996"/>
      <c r="O320" s="996"/>
    </row>
    <row r="321" spans="1:15" ht="16.5" x14ac:dyDescent="0.3">
      <c r="A321" s="982" t="s">
        <v>699</v>
      </c>
      <c r="B321" s="982"/>
      <c r="C321" s="982"/>
      <c r="D321" s="1001">
        <f>'Relocation Summary'!D21</f>
        <v>0</v>
      </c>
      <c r="E321" s="996"/>
      <c r="F321" s="996"/>
      <c r="G321" s="998"/>
      <c r="H321" s="1002" t="s">
        <v>691</v>
      </c>
      <c r="I321" s="1000"/>
      <c r="J321" s="996"/>
      <c r="K321" s="1003"/>
      <c r="L321" s="1003"/>
      <c r="M321" s="1002" t="s">
        <v>708</v>
      </c>
      <c r="N321" s="982"/>
      <c r="O321" s="982"/>
    </row>
    <row r="322" spans="1:15" ht="16.5" x14ac:dyDescent="0.3">
      <c r="A322" s="982" t="s">
        <v>700</v>
      </c>
      <c r="B322" s="982"/>
      <c r="C322" s="982"/>
      <c r="D322" s="1004">
        <f>'Relocation Summary'!D22</f>
        <v>0</v>
      </c>
      <c r="E322" s="996"/>
      <c r="F322" s="998"/>
      <c r="G322" s="998"/>
      <c r="H322" s="1003" t="s">
        <v>702</v>
      </c>
      <c r="I322" s="996"/>
      <c r="J322" s="1003"/>
      <c r="K322" s="1003"/>
      <c r="L322" s="1003"/>
      <c r="M322" s="982" t="s">
        <v>685</v>
      </c>
      <c r="N322" s="982"/>
      <c r="O322" s="982"/>
    </row>
    <row r="323" spans="1:15" ht="16.5" x14ac:dyDescent="0.3">
      <c r="A323" s="982" t="s">
        <v>701</v>
      </c>
      <c r="B323" s="982"/>
      <c r="C323" s="982"/>
      <c r="D323" s="1001">
        <f>'Relocation Summary'!D23</f>
        <v>0</v>
      </c>
      <c r="E323" s="996"/>
      <c r="F323" s="998"/>
      <c r="G323" s="998"/>
      <c r="H323" s="1336">
        <f>'Relocation Summary'!$H$23</f>
        <v>0</v>
      </c>
      <c r="I323" s="1336"/>
      <c r="J323" s="996"/>
      <c r="K323" s="996"/>
      <c r="L323" s="996"/>
      <c r="M323" s="1337" t="str">
        <f>'Relocation Summary'!$M$23</f>
        <v>&lt;&lt; Select &gt;&gt;</v>
      </c>
      <c r="N323" s="1337"/>
      <c r="O323" s="1337"/>
    </row>
    <row r="324" spans="1:15" ht="16.5" x14ac:dyDescent="0.3">
      <c r="A324" s="996"/>
      <c r="B324" s="996"/>
      <c r="C324" s="996"/>
      <c r="D324" s="996"/>
      <c r="E324" s="996"/>
      <c r="F324" s="996"/>
      <c r="G324" s="996"/>
      <c r="H324" s="996"/>
      <c r="I324" s="996"/>
      <c r="J324" s="996"/>
      <c r="K324" s="996"/>
      <c r="L324" s="996"/>
      <c r="M324" s="996"/>
      <c r="N324" s="996"/>
      <c r="O324" s="996"/>
    </row>
    <row r="325" spans="1:15" ht="16.5" x14ac:dyDescent="0.3">
      <c r="A325" s="1005" t="s">
        <v>810</v>
      </c>
      <c r="B325" s="996"/>
      <c r="C325" s="996"/>
      <c r="D325" s="996"/>
      <c r="E325" s="996"/>
      <c r="F325" s="996"/>
      <c r="G325" s="996"/>
      <c r="H325" s="996"/>
      <c r="I325" s="996"/>
      <c r="J325" s="996"/>
      <c r="K325" s="996"/>
      <c r="L325" s="996"/>
      <c r="M325" s="996"/>
      <c r="N325" s="996"/>
      <c r="O325" s="996"/>
    </row>
    <row r="326" spans="1:15" ht="16.5" x14ac:dyDescent="0.3">
      <c r="A326" s="1341" t="s">
        <v>811</v>
      </c>
      <c r="B326" s="1341"/>
      <c r="C326" s="996"/>
      <c r="D326" s="1004">
        <f>'Relocation Summary'!D26</f>
        <v>0</v>
      </c>
      <c r="E326" s="996" t="s">
        <v>686</v>
      </c>
      <c r="F326" s="996"/>
      <c r="G326" s="996"/>
      <c r="H326" s="996"/>
      <c r="I326" s="996"/>
      <c r="J326" s="996"/>
      <c r="K326" s="1342" t="s">
        <v>812</v>
      </c>
      <c r="L326" s="1342"/>
      <c r="M326" s="1004">
        <f>'Relocation Summary'!M26</f>
        <v>0</v>
      </c>
      <c r="N326" s="996" t="s">
        <v>687</v>
      </c>
      <c r="O326" s="996"/>
    </row>
    <row r="327" spans="1:15" ht="16.5" x14ac:dyDescent="0.3">
      <c r="A327" s="1341"/>
      <c r="B327" s="1341"/>
      <c r="C327" s="996"/>
      <c r="D327" s="1004">
        <f>'Relocation Summary'!D27</f>
        <v>0</v>
      </c>
      <c r="E327" s="996" t="s">
        <v>692</v>
      </c>
      <c r="F327" s="996"/>
      <c r="G327" s="1006" t="s">
        <v>688</v>
      </c>
      <c r="H327" s="1001">
        <f>'Relocation Summary'!H27</f>
        <v>0</v>
      </c>
      <c r="I327" s="1006" t="s">
        <v>688</v>
      </c>
      <c r="J327" s="1001">
        <f>'Relocation Summary'!J27</f>
        <v>0</v>
      </c>
      <c r="K327" s="1342"/>
      <c r="L327" s="1342"/>
      <c r="M327" s="1004">
        <f>'Relocation Summary'!M27</f>
        <v>0</v>
      </c>
      <c r="N327" s="996" t="s">
        <v>689</v>
      </c>
      <c r="O327" s="996"/>
    </row>
    <row r="328" spans="1:15" ht="16.5" x14ac:dyDescent="0.3">
      <c r="A328" s="1341"/>
      <c r="B328" s="1341"/>
      <c r="C328" s="996"/>
      <c r="D328" s="996"/>
      <c r="E328" s="996"/>
      <c r="F328" s="996"/>
      <c r="G328" s="1006" t="s">
        <v>688</v>
      </c>
      <c r="H328" s="1001">
        <f>'Relocation Summary'!H28</f>
        <v>0</v>
      </c>
      <c r="I328" s="1006" t="s">
        <v>688</v>
      </c>
      <c r="J328" s="1001">
        <f>'Relocation Summary'!J28</f>
        <v>0</v>
      </c>
      <c r="K328" s="1342"/>
      <c r="L328" s="1342"/>
      <c r="M328" s="1004">
        <f>'Relocation Summary'!M28</f>
        <v>0</v>
      </c>
      <c r="N328" s="996" t="s">
        <v>690</v>
      </c>
      <c r="O328" s="996"/>
    </row>
    <row r="329" spans="1:15" ht="16.5" x14ac:dyDescent="0.3">
      <c r="A329" s="996"/>
      <c r="B329" s="996"/>
      <c r="C329" s="996"/>
      <c r="D329" s="996"/>
      <c r="E329" s="996"/>
      <c r="F329" s="996"/>
      <c r="G329" s="996"/>
      <c r="H329" s="996"/>
      <c r="I329" s="996"/>
      <c r="J329" s="996"/>
      <c r="K329" s="996"/>
      <c r="L329" s="996"/>
      <c r="M329" s="996"/>
      <c r="N329" s="996"/>
      <c r="O329" s="996"/>
    </row>
    <row r="330" spans="1:15" ht="47.25" x14ac:dyDescent="0.2">
      <c r="A330" s="1007" t="s">
        <v>592</v>
      </c>
      <c r="B330" s="1338" t="str">
        <f>'Relocation Summary'!$B$30</f>
        <v>(Row height is adjustable if more space for commetn is needed)</v>
      </c>
      <c r="C330" s="1338"/>
      <c r="D330" s="1338"/>
      <c r="E330" s="1338"/>
      <c r="F330" s="1338"/>
      <c r="G330" s="1338"/>
      <c r="H330" s="1338"/>
      <c r="I330" s="1338"/>
      <c r="J330" s="1338"/>
      <c r="K330" s="1338"/>
      <c r="L330" s="1338"/>
      <c r="M330" s="1338"/>
      <c r="N330" s="1338"/>
      <c r="O330" s="1338"/>
    </row>
    <row r="331" spans="1:15" x14ac:dyDescent="0.2">
      <c r="A331" s="1008"/>
      <c r="B331" s="1008"/>
      <c r="C331" s="1008"/>
      <c r="D331" s="1008"/>
      <c r="E331" s="1008"/>
      <c r="F331" s="1008"/>
      <c r="G331" s="1008"/>
      <c r="H331" s="1008"/>
      <c r="I331" s="1008"/>
      <c r="J331" s="1008"/>
      <c r="K331" s="1008"/>
      <c r="L331" s="1008"/>
      <c r="M331" s="1008"/>
      <c r="N331" s="1008"/>
      <c r="O331" s="1008"/>
    </row>
    <row r="332" spans="1:15" ht="16.5" x14ac:dyDescent="0.3">
      <c r="A332" s="986" t="s">
        <v>707</v>
      </c>
      <c r="B332" s="996"/>
      <c r="C332" s="996"/>
      <c r="D332" s="996"/>
      <c r="E332" s="996"/>
      <c r="F332" s="996"/>
      <c r="G332" s="996"/>
      <c r="H332" s="996"/>
      <c r="I332" s="996"/>
      <c r="J332" s="996"/>
      <c r="K332" s="996"/>
      <c r="L332" s="996"/>
      <c r="M332" s="996"/>
      <c r="N332" s="996"/>
      <c r="O332" s="996"/>
    </row>
    <row r="333" spans="1:15" x14ac:dyDescent="0.2">
      <c r="A333" s="983" t="s">
        <v>813</v>
      </c>
      <c r="B333" s="1008"/>
      <c r="C333" s="1008"/>
      <c r="D333" s="1008"/>
      <c r="E333" s="1008"/>
      <c r="F333" s="1008"/>
      <c r="G333" s="1008"/>
      <c r="H333" s="1008"/>
      <c r="I333" s="1008"/>
      <c r="J333" s="1008"/>
      <c r="K333" s="1008"/>
      <c r="L333" s="1008"/>
      <c r="M333" s="1008"/>
      <c r="N333" s="1008"/>
      <c r="O333" s="1008"/>
    </row>
    <row r="334" spans="1:15" x14ac:dyDescent="0.2">
      <c r="A334" s="1343" t="s">
        <v>693</v>
      </c>
      <c r="B334" s="1343"/>
      <c r="C334" s="1343"/>
      <c r="D334" s="1343"/>
      <c r="E334" s="1343"/>
      <c r="F334" s="1343"/>
      <c r="G334" s="1343"/>
      <c r="H334" s="1343"/>
      <c r="I334" s="1343"/>
      <c r="J334" s="1343"/>
      <c r="K334" s="1343"/>
      <c r="L334" s="1343"/>
      <c r="M334" s="1343"/>
      <c r="N334" s="1343"/>
      <c r="O334" s="1343"/>
    </row>
    <row r="335" spans="1:15" x14ac:dyDescent="0.2">
      <c r="A335" s="1008"/>
      <c r="B335" s="1008"/>
      <c r="C335" s="1008"/>
      <c r="D335" s="1008"/>
      <c r="E335" s="1008"/>
      <c r="F335" s="1008"/>
      <c r="G335" s="1008"/>
      <c r="H335" s="1008"/>
      <c r="I335" s="1008"/>
      <c r="J335" s="1008"/>
      <c r="K335" s="1008"/>
      <c r="L335" s="1008"/>
      <c r="M335" s="1008"/>
      <c r="N335" s="1008"/>
      <c r="O335" s="1008"/>
    </row>
    <row r="336" spans="1:15" x14ac:dyDescent="0.2">
      <c r="A336" s="983" t="s">
        <v>814</v>
      </c>
      <c r="B336" s="983"/>
      <c r="C336" s="983"/>
      <c r="D336" s="983"/>
      <c r="E336" s="983"/>
      <c r="F336" s="983"/>
      <c r="G336" s="983"/>
      <c r="H336" s="983"/>
      <c r="I336" s="983"/>
      <c r="J336" s="983"/>
      <c r="K336" s="983"/>
      <c r="L336" s="983"/>
      <c r="M336" s="983"/>
      <c r="N336" s="983"/>
      <c r="O336" s="983"/>
    </row>
    <row r="337" spans="1:15" x14ac:dyDescent="0.2">
      <c r="A337" s="1343" t="s">
        <v>694</v>
      </c>
      <c r="B337" s="1343"/>
      <c r="C337" s="1343"/>
      <c r="D337" s="1343"/>
      <c r="E337" s="1343"/>
      <c r="F337" s="1343"/>
      <c r="G337" s="1343"/>
      <c r="H337" s="1343"/>
      <c r="I337" s="1343"/>
      <c r="J337" s="1343"/>
      <c r="K337" s="1343"/>
      <c r="L337" s="1343"/>
      <c r="M337" s="1343"/>
      <c r="N337" s="1343"/>
      <c r="O337" s="1343"/>
    </row>
    <row r="338" spans="1:15" x14ac:dyDescent="0.2">
      <c r="A338" s="1009" t="s">
        <v>697</v>
      </c>
      <c r="B338" s="1344" t="s">
        <v>695</v>
      </c>
      <c r="C338" s="1344"/>
      <c r="D338" s="1344"/>
      <c r="E338" s="1344"/>
      <c r="F338" s="1344"/>
      <c r="G338" s="1344"/>
      <c r="H338" s="1344"/>
      <c r="I338" s="1344"/>
      <c r="J338" s="1344"/>
      <c r="K338" s="1344"/>
      <c r="L338" s="1344"/>
      <c r="M338" s="1344"/>
      <c r="N338" s="1344"/>
      <c r="O338" s="1344"/>
    </row>
    <row r="339" spans="1:15" x14ac:dyDescent="0.2">
      <c r="A339" s="1010" t="s">
        <v>697</v>
      </c>
      <c r="B339" s="1338" t="s">
        <v>696</v>
      </c>
      <c r="C339" s="1338"/>
      <c r="D339" s="1338"/>
      <c r="E339" s="1338"/>
      <c r="F339" s="1338"/>
      <c r="G339" s="1338"/>
      <c r="H339" s="1338"/>
      <c r="I339" s="1338"/>
      <c r="J339" s="1338"/>
      <c r="K339" s="1338"/>
      <c r="L339" s="1338"/>
      <c r="M339" s="1338"/>
      <c r="N339" s="1338"/>
      <c r="O339" s="1338"/>
    </row>
    <row r="340" spans="1:15" ht="16.5" x14ac:dyDescent="0.3">
      <c r="A340" s="996"/>
      <c r="B340" s="996"/>
      <c r="C340" s="996"/>
      <c r="D340" s="996"/>
      <c r="E340" s="996"/>
      <c r="F340" s="996"/>
      <c r="G340" s="996"/>
      <c r="H340" s="996"/>
      <c r="I340" s="996"/>
      <c r="J340" s="996"/>
      <c r="K340" s="996"/>
      <c r="L340" s="996"/>
      <c r="M340" s="996"/>
      <c r="N340" s="996"/>
      <c r="O340" s="996"/>
    </row>
    <row r="341" spans="1:15" ht="16.5" x14ac:dyDescent="0.3">
      <c r="A341" s="1002" t="s">
        <v>761</v>
      </c>
      <c r="B341" s="1008"/>
      <c r="C341" s="1008"/>
      <c r="D341" s="1008"/>
      <c r="E341" s="1008"/>
      <c r="F341" s="1008"/>
      <c r="G341" s="1008"/>
      <c r="H341" s="1008"/>
      <c r="I341" s="1008"/>
      <c r="J341" s="1008"/>
      <c r="K341" s="1008"/>
      <c r="L341" s="1008"/>
      <c r="M341" s="1008"/>
      <c r="N341" s="1008"/>
      <c r="O341" s="1008"/>
    </row>
    <row r="342" spans="1:15" x14ac:dyDescent="0.2">
      <c r="A342" s="1338" t="s">
        <v>764</v>
      </c>
      <c r="B342" s="1338"/>
      <c r="C342" s="1338"/>
      <c r="D342" s="1338"/>
      <c r="E342" s="1338"/>
      <c r="F342" s="1338"/>
      <c r="G342" s="1338"/>
      <c r="H342" s="1338"/>
      <c r="I342" s="1338"/>
      <c r="J342" s="1338"/>
      <c r="K342" s="1338"/>
      <c r="L342" s="1338"/>
      <c r="M342" s="1338"/>
      <c r="N342" s="1338"/>
      <c r="O342" s="1338"/>
    </row>
    <row r="343" spans="1:15" x14ac:dyDescent="0.2">
      <c r="A343" s="1338" t="s">
        <v>765</v>
      </c>
      <c r="B343" s="1338"/>
      <c r="C343" s="1338"/>
      <c r="D343" s="1338"/>
      <c r="E343" s="1338"/>
      <c r="F343" s="1338"/>
      <c r="G343" s="1338"/>
      <c r="H343" s="1338"/>
      <c r="I343" s="1338"/>
      <c r="J343" s="1338"/>
      <c r="K343" s="1338"/>
      <c r="L343" s="1338"/>
      <c r="M343" s="1338"/>
      <c r="N343" s="1338"/>
      <c r="O343" s="1338"/>
    </row>
    <row r="344" spans="1:15" ht="16.5" x14ac:dyDescent="0.3">
      <c r="A344" s="996"/>
      <c r="B344" s="996"/>
      <c r="C344" s="996"/>
      <c r="D344" s="996"/>
      <c r="E344" s="996"/>
      <c r="F344" s="996"/>
      <c r="G344" s="996"/>
      <c r="H344" s="996"/>
      <c r="I344" s="996"/>
      <c r="J344" s="996"/>
      <c r="K344" s="996"/>
      <c r="L344" s="996"/>
      <c r="M344" s="996"/>
      <c r="N344" s="996"/>
      <c r="O344" s="996"/>
    </row>
    <row r="345" spans="1:15" ht="16.5" x14ac:dyDescent="0.3">
      <c r="A345" s="1339" t="s">
        <v>741</v>
      </c>
      <c r="B345" s="1339"/>
      <c r="C345" s="1339"/>
      <c r="D345" s="1339"/>
      <c r="E345" s="1339"/>
      <c r="F345" s="1339"/>
      <c r="G345" s="1339"/>
      <c r="H345" s="996"/>
      <c r="I345" s="996"/>
      <c r="J345" s="996"/>
      <c r="K345" s="996"/>
      <c r="L345" s="996"/>
      <c r="M345" s="996"/>
      <c r="N345" s="996"/>
      <c r="O345" s="996"/>
    </row>
    <row r="346" spans="1:15" ht="16.5" x14ac:dyDescent="0.3">
      <c r="A346" s="1340" t="s">
        <v>745</v>
      </c>
      <c r="B346" s="1340"/>
      <c r="C346" s="1340"/>
      <c r="D346" s="1340"/>
      <c r="E346" s="1340"/>
      <c r="F346" s="1340"/>
      <c r="G346" s="1340"/>
      <c r="H346" s="996"/>
      <c r="I346" s="996"/>
      <c r="J346" s="996"/>
      <c r="K346" s="996"/>
      <c r="L346" s="996"/>
      <c r="M346" s="996"/>
      <c r="N346" s="996"/>
      <c r="O346" s="996"/>
    </row>
  </sheetData>
  <sheetProtection algorithmName="SHA-512" hashValue="I3+9LbnkKDjmCVPvguUN7Gp5ze2M2xGlblMph7yFaWVu0yPjyIhbx9X7vHjbjmuhrT2g3X89ptRnfl13T63LNA==" saltValue="8YJcdubLB7JOJlX9lcTM3A==" spinCount="100000" sheet="1" objects="1" scenarios="1"/>
  <mergeCells count="595">
    <mergeCell ref="B339:O339"/>
    <mergeCell ref="A342:O342"/>
    <mergeCell ref="A343:O343"/>
    <mergeCell ref="A345:G345"/>
    <mergeCell ref="A346:G346"/>
    <mergeCell ref="A326:B328"/>
    <mergeCell ref="K326:L328"/>
    <mergeCell ref="B330:O330"/>
    <mergeCell ref="A334:O334"/>
    <mergeCell ref="A337:O337"/>
    <mergeCell ref="B338:O338"/>
    <mergeCell ref="D315:E315"/>
    <mergeCell ref="H315:O315"/>
    <mergeCell ref="D316:E316"/>
    <mergeCell ref="D318:F318"/>
    <mergeCell ref="H323:I323"/>
    <mergeCell ref="M323:O323"/>
    <mergeCell ref="D312:J312"/>
    <mergeCell ref="M312:O312"/>
    <mergeCell ref="D313:F313"/>
    <mergeCell ref="H313:J313"/>
    <mergeCell ref="M313:O313"/>
    <mergeCell ref="H314:J314"/>
    <mergeCell ref="M314:O314"/>
    <mergeCell ref="A302:O302"/>
    <mergeCell ref="B303:E303"/>
    <mergeCell ref="I303:O303"/>
    <mergeCell ref="B304:C304"/>
    <mergeCell ref="D311:J311"/>
    <mergeCell ref="M311:O311"/>
    <mergeCell ref="A289:U289"/>
    <mergeCell ref="A290:U290"/>
    <mergeCell ref="A291:U291"/>
    <mergeCell ref="A293:O293"/>
    <mergeCell ref="Q293:W293"/>
    <mergeCell ref="A296:O296"/>
    <mergeCell ref="Q296:W296"/>
    <mergeCell ref="A278:W278"/>
    <mergeCell ref="A280:W280"/>
    <mergeCell ref="A282:W282"/>
    <mergeCell ref="A284:W284"/>
    <mergeCell ref="A286:W286"/>
    <mergeCell ref="A288:U288"/>
    <mergeCell ref="Q246:S246"/>
    <mergeCell ref="D252:W253"/>
    <mergeCell ref="A267:W267"/>
    <mergeCell ref="A268:W268"/>
    <mergeCell ref="A270:W270"/>
    <mergeCell ref="A276:W276"/>
    <mergeCell ref="Q225:S225"/>
    <mergeCell ref="D227:W228"/>
    <mergeCell ref="D237:W238"/>
    <mergeCell ref="D240:W241"/>
    <mergeCell ref="Q242:W242"/>
    <mergeCell ref="Q244:V244"/>
    <mergeCell ref="O218:P219"/>
    <mergeCell ref="V218:W218"/>
    <mergeCell ref="G219:M219"/>
    <mergeCell ref="V219:W219"/>
    <mergeCell ref="B221:W221"/>
    <mergeCell ref="B223:W223"/>
    <mergeCell ref="G214:I214"/>
    <mergeCell ref="V214:W214"/>
    <mergeCell ref="V215:W215"/>
    <mergeCell ref="L216:M216"/>
    <mergeCell ref="V216:W216"/>
    <mergeCell ref="V217:W217"/>
    <mergeCell ref="G209:M209"/>
    <mergeCell ref="Q209:S209"/>
    <mergeCell ref="U209:W209"/>
    <mergeCell ref="G212:M212"/>
    <mergeCell ref="Q212:W212"/>
    <mergeCell ref="G213:M213"/>
    <mergeCell ref="V213:W213"/>
    <mergeCell ref="A202:W202"/>
    <mergeCell ref="A204:W204"/>
    <mergeCell ref="B206:W206"/>
    <mergeCell ref="L207:M207"/>
    <mergeCell ref="V207:W207"/>
    <mergeCell ref="G208:M208"/>
    <mergeCell ref="Q208:W208"/>
    <mergeCell ref="S190:W190"/>
    <mergeCell ref="S191:W191"/>
    <mergeCell ref="S192:W192"/>
    <mergeCell ref="A199:M199"/>
    <mergeCell ref="N199:Q199"/>
    <mergeCell ref="R199:U199"/>
    <mergeCell ref="S184:W184"/>
    <mergeCell ref="S185:W185"/>
    <mergeCell ref="S186:W186"/>
    <mergeCell ref="S187:W187"/>
    <mergeCell ref="S188:W188"/>
    <mergeCell ref="S189:W189"/>
    <mergeCell ref="Q178:Q180"/>
    <mergeCell ref="S178:W178"/>
    <mergeCell ref="S180:U180"/>
    <mergeCell ref="S181:W181"/>
    <mergeCell ref="S182:W182"/>
    <mergeCell ref="S183:W183"/>
    <mergeCell ref="L169:O169"/>
    <mergeCell ref="S169:V169"/>
    <mergeCell ref="C171:D177"/>
    <mergeCell ref="S171:W171"/>
    <mergeCell ref="S172:W172"/>
    <mergeCell ref="S173:W173"/>
    <mergeCell ref="S174:W174"/>
    <mergeCell ref="S175:W175"/>
    <mergeCell ref="S176:W176"/>
    <mergeCell ref="S177:W177"/>
    <mergeCell ref="S162:W162"/>
    <mergeCell ref="S163:W163"/>
    <mergeCell ref="S164:W164"/>
    <mergeCell ref="S165:W165"/>
    <mergeCell ref="S166:W166"/>
    <mergeCell ref="S167:W167"/>
    <mergeCell ref="S156:W156"/>
    <mergeCell ref="S157:W157"/>
    <mergeCell ref="S158:W158"/>
    <mergeCell ref="S159:W159"/>
    <mergeCell ref="S160:W160"/>
    <mergeCell ref="S161:W161"/>
    <mergeCell ref="S146:W146"/>
    <mergeCell ref="S147:W147"/>
    <mergeCell ref="C149:D157"/>
    <mergeCell ref="S149:W149"/>
    <mergeCell ref="S150:W150"/>
    <mergeCell ref="S151:W151"/>
    <mergeCell ref="S152:W152"/>
    <mergeCell ref="S153:W153"/>
    <mergeCell ref="S154:W154"/>
    <mergeCell ref="S155:W155"/>
    <mergeCell ref="E141:F142"/>
    <mergeCell ref="S141:W141"/>
    <mergeCell ref="S142:W142"/>
    <mergeCell ref="S143:W143"/>
    <mergeCell ref="S144:W144"/>
    <mergeCell ref="A145:D145"/>
    <mergeCell ref="S145:W145"/>
    <mergeCell ref="C135:D140"/>
    <mergeCell ref="S135:W135"/>
    <mergeCell ref="S136:W136"/>
    <mergeCell ref="S137:W137"/>
    <mergeCell ref="S138:W138"/>
    <mergeCell ref="S139:W139"/>
    <mergeCell ref="S140:W140"/>
    <mergeCell ref="S128:W128"/>
    <mergeCell ref="S129:W129"/>
    <mergeCell ref="S130:W130"/>
    <mergeCell ref="S131:W131"/>
    <mergeCell ref="S132:W132"/>
    <mergeCell ref="S133:W133"/>
    <mergeCell ref="S120:W120"/>
    <mergeCell ref="S121:W121"/>
    <mergeCell ref="S122:W122"/>
    <mergeCell ref="S94:W94"/>
    <mergeCell ref="D95:F100"/>
    <mergeCell ref="S95:W95"/>
    <mergeCell ref="S96:W96"/>
    <mergeCell ref="S97:W97"/>
    <mergeCell ref="S98:W98"/>
    <mergeCell ref="L124:O124"/>
    <mergeCell ref="S126:W126"/>
    <mergeCell ref="S127:W127"/>
    <mergeCell ref="S99:W99"/>
    <mergeCell ref="S115:W115"/>
    <mergeCell ref="S116:W116"/>
    <mergeCell ref="S117:W117"/>
    <mergeCell ref="S118:W118"/>
    <mergeCell ref="S119:W119"/>
    <mergeCell ref="S83:W83"/>
    <mergeCell ref="S84:W84"/>
    <mergeCell ref="S85:W85"/>
    <mergeCell ref="S86:W86"/>
    <mergeCell ref="S87:W87"/>
    <mergeCell ref="S88:W88"/>
    <mergeCell ref="A73:Q74"/>
    <mergeCell ref="L75:O75"/>
    <mergeCell ref="S75:V75"/>
    <mergeCell ref="A78:B93"/>
    <mergeCell ref="Q78:Q85"/>
    <mergeCell ref="S78:W78"/>
    <mergeCell ref="S79:W79"/>
    <mergeCell ref="S80:W80"/>
    <mergeCell ref="S81:W81"/>
    <mergeCell ref="S82:W82"/>
    <mergeCell ref="S89:W89"/>
    <mergeCell ref="C91:F92"/>
    <mergeCell ref="S92:W92"/>
    <mergeCell ref="S93:W93"/>
    <mergeCell ref="T66:W66"/>
    <mergeCell ref="T67:W67"/>
    <mergeCell ref="T68:W68"/>
    <mergeCell ref="T69:W69"/>
    <mergeCell ref="B70:C70"/>
    <mergeCell ref="H70:H71"/>
    <mergeCell ref="B71:C71"/>
    <mergeCell ref="T60:W60"/>
    <mergeCell ref="T61:W61"/>
    <mergeCell ref="T62:W62"/>
    <mergeCell ref="T63:W63"/>
    <mergeCell ref="T64:W64"/>
    <mergeCell ref="T65:W65"/>
    <mergeCell ref="T54:W54"/>
    <mergeCell ref="T55:W55"/>
    <mergeCell ref="T56:W56"/>
    <mergeCell ref="T57:W57"/>
    <mergeCell ref="T58:W58"/>
    <mergeCell ref="T59:W59"/>
    <mergeCell ref="T48:W48"/>
    <mergeCell ref="T49:W49"/>
    <mergeCell ref="T50:W50"/>
    <mergeCell ref="T51:W51"/>
    <mergeCell ref="T52:W52"/>
    <mergeCell ref="T53:W53"/>
    <mergeCell ref="T42:W42"/>
    <mergeCell ref="T43:W43"/>
    <mergeCell ref="T44:W44"/>
    <mergeCell ref="T45:W45"/>
    <mergeCell ref="T46:W46"/>
    <mergeCell ref="T47:W47"/>
    <mergeCell ref="T36:W36"/>
    <mergeCell ref="T37:W37"/>
    <mergeCell ref="T38:W38"/>
    <mergeCell ref="T39:W39"/>
    <mergeCell ref="T40:W40"/>
    <mergeCell ref="T41:W41"/>
    <mergeCell ref="LO30:LO31"/>
    <mergeCell ref="LP30:LP31"/>
    <mergeCell ref="T32:W32"/>
    <mergeCell ref="T33:W33"/>
    <mergeCell ref="T34:W34"/>
    <mergeCell ref="T35:W35"/>
    <mergeCell ref="LI30:LI31"/>
    <mergeCell ref="LJ30:LJ31"/>
    <mergeCell ref="LK30:LK31"/>
    <mergeCell ref="LL30:LL31"/>
    <mergeCell ref="LM30:LM31"/>
    <mergeCell ref="LN30:LN31"/>
    <mergeCell ref="LC30:LC31"/>
    <mergeCell ref="LD30:LD31"/>
    <mergeCell ref="LE30:LE31"/>
    <mergeCell ref="LF30:LF31"/>
    <mergeCell ref="LG30:LG31"/>
    <mergeCell ref="LH30:LH31"/>
    <mergeCell ref="KW30:KW31"/>
    <mergeCell ref="KX30:KX31"/>
    <mergeCell ref="KY30:KY31"/>
    <mergeCell ref="KZ30:KZ31"/>
    <mergeCell ref="LA30:LA31"/>
    <mergeCell ref="LB30:LB31"/>
    <mergeCell ref="KQ30:KQ31"/>
    <mergeCell ref="KR30:KR31"/>
    <mergeCell ref="KS30:KS31"/>
    <mergeCell ref="KT30:KT31"/>
    <mergeCell ref="KU30:KU31"/>
    <mergeCell ref="KV30:KV31"/>
    <mergeCell ref="KK30:KK31"/>
    <mergeCell ref="KL30:KL31"/>
    <mergeCell ref="KM30:KM31"/>
    <mergeCell ref="KN30:KN31"/>
    <mergeCell ref="KO30:KO31"/>
    <mergeCell ref="KP30:KP31"/>
    <mergeCell ref="KE30:KE31"/>
    <mergeCell ref="KF30:KF31"/>
    <mergeCell ref="KG30:KG31"/>
    <mergeCell ref="KH30:KH31"/>
    <mergeCell ref="KI30:KI31"/>
    <mergeCell ref="KJ30:KJ31"/>
    <mergeCell ref="JY30:JY31"/>
    <mergeCell ref="JZ30:JZ31"/>
    <mergeCell ref="KA30:KA31"/>
    <mergeCell ref="KB30:KB31"/>
    <mergeCell ref="KC30:KC31"/>
    <mergeCell ref="KD30:KD31"/>
    <mergeCell ref="JT30:JT31"/>
    <mergeCell ref="JU30:JU31"/>
    <mergeCell ref="JV30:JV31"/>
    <mergeCell ref="JW30:JW31"/>
    <mergeCell ref="JX30:JX31"/>
    <mergeCell ref="JM30:JM31"/>
    <mergeCell ref="JN30:JN31"/>
    <mergeCell ref="JO30:JO31"/>
    <mergeCell ref="JP30:JP31"/>
    <mergeCell ref="JQ30:JQ31"/>
    <mergeCell ref="JR30:JR31"/>
    <mergeCell ref="IN30:IN31"/>
    <mergeCell ref="IY30:IY31"/>
    <mergeCell ref="IZ30:IZ31"/>
    <mergeCell ref="NA27:NA31"/>
    <mergeCell ref="NB27:NB31"/>
    <mergeCell ref="NC27:NC31"/>
    <mergeCell ref="MR25:MR31"/>
    <mergeCell ref="MS25:MS31"/>
    <mergeCell ref="MT25:MT31"/>
    <mergeCell ref="MP25:MP31"/>
    <mergeCell ref="MQ25:MQ31"/>
    <mergeCell ref="JG30:JG31"/>
    <mergeCell ref="JH30:JH31"/>
    <mergeCell ref="JI30:JI31"/>
    <mergeCell ref="JJ30:JJ31"/>
    <mergeCell ref="JK30:JK31"/>
    <mergeCell ref="JL30:JL31"/>
    <mergeCell ref="JA30:JA31"/>
    <mergeCell ref="JB30:JB31"/>
    <mergeCell ref="JC30:JC31"/>
    <mergeCell ref="JD30:JD31"/>
    <mergeCell ref="JE30:JE31"/>
    <mergeCell ref="JF30:JF31"/>
    <mergeCell ref="JS30:JS31"/>
    <mergeCell ref="ND27:ND31"/>
    <mergeCell ref="I28:I31"/>
    <mergeCell ref="R28:S28"/>
    <mergeCell ref="O29:P29"/>
    <mergeCell ref="J30:J31"/>
    <mergeCell ref="L30:M30"/>
    <mergeCell ref="P30:P31"/>
    <mergeCell ref="MU27:MU31"/>
    <mergeCell ref="MV27:MV31"/>
    <mergeCell ref="MW27:MW31"/>
    <mergeCell ref="MX27:MX31"/>
    <mergeCell ref="MY27:MY31"/>
    <mergeCell ref="MZ27:MZ31"/>
    <mergeCell ref="MM26:MM31"/>
    <mergeCell ref="MN26:MN31"/>
    <mergeCell ref="MO26:MO31"/>
    <mergeCell ref="MI26:MI31"/>
    <mergeCell ref="MJ26:MJ31"/>
    <mergeCell ref="MK26:MK31"/>
    <mergeCell ref="ML26:ML31"/>
    <mergeCell ref="LR26:LR31"/>
    <mergeCell ref="LS26:LS31"/>
    <mergeCell ref="LT26:LT31"/>
    <mergeCell ref="IG30:IG31"/>
    <mergeCell ref="G30:G31"/>
    <mergeCell ref="HZ30:HZ31"/>
    <mergeCell ref="IE30:IE31"/>
    <mergeCell ref="IF30:IF31"/>
    <mergeCell ref="MG26:MG31"/>
    <mergeCell ref="MH26:MH31"/>
    <mergeCell ref="MA26:MA31"/>
    <mergeCell ref="MB26:MB31"/>
    <mergeCell ref="MC26:MC31"/>
    <mergeCell ref="MD26:MD31"/>
    <mergeCell ref="ME26:ME31"/>
    <mergeCell ref="MF26:MF31"/>
    <mergeCell ref="LU26:LU31"/>
    <mergeCell ref="LV26:LV31"/>
    <mergeCell ref="LW26:LW31"/>
    <mergeCell ref="LX26:LX31"/>
    <mergeCell ref="LY26:LY31"/>
    <mergeCell ref="LZ26:LZ31"/>
    <mergeCell ref="HX26:HX31"/>
    <mergeCell ref="HY26:HY31"/>
    <mergeCell ref="LQ26:LQ31"/>
    <mergeCell ref="IK30:IK31"/>
    <mergeCell ref="IL30:IL31"/>
    <mergeCell ref="IM30:IM31"/>
    <mergeCell ref="IH30:IH31"/>
    <mergeCell ref="II30:II31"/>
    <mergeCell ref="IJ30:IJ31"/>
    <mergeCell ref="HR26:HR31"/>
    <mergeCell ref="HS26:HS31"/>
    <mergeCell ref="HT26:HT31"/>
    <mergeCell ref="HU26:HU31"/>
    <mergeCell ref="HV26:HV31"/>
    <mergeCell ref="HW26:HW31"/>
    <mergeCell ref="HL26:HL31"/>
    <mergeCell ref="HM26:HM31"/>
    <mergeCell ref="HN26:HN31"/>
    <mergeCell ref="HO26:HO31"/>
    <mergeCell ref="HP26:HP31"/>
    <mergeCell ref="HQ26:HQ31"/>
    <mergeCell ref="HF26:HF31"/>
    <mergeCell ref="HG26:HG31"/>
    <mergeCell ref="HH26:HH31"/>
    <mergeCell ref="HI26:HI31"/>
    <mergeCell ref="HJ26:HJ31"/>
    <mergeCell ref="HK26:HK31"/>
    <mergeCell ref="GZ26:GZ31"/>
    <mergeCell ref="HA26:HA31"/>
    <mergeCell ref="HB26:HB31"/>
    <mergeCell ref="HC26:HC31"/>
    <mergeCell ref="HD26:HD31"/>
    <mergeCell ref="HE26:HE31"/>
    <mergeCell ref="GT26:GT31"/>
    <mergeCell ref="GU26:GU31"/>
    <mergeCell ref="GV26:GV31"/>
    <mergeCell ref="GW26:GW31"/>
    <mergeCell ref="GX26:GX31"/>
    <mergeCell ref="GY26:GY31"/>
    <mergeCell ref="GN26:GN31"/>
    <mergeCell ref="GO26:GO31"/>
    <mergeCell ref="GP26:GP31"/>
    <mergeCell ref="GQ26:GQ31"/>
    <mergeCell ref="GR26:GR31"/>
    <mergeCell ref="GS26:GS31"/>
    <mergeCell ref="GH26:GH31"/>
    <mergeCell ref="GI26:GI31"/>
    <mergeCell ref="GJ26:GJ31"/>
    <mergeCell ref="GK26:GK31"/>
    <mergeCell ref="GL26:GL31"/>
    <mergeCell ref="GM26:GM31"/>
    <mergeCell ref="GB26:GB31"/>
    <mergeCell ref="GC26:GC31"/>
    <mergeCell ref="GD26:GD31"/>
    <mergeCell ref="GE26:GE31"/>
    <mergeCell ref="GF26:GF31"/>
    <mergeCell ref="GG26:GG31"/>
    <mergeCell ref="FV26:FV31"/>
    <mergeCell ref="FW26:FW31"/>
    <mergeCell ref="FX26:FX31"/>
    <mergeCell ref="FY26:FY31"/>
    <mergeCell ref="FZ26:FZ31"/>
    <mergeCell ref="GA26:GA31"/>
    <mergeCell ref="FP26:FP31"/>
    <mergeCell ref="FQ26:FQ31"/>
    <mergeCell ref="FR26:FR31"/>
    <mergeCell ref="FS26:FS31"/>
    <mergeCell ref="FT26:FT31"/>
    <mergeCell ref="FU26:FU31"/>
    <mergeCell ref="FJ26:FJ31"/>
    <mergeCell ref="FK26:FK31"/>
    <mergeCell ref="FL26:FL31"/>
    <mergeCell ref="FM26:FM31"/>
    <mergeCell ref="FN26:FN31"/>
    <mergeCell ref="FO26:FO31"/>
    <mergeCell ref="FD26:FD31"/>
    <mergeCell ref="FE26:FE31"/>
    <mergeCell ref="FF26:FF31"/>
    <mergeCell ref="FG26:FG31"/>
    <mergeCell ref="FH26:FH31"/>
    <mergeCell ref="FI26:FI31"/>
    <mergeCell ref="EX26:EX31"/>
    <mergeCell ref="EY26:EY31"/>
    <mergeCell ref="EZ26:EZ31"/>
    <mergeCell ref="FA26:FA31"/>
    <mergeCell ref="FB26:FB31"/>
    <mergeCell ref="FC26:FC31"/>
    <mergeCell ref="ER26:ER31"/>
    <mergeCell ref="ES26:ES31"/>
    <mergeCell ref="ET26:ET31"/>
    <mergeCell ref="EU26:EU31"/>
    <mergeCell ref="EV26:EV31"/>
    <mergeCell ref="EW26:EW31"/>
    <mergeCell ref="EL26:EL31"/>
    <mergeCell ref="EM26:EM31"/>
    <mergeCell ref="EN26:EN31"/>
    <mergeCell ref="EO26:EO31"/>
    <mergeCell ref="EP26:EP31"/>
    <mergeCell ref="EQ26:EQ31"/>
    <mergeCell ref="EF26:EF31"/>
    <mergeCell ref="EG26:EG31"/>
    <mergeCell ref="EH26:EH31"/>
    <mergeCell ref="EI26:EI31"/>
    <mergeCell ref="EJ26:EJ31"/>
    <mergeCell ref="EK26:EK31"/>
    <mergeCell ref="DZ26:DZ31"/>
    <mergeCell ref="EA26:EA31"/>
    <mergeCell ref="EB26:EB31"/>
    <mergeCell ref="EC26:EC31"/>
    <mergeCell ref="ED26:ED31"/>
    <mergeCell ref="EE26:EE31"/>
    <mergeCell ref="DT26:DT31"/>
    <mergeCell ref="DU26:DU31"/>
    <mergeCell ref="DV26:DV31"/>
    <mergeCell ref="DW26:DW31"/>
    <mergeCell ref="DX26:DX31"/>
    <mergeCell ref="DY26:DY31"/>
    <mergeCell ref="DN26:DN31"/>
    <mergeCell ref="DO26:DO31"/>
    <mergeCell ref="DP26:DP31"/>
    <mergeCell ref="DQ26:DQ31"/>
    <mergeCell ref="DR26:DR31"/>
    <mergeCell ref="DS26:DS31"/>
    <mergeCell ref="DH26:DH31"/>
    <mergeCell ref="DI26:DI31"/>
    <mergeCell ref="DJ26:DJ31"/>
    <mergeCell ref="DK26:DK31"/>
    <mergeCell ref="DL26:DL31"/>
    <mergeCell ref="DM26:DM31"/>
    <mergeCell ref="DB26:DB31"/>
    <mergeCell ref="DC26:DC31"/>
    <mergeCell ref="DD26:DD31"/>
    <mergeCell ref="DE26:DE31"/>
    <mergeCell ref="DF26:DF31"/>
    <mergeCell ref="DG26:DG31"/>
    <mergeCell ref="CV26:CV31"/>
    <mergeCell ref="CW26:CW31"/>
    <mergeCell ref="CX26:CX31"/>
    <mergeCell ref="CY26:CY31"/>
    <mergeCell ref="CZ26:CZ31"/>
    <mergeCell ref="DA26:DA31"/>
    <mergeCell ref="CP26:CP31"/>
    <mergeCell ref="CQ26:CQ31"/>
    <mergeCell ref="CR26:CR31"/>
    <mergeCell ref="CS26:CS31"/>
    <mergeCell ref="CT26:CT31"/>
    <mergeCell ref="CU26:CU31"/>
    <mergeCell ref="CJ26:CJ31"/>
    <mergeCell ref="CK26:CK31"/>
    <mergeCell ref="CL26:CL31"/>
    <mergeCell ref="CM26:CM31"/>
    <mergeCell ref="CN26:CN31"/>
    <mergeCell ref="CO26:CO31"/>
    <mergeCell ref="CD26:CD31"/>
    <mergeCell ref="CE26:CE31"/>
    <mergeCell ref="CF26:CF31"/>
    <mergeCell ref="CG26:CG31"/>
    <mergeCell ref="CH26:CH31"/>
    <mergeCell ref="CI26:CI31"/>
    <mergeCell ref="BX26:BX31"/>
    <mergeCell ref="BY26:BY31"/>
    <mergeCell ref="BZ26:BZ31"/>
    <mergeCell ref="CA26:CA31"/>
    <mergeCell ref="CB26:CB31"/>
    <mergeCell ref="CC26:CC31"/>
    <mergeCell ref="BR26:BR31"/>
    <mergeCell ref="BS26:BS31"/>
    <mergeCell ref="BT26:BT31"/>
    <mergeCell ref="BU26:BU31"/>
    <mergeCell ref="BV26:BV31"/>
    <mergeCell ref="BW26:BW31"/>
    <mergeCell ref="BL26:BL31"/>
    <mergeCell ref="BM26:BM31"/>
    <mergeCell ref="BN26:BN31"/>
    <mergeCell ref="BO26:BO31"/>
    <mergeCell ref="BP26:BP31"/>
    <mergeCell ref="BQ26:BQ31"/>
    <mergeCell ref="BF26:BF31"/>
    <mergeCell ref="BG26:BG31"/>
    <mergeCell ref="BH26:BH31"/>
    <mergeCell ref="BI26:BI31"/>
    <mergeCell ref="BJ26:BJ31"/>
    <mergeCell ref="BK26:BK31"/>
    <mergeCell ref="AZ26:AZ31"/>
    <mergeCell ref="BA26:BA31"/>
    <mergeCell ref="BB26:BB31"/>
    <mergeCell ref="BC26:BC31"/>
    <mergeCell ref="BD26:BD31"/>
    <mergeCell ref="BE26:BE31"/>
    <mergeCell ref="AT26:AT31"/>
    <mergeCell ref="AU26:AU31"/>
    <mergeCell ref="AV26:AV31"/>
    <mergeCell ref="AW26:AW31"/>
    <mergeCell ref="AX26:AX31"/>
    <mergeCell ref="AY26:AY31"/>
    <mergeCell ref="AN26:AN31"/>
    <mergeCell ref="AO26:AO31"/>
    <mergeCell ref="AP26:AP31"/>
    <mergeCell ref="AQ26:AQ31"/>
    <mergeCell ref="AR26:AR31"/>
    <mergeCell ref="AS26:AS31"/>
    <mergeCell ref="AH26:AH31"/>
    <mergeCell ref="AI26:AI31"/>
    <mergeCell ref="AJ26:AJ31"/>
    <mergeCell ref="AK26:AK31"/>
    <mergeCell ref="AL26:AL31"/>
    <mergeCell ref="AM26:AM31"/>
    <mergeCell ref="AD26:AD31"/>
    <mergeCell ref="AE26:AE31"/>
    <mergeCell ref="AF26:AF31"/>
    <mergeCell ref="AG26:AG31"/>
    <mergeCell ref="D11:H11"/>
    <mergeCell ref="A13:D14"/>
    <mergeCell ref="E13:H14"/>
    <mergeCell ref="J13:O14"/>
    <mergeCell ref="P13:Q14"/>
    <mergeCell ref="A16:Q16"/>
    <mergeCell ref="Q26:Q31"/>
    <mergeCell ref="X26:X31"/>
    <mergeCell ref="Y26:Y31"/>
    <mergeCell ref="Z26:Z31"/>
    <mergeCell ref="AA26:AA31"/>
    <mergeCell ref="AB26:AB31"/>
    <mergeCell ref="AC26:AC31"/>
    <mergeCell ref="A17:Q17"/>
    <mergeCell ref="A19:Q19"/>
    <mergeCell ref="A23:Q23"/>
    <mergeCell ref="P25:Q25"/>
    <mergeCell ref="A27:A31"/>
    <mergeCell ref="H27:J27"/>
    <mergeCell ref="L27:M28"/>
    <mergeCell ref="C7:H7"/>
    <mergeCell ref="K7:M7"/>
    <mergeCell ref="O7:Q7"/>
    <mergeCell ref="C9:H9"/>
    <mergeCell ref="C10:H10"/>
    <mergeCell ref="K10:M10"/>
    <mergeCell ref="A1:O1"/>
    <mergeCell ref="P1:Q1"/>
    <mergeCell ref="A2:M2"/>
    <mergeCell ref="P2:Q2"/>
    <mergeCell ref="A4:Q4"/>
    <mergeCell ref="D6:H6"/>
    <mergeCell ref="K6:Q6"/>
  </mergeCells>
  <conditionalFormatting sqref="U148 U123:U125 U134 U113:U114">
    <cfRule type="cellIs" dxfId="17" priority="16" stopIfTrue="1" operator="greaterThan">
      <formula>0</formula>
    </cfRule>
  </conditionalFormatting>
  <conditionalFormatting sqref="A32:A69">
    <cfRule type="cellIs" dxfId="16" priority="17" stopIfTrue="1" operator="equal">
      <formula>1</formula>
    </cfRule>
  </conditionalFormatting>
  <conditionalFormatting sqref="Q32:Q69">
    <cfRule type="expression" dxfId="15" priority="13">
      <formula>AND($P$10="New Construction",$Q$10="Yes")</formula>
    </cfRule>
  </conditionalFormatting>
  <conditionalFormatting sqref="K78:P89 K180:P192 K160:P178 K115:P157">
    <cfRule type="cellIs" dxfId="14" priority="12" operator="equal">
      <formula>0</formula>
    </cfRule>
  </conditionalFormatting>
  <conditionalFormatting sqref="B71:C71">
    <cfRule type="cellIs" dxfId="13" priority="11" operator="greaterThan">
      <formula>60.0000001</formula>
    </cfRule>
  </conditionalFormatting>
  <conditionalFormatting sqref="L75:O75">
    <cfRule type="containsText" dxfId="12" priority="10" operator="containsText" text="&lt;&lt; Select LIHTC Election &gt;&gt;">
      <formula>NOT(ISERROR(SEARCH("&lt;&lt; Select LIHTC Election &gt;&gt;",L75)))</formula>
    </cfRule>
  </conditionalFormatting>
  <conditionalFormatting sqref="U179">
    <cfRule type="cellIs" dxfId="11" priority="9" stopIfTrue="1" operator="greaterThan">
      <formula>0</formula>
    </cfRule>
  </conditionalFormatting>
  <conditionalFormatting sqref="K179:P179">
    <cfRule type="cellIs" dxfId="10" priority="8" operator="equal">
      <formula>0</formula>
    </cfRule>
  </conditionalFormatting>
  <conditionalFormatting sqref="L124:O124">
    <cfRule type="cellIs" dxfId="9" priority="5" operator="equal">
      <formula>"&lt;&lt; Select LIHTC Election &gt;&gt;"</formula>
    </cfRule>
    <cfRule type="containsText" dxfId="8" priority="7" operator="containsText" text="&lt;&lt; Select Election or Income Averaging &gt;&gt;">
      <formula>NOT(ISERROR(SEARCH("&lt;&lt; Select Election or Income Averaging &gt;&gt;",L124)))</formula>
    </cfRule>
  </conditionalFormatting>
  <conditionalFormatting sqref="L169:O169">
    <cfRule type="cellIs" dxfId="7" priority="4" operator="equal">
      <formula>"&lt;&lt; Select LIHTC Election &gt;&gt;"</formula>
    </cfRule>
    <cfRule type="containsText" dxfId="6" priority="6" operator="containsText" text="&lt;&lt; Select Election or Income Averaging &gt;&gt;">
      <formula>NOT(ISERROR(SEARCH("&lt;&lt; Select Election or Income Averaging &gt;&gt;",L169)))</formula>
    </cfRule>
  </conditionalFormatting>
  <conditionalFormatting sqref="K158:P159">
    <cfRule type="cellIs" dxfId="5" priority="3" operator="equal">
      <formula>0</formula>
    </cfRule>
  </conditionalFormatting>
  <conditionalFormatting sqref="A27:A31">
    <cfRule type="cellIs" dxfId="4" priority="2" operator="equal">
      <formula>"Finish Row!"</formula>
    </cfRule>
  </conditionalFormatting>
  <conditionalFormatting sqref="U91">
    <cfRule type="cellIs" dxfId="3" priority="1" stopIfTrue="1" operator="greaterThan">
      <formula>0</formula>
    </cfRule>
  </conditionalFormatting>
  <hyperlinks>
    <hyperlink ref="Q246" r:id="rId1" xr:uid="{47FB0EC6-F5E3-4976-BDA1-45881FE3A528}"/>
    <hyperlink ref="A345" r:id="rId2" display="**  Federal funds include HOME, NHTF, CDBG, PBRA, 811, etc." xr:uid="{9CB326D0-5544-4683-B09F-27B01FA89322}"/>
  </hyperlinks>
  <pageMargins left="0.7" right="0.7" top="0.75" bottom="0.75" header="0.3" footer="0.3"/>
  <pageSetup orientation="portrait" horizontalDpi="1200" verticalDpi="12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77"/>
  <sheetViews>
    <sheetView showGridLines="0" zoomScale="110" zoomScaleNormal="110" zoomScaleSheetLayoutView="100" workbookViewId="0">
      <selection activeCell="W3" sqref="W3"/>
    </sheetView>
  </sheetViews>
  <sheetFormatPr defaultColWidth="9" defaultRowHeight="12.75" x14ac:dyDescent="0.2"/>
  <cols>
    <col min="1" max="1" width="0.75" style="22" customWidth="1"/>
    <col min="2" max="2" width="3.25" style="22" customWidth="1"/>
    <col min="3" max="3" width="2" style="22" customWidth="1"/>
    <col min="4" max="4" width="3.875" style="22" customWidth="1"/>
    <col min="5" max="7" width="3.25" style="22" customWidth="1"/>
    <col min="8" max="15" width="4.875" style="22" customWidth="1"/>
    <col min="16" max="16" width="7.875" style="22" customWidth="1"/>
    <col min="17" max="21" width="4.25" style="22" customWidth="1"/>
    <col min="22" max="22" width="4.5" style="22" customWidth="1"/>
    <col min="23" max="23" width="8.875" style="22" customWidth="1"/>
    <col min="24" max="16384" width="9" style="22"/>
  </cols>
  <sheetData>
    <row r="1" spans="2:23" ht="18" x14ac:dyDescent="0.25">
      <c r="B1" s="1364" t="s">
        <v>568</v>
      </c>
      <c r="C1" s="1364"/>
      <c r="D1" s="1364"/>
      <c r="E1" s="1364"/>
      <c r="F1" s="1364"/>
      <c r="G1" s="1364"/>
      <c r="H1" s="1364"/>
      <c r="I1" s="1364"/>
      <c r="J1" s="1364"/>
      <c r="K1" s="1364"/>
      <c r="L1" s="1364"/>
      <c r="M1" s="1364"/>
      <c r="N1" s="1364"/>
      <c r="O1" s="1364"/>
      <c r="P1" s="1364"/>
      <c r="Q1" s="1364"/>
      <c r="R1" s="1364"/>
      <c r="S1" s="1364"/>
      <c r="T1" s="1364"/>
      <c r="U1" s="1364"/>
      <c r="V1" s="1364"/>
      <c r="W1" s="1364"/>
    </row>
    <row r="2" spans="2:23" x14ac:dyDescent="0.2">
      <c r="B2" s="23"/>
      <c r="C2" s="23"/>
      <c r="D2" s="23"/>
      <c r="E2" s="23"/>
      <c r="F2" s="23"/>
      <c r="G2" s="23"/>
      <c r="H2" s="23"/>
      <c r="I2" s="23"/>
      <c r="J2" s="23"/>
      <c r="K2" s="23"/>
      <c r="L2" s="23"/>
      <c r="M2" s="23"/>
      <c r="N2" s="23"/>
      <c r="O2" s="23"/>
      <c r="P2" s="23"/>
      <c r="Q2" s="23"/>
      <c r="R2" s="23"/>
      <c r="S2" s="23"/>
      <c r="T2" s="23"/>
      <c r="U2" s="565" t="s">
        <v>54</v>
      </c>
      <c r="V2" s="1371" t="str">
        <f>'Submission Summary'!$P$2</f>
        <v>2022PA-0##</v>
      </c>
      <c r="W2" s="1371"/>
    </row>
    <row r="3" spans="2:23" ht="13.5" x14ac:dyDescent="0.2">
      <c r="B3" s="566" t="s">
        <v>64</v>
      </c>
      <c r="C3" s="566"/>
      <c r="D3" s="566"/>
      <c r="E3" s="566"/>
      <c r="F3" s="566"/>
      <c r="G3" s="566"/>
      <c r="H3" s="1366">
        <f>'Submission Summary'!$C$9</f>
        <v>0</v>
      </c>
      <c r="I3" s="1366"/>
      <c r="J3" s="1366"/>
      <c r="K3" s="1366"/>
      <c r="L3" s="1366"/>
      <c r="M3" s="1366"/>
      <c r="N3" s="1366"/>
      <c r="O3" s="1366"/>
      <c r="P3" s="567" t="s">
        <v>569</v>
      </c>
      <c r="Q3" s="1366" t="e">
        <f>'HOME Consent'!#REF!</f>
        <v>#REF!</v>
      </c>
      <c r="R3" s="1366"/>
      <c r="S3" s="1366"/>
      <c r="T3" s="1366"/>
      <c r="U3" s="1366"/>
      <c r="V3" s="568" t="s">
        <v>66</v>
      </c>
      <c r="W3" s="569" t="e">
        <f>'HOME Consent'!#REF!</f>
        <v>#REF!</v>
      </c>
    </row>
    <row r="4" spans="2:23" ht="13.5" x14ac:dyDescent="0.2">
      <c r="B4" s="566" t="s">
        <v>570</v>
      </c>
      <c r="C4" s="566"/>
      <c r="D4" s="566"/>
      <c r="E4" s="566"/>
      <c r="F4" s="566"/>
      <c r="G4" s="566"/>
      <c r="H4" s="1366">
        <f>'Submission Summary'!$C$10</f>
        <v>0</v>
      </c>
      <c r="I4" s="1366"/>
      <c r="J4" s="1366"/>
      <c r="K4" s="1366"/>
      <c r="L4" s="1366"/>
      <c r="M4" s="1366"/>
      <c r="N4" s="1366"/>
      <c r="O4" s="1366"/>
      <c r="P4" s="567" t="s">
        <v>69</v>
      </c>
      <c r="Q4" s="1366">
        <f>'Submission Summary'!$K$10</f>
        <v>0</v>
      </c>
      <c r="R4" s="1366"/>
      <c r="S4" s="1366"/>
      <c r="T4" s="1366"/>
      <c r="U4" s="1366"/>
      <c r="V4" s="567" t="s">
        <v>571</v>
      </c>
      <c r="W4" s="570">
        <f>'HOME Consent'!$L$13</f>
        <v>0</v>
      </c>
    </row>
    <row r="5" spans="2:23" ht="7.5" customHeight="1" x14ac:dyDescent="0.2">
      <c r="B5" s="24"/>
      <c r="C5" s="24"/>
      <c r="D5" s="24"/>
      <c r="E5" s="24"/>
      <c r="F5" s="24"/>
      <c r="G5" s="24"/>
      <c r="H5" s="25"/>
      <c r="I5" s="25"/>
      <c r="J5" s="25"/>
      <c r="K5" s="25"/>
      <c r="L5" s="25"/>
      <c r="M5" s="25"/>
      <c r="N5" s="25"/>
      <c r="O5" s="25"/>
      <c r="P5" s="25"/>
      <c r="Q5" s="25"/>
      <c r="R5" s="25"/>
      <c r="S5" s="25"/>
      <c r="T5" s="25"/>
      <c r="U5" s="25"/>
      <c r="V5" s="25"/>
      <c r="W5" s="23"/>
    </row>
    <row r="6" spans="2:23" ht="39.75" customHeight="1" x14ac:dyDescent="0.2">
      <c r="B6" s="1365" t="s">
        <v>572</v>
      </c>
      <c r="C6" s="1365"/>
      <c r="D6" s="1365"/>
      <c r="E6" s="1365"/>
      <c r="F6" s="1365"/>
      <c r="G6" s="1365"/>
      <c r="H6" s="1365"/>
      <c r="I6" s="1365"/>
      <c r="J6" s="1365"/>
      <c r="K6" s="1365"/>
      <c r="L6" s="1365"/>
      <c r="M6" s="1365"/>
      <c r="N6" s="1365"/>
      <c r="O6" s="1365"/>
      <c r="P6" s="1365"/>
      <c r="Q6" s="1365"/>
      <c r="R6" s="1365"/>
      <c r="S6" s="1365"/>
      <c r="T6" s="1365"/>
      <c r="U6" s="1365"/>
      <c r="V6" s="1365"/>
      <c r="W6" s="1365"/>
    </row>
    <row r="7" spans="2:23" ht="6.75" customHeight="1" x14ac:dyDescent="0.2">
      <c r="B7" s="23"/>
      <c r="C7" s="23"/>
      <c r="D7" s="23"/>
      <c r="E7" s="23"/>
      <c r="F7" s="23"/>
      <c r="G7" s="23"/>
      <c r="H7" s="23"/>
      <c r="I7" s="23"/>
      <c r="J7" s="23"/>
      <c r="K7" s="23"/>
      <c r="L7" s="23"/>
      <c r="M7" s="23"/>
      <c r="N7" s="23"/>
      <c r="O7" s="23"/>
      <c r="P7" s="23"/>
      <c r="Q7" s="23"/>
      <c r="R7" s="23"/>
      <c r="S7" s="23"/>
      <c r="T7" s="23"/>
      <c r="U7" s="23"/>
      <c r="V7" s="23"/>
      <c r="W7" s="23"/>
    </row>
    <row r="8" spans="2:23" ht="14.25" customHeight="1" x14ac:dyDescent="0.3">
      <c r="B8" s="1190" t="s">
        <v>519</v>
      </c>
      <c r="C8" s="1190"/>
      <c r="D8" s="1190"/>
      <c r="E8" s="1190"/>
      <c r="F8" s="1190"/>
      <c r="G8" s="1190"/>
      <c r="H8" s="1190"/>
      <c r="I8" s="1190"/>
      <c r="J8" s="1190"/>
      <c r="K8" s="1190"/>
      <c r="L8" s="1190"/>
      <c r="M8" s="1190"/>
      <c r="N8" s="1190"/>
      <c r="O8" s="1190"/>
      <c r="P8" s="1190"/>
      <c r="Q8" s="1190"/>
      <c r="R8" s="1190"/>
      <c r="S8" s="1190"/>
      <c r="T8" s="1190"/>
      <c r="U8" s="1190"/>
      <c r="V8" s="1190"/>
      <c r="W8" s="1190"/>
    </row>
    <row r="9" spans="2:23" ht="5.25" customHeight="1" x14ac:dyDescent="0.2">
      <c r="B9" s="24"/>
      <c r="C9" s="24"/>
      <c r="D9" s="24"/>
      <c r="E9" s="24"/>
      <c r="F9" s="24"/>
      <c r="G9" s="24"/>
      <c r="H9" s="25"/>
      <c r="I9" s="25"/>
      <c r="J9" s="25"/>
      <c r="K9" s="25"/>
      <c r="L9" s="25"/>
      <c r="M9" s="25"/>
      <c r="N9" s="25"/>
      <c r="O9" s="25"/>
      <c r="P9" s="25"/>
      <c r="Q9" s="25"/>
      <c r="R9" s="25"/>
      <c r="S9" s="25"/>
      <c r="T9" s="25"/>
      <c r="U9" s="25"/>
      <c r="V9" s="25"/>
      <c r="W9" s="23"/>
    </row>
    <row r="10" spans="2:23" s="49" customFormat="1" ht="14.25" customHeight="1" x14ac:dyDescent="0.2">
      <c r="B10" s="49" t="s">
        <v>573</v>
      </c>
      <c r="L10" s="1367"/>
      <c r="M10" s="1367"/>
      <c r="P10" s="49" t="s">
        <v>574</v>
      </c>
      <c r="R10" s="571"/>
      <c r="U10" s="572"/>
      <c r="V10" s="572"/>
      <c r="W10" s="573"/>
    </row>
    <row r="11" spans="2:23" s="49" customFormat="1" ht="14.25" customHeight="1" x14ac:dyDescent="0.2">
      <c r="B11" s="49" t="s">
        <v>575</v>
      </c>
      <c r="L11" s="1367"/>
      <c r="M11" s="1367"/>
      <c r="P11" s="49" t="s">
        <v>576</v>
      </c>
      <c r="R11" s="571"/>
      <c r="U11" s="572"/>
      <c r="V11" s="572"/>
      <c r="W11" s="573"/>
    </row>
    <row r="12" spans="2:23" ht="9" customHeight="1" x14ac:dyDescent="0.2">
      <c r="B12" s="24"/>
      <c r="C12" s="24"/>
      <c r="D12" s="24"/>
      <c r="E12" s="24"/>
      <c r="F12" s="24"/>
      <c r="G12" s="24"/>
      <c r="H12" s="25"/>
      <c r="I12" s="25"/>
      <c r="J12" s="25"/>
      <c r="K12" s="25"/>
      <c r="L12" s="25"/>
      <c r="M12" s="25"/>
      <c r="N12" s="25"/>
      <c r="O12" s="25"/>
      <c r="P12" s="25"/>
      <c r="Q12" s="25"/>
      <c r="R12" s="25"/>
      <c r="S12" s="25"/>
      <c r="T12" s="25"/>
      <c r="U12" s="25"/>
      <c r="V12" s="25"/>
      <c r="W12" s="23"/>
    </row>
    <row r="13" spans="2:23" ht="39.75" customHeight="1" x14ac:dyDescent="0.2">
      <c r="B13" s="1368" t="s">
        <v>577</v>
      </c>
      <c r="C13" s="1369"/>
      <c r="D13" s="1369"/>
      <c r="E13" s="1369"/>
      <c r="F13" s="1369"/>
      <c r="G13" s="1369"/>
      <c r="H13" s="1369"/>
      <c r="I13" s="1369"/>
      <c r="J13" s="1369"/>
      <c r="K13" s="1369"/>
      <c r="L13" s="1369"/>
      <c r="M13" s="1369"/>
      <c r="N13" s="1369"/>
      <c r="O13" s="1369"/>
      <c r="P13" s="1369"/>
      <c r="Q13" s="1369"/>
      <c r="R13" s="1369"/>
      <c r="S13" s="1369"/>
      <c r="T13" s="1369"/>
      <c r="U13" s="1369"/>
      <c r="V13" s="1369"/>
      <c r="W13" s="1370"/>
    </row>
    <row r="14" spans="2:23" ht="9" customHeight="1" thickBot="1" x14ac:dyDescent="0.25">
      <c r="B14" s="23"/>
      <c r="C14" s="23"/>
      <c r="D14" s="23"/>
      <c r="E14" s="23"/>
      <c r="F14" s="23"/>
      <c r="G14" s="23"/>
      <c r="H14" s="23"/>
      <c r="I14" s="23"/>
      <c r="J14" s="23"/>
      <c r="K14" s="23"/>
      <c r="L14" s="23"/>
      <c r="M14" s="23"/>
      <c r="N14" s="23"/>
      <c r="O14" s="23"/>
      <c r="P14" s="23"/>
      <c r="Q14" s="23"/>
      <c r="R14" s="23"/>
      <c r="S14" s="23"/>
      <c r="T14" s="23"/>
      <c r="U14" s="23"/>
      <c r="V14" s="23"/>
      <c r="W14" s="23"/>
    </row>
    <row r="15" spans="2:23" ht="18.75" thickBot="1" x14ac:dyDescent="0.3">
      <c r="B15" s="23"/>
      <c r="C15" s="23"/>
      <c r="D15" s="23"/>
      <c r="E15" s="23"/>
      <c r="H15" s="574" t="s">
        <v>578</v>
      </c>
      <c r="L15" s="23"/>
      <c r="M15" s="23"/>
      <c r="N15" s="23"/>
      <c r="O15" s="575" t="s">
        <v>522</v>
      </c>
      <c r="P15" s="1361"/>
      <c r="Q15" s="1362"/>
      <c r="R15" s="1362"/>
      <c r="S15" s="1362"/>
      <c r="T15" s="1362"/>
      <c r="U15" s="1363"/>
      <c r="W15" s="23"/>
    </row>
    <row r="16" spans="2:23" ht="4.5" customHeight="1" thickBot="1" x14ac:dyDescent="0.25">
      <c r="B16" s="23"/>
      <c r="C16" s="23"/>
      <c r="D16" s="23"/>
      <c r="E16" s="23"/>
      <c r="F16" s="23"/>
      <c r="G16" s="23"/>
      <c r="H16" s="23"/>
      <c r="I16" s="23"/>
      <c r="J16" s="23"/>
      <c r="K16" s="23"/>
      <c r="L16" s="23"/>
      <c r="M16" s="23"/>
      <c r="N16" s="23"/>
      <c r="O16" s="23"/>
      <c r="P16" s="23"/>
      <c r="Q16" s="23"/>
      <c r="R16" s="23"/>
      <c r="S16" s="23"/>
      <c r="T16" s="23"/>
      <c r="U16" s="23"/>
      <c r="W16" s="23"/>
    </row>
    <row r="17" spans="2:25" ht="18.75" thickBot="1" x14ac:dyDescent="0.3">
      <c r="B17" s="23"/>
      <c r="C17" s="23"/>
      <c r="D17" s="23"/>
      <c r="E17" s="23"/>
      <c r="H17" s="574" t="s">
        <v>579</v>
      </c>
      <c r="L17" s="23"/>
      <c r="M17" s="23"/>
      <c r="N17" s="23"/>
      <c r="O17" s="575" t="s">
        <v>522</v>
      </c>
      <c r="P17" s="1361"/>
      <c r="Q17" s="1362"/>
      <c r="R17" s="1362"/>
      <c r="S17" s="1362"/>
      <c r="T17" s="1362"/>
      <c r="U17" s="1363"/>
      <c r="W17" s="23"/>
    </row>
    <row r="18" spans="2:25" ht="4.5" customHeight="1" thickBot="1" x14ac:dyDescent="0.25">
      <c r="B18" s="23"/>
      <c r="C18" s="23"/>
      <c r="D18" s="23"/>
      <c r="E18" s="23"/>
      <c r="F18" s="23"/>
      <c r="G18" s="23"/>
      <c r="H18" s="23"/>
      <c r="I18" s="23"/>
      <c r="J18" s="23"/>
      <c r="K18" s="23"/>
      <c r="L18" s="23"/>
      <c r="M18" s="23"/>
      <c r="N18" s="23"/>
      <c r="O18" s="23"/>
      <c r="P18" s="23"/>
      <c r="Q18" s="23"/>
      <c r="R18" s="23"/>
      <c r="S18" s="23"/>
      <c r="T18" s="23"/>
      <c r="U18" s="23"/>
      <c r="W18" s="23"/>
    </row>
    <row r="19" spans="2:25" ht="18.75" thickBot="1" x14ac:dyDescent="0.3">
      <c r="B19" s="23"/>
      <c r="C19" s="23"/>
      <c r="D19" s="23"/>
      <c r="E19" s="23"/>
      <c r="H19" s="574" t="s">
        <v>580</v>
      </c>
      <c r="L19" s="23"/>
      <c r="M19" s="23"/>
      <c r="N19" s="23"/>
      <c r="O19" s="575" t="s">
        <v>522</v>
      </c>
      <c r="P19" s="1361"/>
      <c r="Q19" s="1362"/>
      <c r="R19" s="1362"/>
      <c r="S19" s="1362"/>
      <c r="T19" s="1362"/>
      <c r="U19" s="1363"/>
      <c r="W19" s="23"/>
    </row>
    <row r="20" spans="2:25" ht="4.5" customHeight="1" thickBot="1" x14ac:dyDescent="0.25">
      <c r="B20" s="23"/>
      <c r="C20" s="23"/>
      <c r="D20" s="23"/>
      <c r="E20" s="23"/>
      <c r="F20" s="23"/>
      <c r="G20" s="23"/>
      <c r="H20" s="23"/>
      <c r="I20" s="23"/>
      <c r="J20" s="23"/>
      <c r="K20" s="23"/>
      <c r="L20" s="23"/>
      <c r="M20" s="23"/>
      <c r="N20" s="23"/>
      <c r="O20" s="23"/>
      <c r="P20" s="23"/>
      <c r="Q20" s="23"/>
      <c r="R20" s="23"/>
      <c r="S20" s="23"/>
      <c r="T20" s="23"/>
      <c r="U20" s="23"/>
      <c r="W20" s="23"/>
    </row>
    <row r="21" spans="2:25" ht="18.75" thickBot="1" x14ac:dyDescent="0.3">
      <c r="B21" s="23"/>
      <c r="C21" s="23"/>
      <c r="D21" s="23"/>
      <c r="E21" s="23"/>
      <c r="H21" s="574" t="s">
        <v>581</v>
      </c>
      <c r="L21" s="23"/>
      <c r="M21" s="23"/>
      <c r="N21" s="23"/>
      <c r="O21" s="23"/>
      <c r="P21" s="1356" t="str">
        <f>IFERROR(1-P17/P19,"")</f>
        <v/>
      </c>
      <c r="Q21" s="1357"/>
      <c r="R21" s="1357"/>
      <c r="S21" s="1357"/>
      <c r="T21" s="1357"/>
      <c r="U21" s="1358"/>
      <c r="W21" s="23"/>
    </row>
    <row r="22" spans="2:25" ht="11.25" customHeight="1" x14ac:dyDescent="0.2">
      <c r="B22" s="23"/>
      <c r="C22" s="23"/>
      <c r="D22" s="23"/>
      <c r="E22" s="23"/>
      <c r="F22" s="23"/>
      <c r="G22" s="23"/>
      <c r="H22" s="23"/>
      <c r="I22" s="23"/>
      <c r="J22" s="23"/>
      <c r="K22" s="23"/>
      <c r="L22" s="23"/>
      <c r="M22" s="23"/>
      <c r="N22" s="23"/>
      <c r="O22" s="23"/>
      <c r="P22" s="23"/>
      <c r="Q22" s="23"/>
      <c r="R22" s="23"/>
      <c r="S22" s="23"/>
      <c r="T22" s="23"/>
      <c r="U22" s="23"/>
      <c r="V22" s="23"/>
      <c r="W22" s="23"/>
    </row>
    <row r="23" spans="2:25" ht="15.75" customHeight="1" x14ac:dyDescent="0.25">
      <c r="B23" s="576"/>
      <c r="C23" s="28" t="s">
        <v>25</v>
      </c>
      <c r="D23" s="1189" t="s">
        <v>582</v>
      </c>
      <c r="E23" s="1189"/>
      <c r="F23" s="1189"/>
      <c r="G23" s="1189"/>
      <c r="H23" s="1189"/>
      <c r="I23" s="1189"/>
      <c r="J23" s="1189"/>
      <c r="K23" s="1189"/>
      <c r="L23" s="1189"/>
      <c r="M23" s="1189"/>
      <c r="N23" s="1189"/>
      <c r="O23" s="1189"/>
      <c r="P23" s="1189"/>
      <c r="Q23" s="1189"/>
      <c r="R23" s="1189"/>
      <c r="S23" s="1189"/>
      <c r="T23" s="1189"/>
      <c r="U23" s="1189"/>
      <c r="V23" s="1189"/>
      <c r="W23" s="1189"/>
      <c r="Y23" s="29"/>
    </row>
    <row r="24" spans="2:25" x14ac:dyDescent="0.2">
      <c r="B24" s="23"/>
      <c r="C24" s="23"/>
      <c r="D24" s="1189"/>
      <c r="E24" s="1189"/>
      <c r="F24" s="1189"/>
      <c r="G24" s="1189"/>
      <c r="H24" s="1189"/>
      <c r="I24" s="1189"/>
      <c r="J24" s="1189"/>
      <c r="K24" s="1189"/>
      <c r="L24" s="1189"/>
      <c r="M24" s="1189"/>
      <c r="N24" s="1189"/>
      <c r="O24" s="1189"/>
      <c r="P24" s="1189"/>
      <c r="Q24" s="1189"/>
      <c r="R24" s="1189"/>
      <c r="S24" s="1189"/>
      <c r="T24" s="1189"/>
      <c r="U24" s="1189"/>
      <c r="V24" s="1189"/>
      <c r="W24" s="1189"/>
    </row>
    <row r="25" spans="2:25" s="49" customFormat="1" ht="13.5" customHeight="1" x14ac:dyDescent="0.2">
      <c r="B25" s="56"/>
      <c r="C25" s="56"/>
      <c r="D25" s="57" t="s">
        <v>524</v>
      </c>
      <c r="H25" s="57"/>
      <c r="I25" s="57"/>
      <c r="J25" s="57"/>
      <c r="K25" s="57"/>
      <c r="L25" s="57"/>
      <c r="M25" s="57"/>
      <c r="N25" s="57"/>
      <c r="O25" s="57"/>
      <c r="P25" s="1359"/>
      <c r="Q25" s="1359"/>
      <c r="R25" s="1359"/>
      <c r="S25" s="1359"/>
      <c r="T25" s="1359"/>
      <c r="U25" s="1359"/>
    </row>
    <row r="26" spans="2:25" ht="2.25" customHeight="1" x14ac:dyDescent="0.2">
      <c r="B26" s="23"/>
      <c r="C26" s="23"/>
      <c r="D26" s="32"/>
      <c r="F26" s="33"/>
      <c r="G26" s="34"/>
      <c r="H26" s="34"/>
      <c r="I26" s="34"/>
      <c r="J26" s="34"/>
      <c r="K26" s="34"/>
      <c r="L26" s="34"/>
      <c r="M26" s="34"/>
      <c r="N26" s="34"/>
      <c r="O26" s="34"/>
      <c r="P26" s="34"/>
      <c r="Q26" s="34"/>
      <c r="R26" s="34"/>
      <c r="S26" s="34"/>
      <c r="T26" s="23"/>
      <c r="U26" s="23"/>
      <c r="V26" s="23"/>
      <c r="W26" s="23"/>
    </row>
    <row r="27" spans="2:25" ht="15" customHeight="1" x14ac:dyDescent="0.2">
      <c r="B27" s="23"/>
      <c r="C27" s="23"/>
      <c r="D27" s="35" t="s">
        <v>525</v>
      </c>
      <c r="E27" s="35"/>
      <c r="F27" s="35"/>
      <c r="G27" s="35"/>
      <c r="H27" s="35"/>
      <c r="I27" s="35"/>
      <c r="J27" s="35"/>
      <c r="K27" s="35"/>
      <c r="L27" s="35"/>
      <c r="M27" s="35"/>
      <c r="N27" s="35"/>
      <c r="O27" s="35"/>
      <c r="P27" s="35"/>
      <c r="Q27" s="35"/>
      <c r="R27" s="35"/>
      <c r="S27" s="35"/>
      <c r="T27" s="35"/>
      <c r="U27" s="35"/>
      <c r="V27" s="35"/>
      <c r="W27" s="35"/>
      <c r="X27" s="35"/>
    </row>
    <row r="28" spans="2:25" ht="12.75" customHeight="1" x14ac:dyDescent="0.2">
      <c r="B28" s="23"/>
      <c r="C28" s="23"/>
      <c r="D28" s="23"/>
      <c r="E28" s="35" t="s">
        <v>526</v>
      </c>
      <c r="G28" s="37"/>
      <c r="H28" s="37"/>
      <c r="I28" s="37"/>
      <c r="J28" s="37"/>
      <c r="K28" s="37"/>
      <c r="L28" s="37"/>
      <c r="M28" s="37"/>
      <c r="N28" s="37"/>
      <c r="O28" s="37"/>
      <c r="P28" s="37"/>
      <c r="Q28" s="37"/>
      <c r="R28" s="37"/>
      <c r="S28" s="37"/>
      <c r="T28" s="23"/>
      <c r="U28" s="23"/>
      <c r="V28" s="23"/>
      <c r="W28" s="23"/>
    </row>
    <row r="29" spans="2:25" x14ac:dyDescent="0.2">
      <c r="B29" s="23"/>
      <c r="C29" s="23"/>
      <c r="D29" s="37"/>
      <c r="E29" s="35" t="s">
        <v>583</v>
      </c>
      <c r="F29" s="37"/>
      <c r="G29" s="37"/>
      <c r="H29" s="37"/>
      <c r="I29" s="37"/>
      <c r="J29" s="37"/>
      <c r="K29" s="37"/>
      <c r="L29" s="37"/>
      <c r="M29" s="37"/>
      <c r="N29" s="37"/>
      <c r="O29" s="37"/>
      <c r="P29" s="37"/>
      <c r="Q29" s="37"/>
      <c r="R29" s="37"/>
      <c r="S29" s="37"/>
      <c r="T29" s="23"/>
      <c r="U29" s="23"/>
      <c r="V29" s="23"/>
      <c r="W29" s="23"/>
    </row>
    <row r="30" spans="2:25" x14ac:dyDescent="0.2">
      <c r="B30" s="23"/>
      <c r="C30" s="23"/>
      <c r="D30" s="37"/>
      <c r="E30" s="35" t="s">
        <v>527</v>
      </c>
      <c r="F30" s="37"/>
      <c r="G30" s="37"/>
      <c r="H30" s="37"/>
      <c r="I30" s="37"/>
      <c r="J30" s="37"/>
      <c r="K30" s="37"/>
      <c r="L30" s="37"/>
      <c r="M30" s="37"/>
      <c r="N30" s="37"/>
      <c r="O30" s="37"/>
      <c r="P30" s="37"/>
      <c r="Q30" s="37"/>
      <c r="R30" s="37"/>
      <c r="S30" s="37"/>
      <c r="T30" s="23"/>
      <c r="U30" s="23"/>
      <c r="V30" s="23"/>
      <c r="W30" s="23"/>
    </row>
    <row r="31" spans="2:25" x14ac:dyDescent="0.2">
      <c r="B31" s="23"/>
      <c r="C31" s="23"/>
      <c r="D31" s="37"/>
      <c r="E31" s="35" t="s">
        <v>528</v>
      </c>
      <c r="F31" s="37"/>
      <c r="G31" s="37"/>
      <c r="H31" s="37"/>
      <c r="I31" s="37"/>
      <c r="J31" s="37"/>
      <c r="K31" s="37"/>
      <c r="L31" s="37"/>
      <c r="M31" s="37"/>
      <c r="N31" s="37"/>
      <c r="O31" s="37"/>
      <c r="P31" s="37"/>
      <c r="Q31" s="37"/>
      <c r="R31" s="37"/>
      <c r="S31" s="37"/>
      <c r="T31" s="23"/>
      <c r="U31" s="23"/>
      <c r="V31" s="23"/>
      <c r="W31" s="23"/>
    </row>
    <row r="32" spans="2:25" ht="2.25" customHeight="1" x14ac:dyDescent="0.2">
      <c r="B32" s="23"/>
      <c r="C32" s="23"/>
      <c r="D32" s="23"/>
      <c r="F32" s="23"/>
      <c r="G32" s="23"/>
      <c r="H32" s="23"/>
      <c r="I32" s="23"/>
      <c r="J32" s="23"/>
      <c r="K32" s="23"/>
      <c r="L32" s="23"/>
      <c r="M32" s="23"/>
      <c r="N32" s="23"/>
      <c r="O32" s="23"/>
      <c r="P32" s="23"/>
      <c r="Q32" s="23"/>
      <c r="R32" s="23"/>
      <c r="S32" s="23"/>
      <c r="T32" s="23"/>
      <c r="U32" s="23"/>
      <c r="V32" s="23"/>
      <c r="W32" s="23"/>
    </row>
    <row r="33" spans="1:24" ht="13.5" customHeight="1" x14ac:dyDescent="0.2">
      <c r="B33" s="576"/>
      <c r="C33" s="28" t="s">
        <v>26</v>
      </c>
      <c r="D33" s="1228" t="s">
        <v>584</v>
      </c>
      <c r="E33" s="1228"/>
      <c r="F33" s="1228"/>
      <c r="G33" s="1228"/>
      <c r="H33" s="1228"/>
      <c r="I33" s="1228"/>
      <c r="J33" s="1228"/>
      <c r="K33" s="1228"/>
      <c r="L33" s="1228"/>
      <c r="M33" s="1228"/>
      <c r="N33" s="1228"/>
      <c r="O33" s="1228"/>
      <c r="P33" s="1228"/>
      <c r="Q33" s="1228"/>
      <c r="R33" s="1228"/>
      <c r="S33" s="1228"/>
      <c r="T33" s="1228"/>
      <c r="U33" s="1228"/>
      <c r="V33" s="1228"/>
      <c r="W33" s="1228"/>
    </row>
    <row r="34" spans="1:24" ht="2.25" customHeight="1" x14ac:dyDescent="0.2">
      <c r="B34" s="23"/>
      <c r="C34" s="23"/>
      <c r="E34" s="23"/>
      <c r="F34" s="23"/>
      <c r="G34" s="23"/>
      <c r="H34" s="23"/>
      <c r="I34" s="23"/>
      <c r="J34" s="23"/>
      <c r="K34" s="23"/>
      <c r="L34" s="23"/>
      <c r="M34" s="23"/>
      <c r="N34" s="23"/>
      <c r="W34" s="23"/>
    </row>
    <row r="35" spans="1:24" ht="13.5" customHeight="1" x14ac:dyDescent="0.2">
      <c r="B35" s="576"/>
      <c r="C35" s="28" t="s">
        <v>27</v>
      </c>
      <c r="D35" s="35" t="s">
        <v>585</v>
      </c>
      <c r="F35" s="35"/>
      <c r="G35" s="35"/>
      <c r="H35" s="35"/>
      <c r="I35" s="35"/>
      <c r="J35" s="35"/>
      <c r="K35" s="35"/>
      <c r="L35" s="3"/>
      <c r="M35" s="35"/>
      <c r="N35" s="35"/>
      <c r="O35" s="35"/>
    </row>
    <row r="36" spans="1:24" ht="2.25" customHeight="1" x14ac:dyDescent="0.2">
      <c r="B36" s="23"/>
      <c r="C36" s="23"/>
      <c r="D36" s="37"/>
      <c r="E36" s="37"/>
      <c r="F36" s="37"/>
      <c r="G36" s="37"/>
      <c r="H36" s="37"/>
      <c r="I36" s="37"/>
      <c r="J36" s="37"/>
      <c r="K36" s="37"/>
      <c r="L36" s="37"/>
      <c r="M36" s="37"/>
      <c r="N36" s="37"/>
      <c r="O36" s="37"/>
      <c r="P36" s="37"/>
    </row>
    <row r="37" spans="1:24" ht="13.5" customHeight="1" x14ac:dyDescent="0.2">
      <c r="B37" s="576"/>
      <c r="C37" s="28" t="s">
        <v>33</v>
      </c>
      <c r="D37" s="35" t="s">
        <v>586</v>
      </c>
      <c r="F37" s="35"/>
      <c r="G37" s="35"/>
      <c r="H37" s="35"/>
      <c r="I37" s="35"/>
      <c r="J37" s="35"/>
      <c r="K37" s="35"/>
      <c r="L37" s="35"/>
      <c r="M37" s="35"/>
      <c r="N37" s="35"/>
      <c r="O37" s="35"/>
      <c r="P37" s="35"/>
      <c r="Q37" s="35"/>
      <c r="R37" s="35"/>
      <c r="S37" s="35"/>
      <c r="T37" s="35"/>
      <c r="U37" s="35"/>
      <c r="V37" s="35"/>
      <c r="W37" s="23"/>
    </row>
    <row r="38" spans="1:24" ht="2.25" customHeight="1" x14ac:dyDescent="0.2">
      <c r="B38" s="23"/>
      <c r="C38" s="23"/>
      <c r="D38" s="23"/>
      <c r="F38" s="23"/>
      <c r="G38" s="23"/>
      <c r="H38" s="23"/>
      <c r="I38" s="23"/>
      <c r="J38" s="23"/>
      <c r="K38" s="23"/>
      <c r="L38" s="23"/>
      <c r="M38" s="23"/>
      <c r="N38" s="23"/>
      <c r="O38" s="23"/>
      <c r="P38" s="23"/>
      <c r="Q38" s="23"/>
      <c r="R38" s="23"/>
      <c r="S38" s="23"/>
      <c r="T38" s="23"/>
      <c r="U38" s="23"/>
      <c r="V38" s="23"/>
      <c r="W38" s="23"/>
    </row>
    <row r="39" spans="1:24" ht="13.5" customHeight="1" x14ac:dyDescent="0.2">
      <c r="B39" s="576"/>
      <c r="C39" s="28" t="s">
        <v>34</v>
      </c>
      <c r="D39" s="35" t="s">
        <v>587</v>
      </c>
      <c r="E39" s="37"/>
      <c r="F39" s="37"/>
      <c r="G39" s="37"/>
      <c r="H39" s="37"/>
      <c r="I39" s="37"/>
      <c r="J39" s="37"/>
      <c r="K39" s="37"/>
      <c r="L39" s="37"/>
      <c r="M39" s="37"/>
      <c r="N39" s="37"/>
      <c r="O39" s="37"/>
      <c r="P39" s="37"/>
      <c r="Q39" s="37"/>
      <c r="R39" s="37"/>
      <c r="S39" s="37"/>
      <c r="T39" s="37"/>
      <c r="U39" s="37"/>
      <c r="V39" s="37"/>
      <c r="W39" s="37"/>
      <c r="X39" s="37"/>
    </row>
    <row r="40" spans="1:24" ht="2.25" customHeight="1" x14ac:dyDescent="0.2">
      <c r="B40" s="23"/>
      <c r="C40" s="23"/>
      <c r="E40" s="23"/>
      <c r="F40" s="23"/>
      <c r="G40" s="23"/>
      <c r="H40" s="23"/>
      <c r="I40" s="23"/>
      <c r="J40" s="23"/>
      <c r="K40" s="23"/>
      <c r="L40" s="23"/>
      <c r="M40" s="23"/>
      <c r="N40" s="23"/>
      <c r="O40" s="23"/>
      <c r="P40" s="23"/>
      <c r="Q40" s="23"/>
      <c r="R40" s="23"/>
      <c r="S40" s="23"/>
      <c r="T40" s="23"/>
      <c r="U40" s="23"/>
      <c r="V40" s="23"/>
      <c r="W40" s="23"/>
    </row>
    <row r="41" spans="1:24" ht="12.75" customHeight="1" x14ac:dyDescent="0.2">
      <c r="B41" s="576"/>
      <c r="C41" s="28" t="s">
        <v>38</v>
      </c>
      <c r="D41" s="35" t="s">
        <v>588</v>
      </c>
      <c r="E41" s="37"/>
      <c r="F41" s="37"/>
      <c r="G41" s="37"/>
      <c r="H41" s="37"/>
      <c r="I41" s="37"/>
      <c r="J41" s="37"/>
      <c r="K41" s="37"/>
      <c r="L41" s="37"/>
      <c r="M41" s="37"/>
      <c r="N41" s="37"/>
      <c r="O41" s="37"/>
      <c r="P41" s="37"/>
      <c r="Q41" s="37"/>
      <c r="R41" s="37"/>
      <c r="S41" s="37"/>
      <c r="T41" s="37"/>
      <c r="U41" s="37"/>
      <c r="V41" s="37"/>
      <c r="W41" s="37"/>
    </row>
    <row r="42" spans="1:24" ht="2.25" customHeight="1" x14ac:dyDescent="0.2">
      <c r="B42" s="23"/>
      <c r="C42" s="23"/>
      <c r="E42" s="23"/>
      <c r="F42" s="23"/>
      <c r="G42" s="23"/>
      <c r="H42" s="23"/>
      <c r="I42" s="23"/>
      <c r="J42" s="23"/>
      <c r="K42" s="23"/>
      <c r="L42" s="23"/>
      <c r="M42" s="23"/>
      <c r="N42" s="23"/>
      <c r="O42" s="23"/>
      <c r="P42" s="23"/>
      <c r="Q42" s="23"/>
      <c r="R42" s="23"/>
      <c r="S42" s="23"/>
      <c r="T42" s="23"/>
      <c r="U42" s="23"/>
      <c r="V42" s="23"/>
      <c r="W42" s="23"/>
    </row>
    <row r="43" spans="1:24" ht="13.5" customHeight="1" x14ac:dyDescent="0.2">
      <c r="B43" s="576"/>
      <c r="C43" s="28" t="s">
        <v>538</v>
      </c>
      <c r="D43" s="35" t="s">
        <v>542</v>
      </c>
      <c r="F43" s="35"/>
      <c r="G43" s="35"/>
      <c r="H43" s="35"/>
      <c r="I43" s="35"/>
      <c r="J43" s="35"/>
      <c r="K43" s="35"/>
      <c r="L43" s="35"/>
      <c r="M43" s="35"/>
      <c r="N43" s="35"/>
      <c r="O43" s="577" t="s">
        <v>543</v>
      </c>
      <c r="P43" s="56" t="s">
        <v>544</v>
      </c>
      <c r="R43" s="35"/>
      <c r="S43" s="35"/>
      <c r="T43" s="35"/>
      <c r="U43" s="35"/>
      <c r="V43" s="35"/>
      <c r="W43" s="23"/>
    </row>
    <row r="44" spans="1:24" ht="12.75" customHeight="1" x14ac:dyDescent="0.2">
      <c r="B44" s="578"/>
      <c r="C44" s="40"/>
      <c r="E44" s="562"/>
      <c r="G44" s="562"/>
      <c r="H44" s="562"/>
      <c r="I44" s="562"/>
      <c r="J44" s="562"/>
      <c r="K44" s="562"/>
      <c r="L44" s="562"/>
      <c r="M44" s="562"/>
      <c r="N44" s="562"/>
      <c r="O44" s="577" t="s">
        <v>545</v>
      </c>
      <c r="P44" s="343" t="s">
        <v>589</v>
      </c>
      <c r="R44" s="562"/>
      <c r="S44" s="562"/>
      <c r="T44" s="562"/>
      <c r="U44" s="562"/>
      <c r="V44" s="562"/>
      <c r="W44" s="23"/>
    </row>
    <row r="45" spans="1:24" ht="12.75" customHeight="1" x14ac:dyDescent="0.2">
      <c r="B45" s="578"/>
      <c r="C45" s="40"/>
      <c r="E45" s="562"/>
      <c r="G45" s="562"/>
      <c r="H45" s="562"/>
      <c r="I45" s="562"/>
      <c r="J45" s="562"/>
      <c r="K45" s="562"/>
      <c r="L45" s="562"/>
      <c r="M45" s="562"/>
      <c r="N45" s="562"/>
      <c r="O45" s="577" t="s">
        <v>547</v>
      </c>
      <c r="P45" s="343" t="s">
        <v>590</v>
      </c>
      <c r="R45" s="562"/>
      <c r="S45" s="562"/>
      <c r="T45" s="562"/>
      <c r="U45" s="562"/>
      <c r="V45" s="562"/>
      <c r="W45" s="23"/>
    </row>
    <row r="46" spans="1:24" ht="2.25" customHeight="1" x14ac:dyDescent="0.2">
      <c r="B46" s="578"/>
      <c r="C46" s="40"/>
      <c r="E46" s="562"/>
      <c r="F46" s="41"/>
      <c r="G46" s="562"/>
      <c r="H46" s="562"/>
      <c r="I46" s="562"/>
      <c r="J46" s="562"/>
      <c r="K46" s="562"/>
      <c r="L46" s="562"/>
      <c r="M46" s="562"/>
      <c r="N46" s="562"/>
      <c r="O46" s="562"/>
      <c r="P46" s="562"/>
      <c r="Q46" s="562"/>
      <c r="R46" s="562"/>
      <c r="S46" s="562"/>
      <c r="T46" s="562"/>
      <c r="U46" s="562"/>
      <c r="V46" s="562"/>
      <c r="W46" s="23"/>
    </row>
    <row r="47" spans="1:24" ht="15" customHeight="1" x14ac:dyDescent="0.2">
      <c r="A47" s="1347" t="s">
        <v>591</v>
      </c>
      <c r="B47" s="1347"/>
      <c r="C47" s="1347"/>
      <c r="D47" s="1347"/>
      <c r="E47" s="1347"/>
      <c r="F47" s="1347"/>
      <c r="G47" s="1347"/>
      <c r="H47" s="1347"/>
      <c r="I47" s="1347"/>
      <c r="J47" s="1347"/>
      <c r="K47" s="1347"/>
      <c r="L47" s="1347"/>
      <c r="M47" s="1347"/>
      <c r="N47" s="1347"/>
      <c r="O47" s="1347"/>
      <c r="P47" s="1347"/>
      <c r="Q47" s="1347"/>
      <c r="R47" s="1347"/>
      <c r="S47" s="1347"/>
      <c r="T47" s="1347"/>
      <c r="U47" s="1347"/>
      <c r="V47" s="1347"/>
      <c r="W47" s="1347"/>
    </row>
    <row r="48" spans="1:24" ht="255" customHeight="1" x14ac:dyDescent="0.2">
      <c r="A48" s="1348"/>
      <c r="B48" s="1349"/>
      <c r="C48" s="1349"/>
      <c r="D48" s="1349"/>
      <c r="E48" s="1349"/>
      <c r="F48" s="1349"/>
      <c r="G48" s="1349"/>
      <c r="H48" s="1349"/>
      <c r="I48" s="1349"/>
      <c r="J48" s="1349"/>
      <c r="K48" s="1349"/>
      <c r="L48" s="1349"/>
      <c r="M48" s="1349"/>
      <c r="N48" s="1349"/>
      <c r="O48" s="1349"/>
      <c r="P48" s="1349"/>
      <c r="Q48" s="1349"/>
      <c r="R48" s="1349"/>
      <c r="S48" s="1349"/>
      <c r="T48" s="1349"/>
      <c r="U48" s="1349"/>
      <c r="V48" s="1349"/>
      <c r="W48" s="1350"/>
    </row>
    <row r="49" spans="1:23" ht="15" customHeight="1" x14ac:dyDescent="0.2">
      <c r="A49" s="1347" t="s">
        <v>592</v>
      </c>
      <c r="B49" s="1347"/>
      <c r="C49" s="1347"/>
      <c r="D49" s="1347"/>
      <c r="E49" s="1347"/>
      <c r="F49" s="1347"/>
      <c r="G49" s="1347"/>
      <c r="H49" s="1347"/>
      <c r="I49" s="1347"/>
      <c r="J49" s="1347"/>
      <c r="K49" s="1347"/>
      <c r="L49" s="1347"/>
      <c r="M49" s="1347"/>
      <c r="N49" s="1347"/>
      <c r="O49" s="1347"/>
      <c r="P49" s="1347"/>
      <c r="Q49" s="1347"/>
      <c r="R49" s="1347"/>
      <c r="S49" s="1347"/>
      <c r="T49" s="1347"/>
      <c r="U49" s="1347"/>
      <c r="V49" s="1347"/>
      <c r="W49" s="1347"/>
    </row>
    <row r="50" spans="1:23" ht="279" customHeight="1" x14ac:dyDescent="0.2">
      <c r="A50" s="1348"/>
      <c r="B50" s="1349"/>
      <c r="C50" s="1349"/>
      <c r="D50" s="1349"/>
      <c r="E50" s="1349"/>
      <c r="F50" s="1349"/>
      <c r="G50" s="1349"/>
      <c r="H50" s="1349"/>
      <c r="I50" s="1349"/>
      <c r="J50" s="1349"/>
      <c r="K50" s="1349"/>
      <c r="L50" s="1349"/>
      <c r="M50" s="1349"/>
      <c r="N50" s="1349"/>
      <c r="O50" s="1349"/>
      <c r="P50" s="1349"/>
      <c r="Q50" s="1349"/>
      <c r="R50" s="1349"/>
      <c r="S50" s="1349"/>
      <c r="T50" s="1349"/>
      <c r="U50" s="1349"/>
      <c r="V50" s="1349"/>
      <c r="W50" s="1350"/>
    </row>
    <row r="51" spans="1:23" ht="22.5" customHeight="1" x14ac:dyDescent="0.25">
      <c r="A51" s="1360" t="s">
        <v>593</v>
      </c>
      <c r="B51" s="1360"/>
      <c r="C51" s="1360"/>
      <c r="D51" s="1360"/>
      <c r="E51" s="1360"/>
      <c r="F51" s="1360"/>
      <c r="G51" s="1360"/>
      <c r="H51" s="1360"/>
      <c r="I51" s="1360"/>
      <c r="J51" s="1360"/>
      <c r="K51" s="1360"/>
      <c r="L51" s="1360"/>
      <c r="M51" s="1360"/>
      <c r="N51" s="1360"/>
      <c r="O51" s="1360"/>
      <c r="P51" s="1360"/>
      <c r="Q51" s="1360"/>
      <c r="R51" s="1360"/>
      <c r="S51" s="1360"/>
      <c r="T51" s="1360"/>
      <c r="U51" s="1360"/>
      <c r="V51" s="1360"/>
      <c r="W51" s="1360"/>
    </row>
    <row r="52" spans="1:23" ht="6" customHeight="1" x14ac:dyDescent="0.25">
      <c r="B52" s="23"/>
      <c r="C52" s="579"/>
      <c r="D52" s="579"/>
      <c r="E52" s="579"/>
      <c r="F52" s="579"/>
      <c r="G52" s="579"/>
      <c r="H52" s="579"/>
      <c r="I52" s="579"/>
      <c r="J52" s="579"/>
      <c r="K52" s="579"/>
      <c r="L52" s="579"/>
      <c r="M52" s="579"/>
      <c r="N52" s="579"/>
      <c r="O52" s="579"/>
      <c r="P52" s="579"/>
      <c r="Q52" s="579"/>
      <c r="R52" s="579"/>
      <c r="S52" s="579"/>
      <c r="T52" s="579"/>
      <c r="U52" s="579"/>
      <c r="V52" s="579"/>
      <c r="W52" s="579"/>
    </row>
    <row r="53" spans="1:23" ht="50.25" customHeight="1" x14ac:dyDescent="0.3">
      <c r="A53" s="1353" t="s">
        <v>594</v>
      </c>
      <c r="B53" s="1353"/>
      <c r="C53" s="1353"/>
      <c r="D53" s="1353"/>
      <c r="E53" s="1353"/>
      <c r="F53" s="1353"/>
      <c r="G53" s="1353"/>
      <c r="H53" s="1353"/>
      <c r="I53" s="1353"/>
      <c r="J53" s="1353"/>
      <c r="K53" s="1353"/>
      <c r="L53" s="1353"/>
      <c r="M53" s="1353"/>
      <c r="N53" s="1353"/>
      <c r="O53" s="1353"/>
      <c r="P53" s="1353"/>
      <c r="Q53" s="1353"/>
      <c r="R53" s="1353"/>
      <c r="S53" s="1353"/>
      <c r="T53" s="1353"/>
      <c r="U53" s="1353"/>
      <c r="V53" s="1353"/>
      <c r="W53" s="1353"/>
    </row>
    <row r="54" spans="1:23" ht="5.25" customHeight="1" x14ac:dyDescent="0.3">
      <c r="A54" s="1353"/>
      <c r="B54" s="1353"/>
      <c r="C54" s="1353"/>
      <c r="D54" s="1353"/>
      <c r="E54" s="1353"/>
      <c r="F54" s="1353"/>
      <c r="G54" s="1353"/>
      <c r="H54" s="1353"/>
      <c r="I54" s="1353"/>
      <c r="J54" s="1353"/>
      <c r="K54" s="1353"/>
      <c r="L54" s="1353"/>
      <c r="M54" s="1353"/>
      <c r="N54" s="1353"/>
      <c r="O54" s="1353"/>
      <c r="P54" s="1353"/>
      <c r="Q54" s="1353"/>
      <c r="R54" s="1353"/>
      <c r="S54" s="1353"/>
      <c r="T54" s="1353"/>
      <c r="U54" s="1353"/>
      <c r="V54" s="1353"/>
      <c r="W54" s="1353"/>
    </row>
    <row r="55" spans="1:23" ht="30.75" customHeight="1" x14ac:dyDescent="0.3">
      <c r="A55" s="1353" t="s">
        <v>652</v>
      </c>
      <c r="B55" s="1353"/>
      <c r="C55" s="1353"/>
      <c r="D55" s="1353"/>
      <c r="E55" s="1353"/>
      <c r="F55" s="1353"/>
      <c r="G55" s="1353"/>
      <c r="H55" s="1353"/>
      <c r="I55" s="1353"/>
      <c r="J55" s="1353"/>
      <c r="K55" s="1353"/>
      <c r="L55" s="1353"/>
      <c r="M55" s="1353"/>
      <c r="N55" s="1353"/>
      <c r="O55" s="1353"/>
      <c r="P55" s="1353"/>
      <c r="Q55" s="1353"/>
      <c r="R55" s="1353"/>
      <c r="S55" s="1353"/>
      <c r="T55" s="1353"/>
      <c r="U55" s="1353"/>
      <c r="V55" s="1353"/>
      <c r="W55" s="1353"/>
    </row>
    <row r="56" spans="1:23" ht="3.75" customHeight="1" x14ac:dyDescent="0.3">
      <c r="A56" s="580"/>
      <c r="B56" s="580"/>
      <c r="C56" s="580"/>
      <c r="D56" s="580"/>
      <c r="E56" s="580"/>
      <c r="F56" s="580"/>
      <c r="G56" s="580"/>
      <c r="H56" s="580"/>
      <c r="I56" s="580"/>
      <c r="J56" s="580"/>
      <c r="K56" s="580"/>
      <c r="L56" s="580"/>
      <c r="M56" s="580"/>
      <c r="N56" s="580"/>
      <c r="O56" s="580"/>
      <c r="P56" s="580"/>
      <c r="Q56" s="580"/>
      <c r="R56" s="580"/>
      <c r="S56" s="580"/>
      <c r="T56" s="580"/>
      <c r="U56" s="580"/>
      <c r="V56" s="44"/>
      <c r="W56" s="44"/>
    </row>
    <row r="57" spans="1:23" ht="30.75" customHeight="1" x14ac:dyDescent="0.2">
      <c r="A57" s="1354" t="s">
        <v>653</v>
      </c>
      <c r="B57" s="1354"/>
      <c r="C57" s="1354"/>
      <c r="D57" s="1354"/>
      <c r="E57" s="1354"/>
      <c r="F57" s="1354"/>
      <c r="G57" s="1354"/>
      <c r="H57" s="1354"/>
      <c r="I57" s="1354"/>
      <c r="J57" s="1354"/>
      <c r="K57" s="1354"/>
      <c r="L57" s="1354"/>
      <c r="M57" s="1354"/>
      <c r="N57" s="1354"/>
      <c r="O57" s="1354"/>
      <c r="P57" s="1354"/>
      <c r="Q57" s="1354"/>
      <c r="R57" s="1354"/>
      <c r="S57" s="1354"/>
      <c r="T57" s="1354"/>
      <c r="U57" s="1354"/>
      <c r="V57" s="1354"/>
      <c r="W57" s="1354"/>
    </row>
    <row r="58" spans="1:23" ht="3.75" customHeight="1" x14ac:dyDescent="0.3">
      <c r="A58" s="581"/>
      <c r="B58" s="581"/>
      <c r="C58" s="581"/>
      <c r="D58" s="581"/>
      <c r="E58" s="581"/>
      <c r="F58" s="581"/>
      <c r="G58" s="581"/>
      <c r="H58" s="581"/>
      <c r="I58" s="581"/>
      <c r="J58" s="581"/>
      <c r="K58" s="581"/>
      <c r="L58" s="581"/>
      <c r="M58" s="581"/>
      <c r="N58" s="581"/>
      <c r="O58" s="581"/>
      <c r="P58" s="581"/>
      <c r="Q58" s="581"/>
      <c r="R58" s="581"/>
      <c r="S58" s="581"/>
      <c r="T58" s="581"/>
      <c r="U58" s="581"/>
      <c r="V58" s="46"/>
      <c r="W58" s="46"/>
    </row>
    <row r="59" spans="1:23" ht="30" customHeight="1" x14ac:dyDescent="0.2">
      <c r="A59" s="1354" t="s">
        <v>654</v>
      </c>
      <c r="B59" s="1354"/>
      <c r="C59" s="1354"/>
      <c r="D59" s="1354"/>
      <c r="E59" s="1354"/>
      <c r="F59" s="1354"/>
      <c r="G59" s="1354"/>
      <c r="H59" s="1354"/>
      <c r="I59" s="1354"/>
      <c r="J59" s="1354"/>
      <c r="K59" s="1354"/>
      <c r="L59" s="1354"/>
      <c r="M59" s="1354"/>
      <c r="N59" s="1354"/>
      <c r="O59" s="1354"/>
      <c r="P59" s="1354"/>
      <c r="Q59" s="1354"/>
      <c r="R59" s="1354"/>
      <c r="S59" s="1354"/>
      <c r="T59" s="1354"/>
      <c r="U59" s="1354"/>
      <c r="V59" s="1354"/>
      <c r="W59" s="1354"/>
    </row>
    <row r="60" spans="1:23" ht="3.75" customHeight="1" x14ac:dyDescent="0.3">
      <c r="A60" s="581"/>
      <c r="B60" s="581"/>
      <c r="C60" s="581"/>
      <c r="D60" s="581"/>
      <c r="E60" s="581"/>
      <c r="F60" s="581"/>
      <c r="G60" s="581"/>
      <c r="H60" s="581"/>
      <c r="I60" s="581"/>
      <c r="J60" s="581"/>
      <c r="K60" s="581"/>
      <c r="L60" s="581"/>
      <c r="M60" s="581"/>
      <c r="N60" s="581"/>
      <c r="O60" s="581"/>
      <c r="P60" s="581"/>
      <c r="Q60" s="581"/>
      <c r="R60" s="581"/>
      <c r="S60" s="581"/>
      <c r="T60" s="581"/>
      <c r="U60" s="581"/>
      <c r="V60" s="46"/>
      <c r="W60" s="46"/>
    </row>
    <row r="61" spans="1:23" ht="32.25" customHeight="1" x14ac:dyDescent="0.2">
      <c r="A61" s="1354" t="s">
        <v>595</v>
      </c>
      <c r="B61" s="1354"/>
      <c r="C61" s="1354"/>
      <c r="D61" s="1354"/>
      <c r="E61" s="1354"/>
      <c r="F61" s="1354"/>
      <c r="G61" s="1354"/>
      <c r="H61" s="1354"/>
      <c r="I61" s="1354"/>
      <c r="J61" s="1354"/>
      <c r="K61" s="1354"/>
      <c r="L61" s="1354"/>
      <c r="M61" s="1354"/>
      <c r="N61" s="1354"/>
      <c r="O61" s="1354"/>
      <c r="P61" s="1354"/>
      <c r="Q61" s="1354"/>
      <c r="R61" s="1354"/>
      <c r="S61" s="1354"/>
      <c r="T61" s="1354"/>
      <c r="U61" s="1354"/>
      <c r="V61" s="1354"/>
      <c r="W61" s="1354"/>
    </row>
    <row r="62" spans="1:23" ht="3.75" customHeight="1" x14ac:dyDescent="0.3">
      <c r="A62" s="581"/>
      <c r="B62" s="581"/>
      <c r="C62" s="581"/>
      <c r="D62" s="581"/>
      <c r="E62" s="581"/>
      <c r="F62" s="581"/>
      <c r="G62" s="581"/>
      <c r="H62" s="581"/>
      <c r="I62" s="581"/>
      <c r="J62" s="581"/>
      <c r="K62" s="581"/>
      <c r="L62" s="581"/>
      <c r="M62" s="581"/>
      <c r="N62" s="581"/>
      <c r="O62" s="581"/>
      <c r="P62" s="581"/>
      <c r="Q62" s="581"/>
      <c r="R62" s="581"/>
      <c r="S62" s="581"/>
      <c r="T62" s="581"/>
      <c r="U62" s="581"/>
      <c r="V62" s="46"/>
      <c r="W62" s="46"/>
    </row>
    <row r="63" spans="1:23" ht="81" customHeight="1" x14ac:dyDescent="0.2">
      <c r="A63" s="1354" t="s">
        <v>655</v>
      </c>
      <c r="B63" s="1354"/>
      <c r="C63" s="1354"/>
      <c r="D63" s="1354"/>
      <c r="E63" s="1354"/>
      <c r="F63" s="1354"/>
      <c r="G63" s="1354"/>
      <c r="H63" s="1354"/>
      <c r="I63" s="1354"/>
      <c r="J63" s="1354"/>
      <c r="K63" s="1354"/>
      <c r="L63" s="1354"/>
      <c r="M63" s="1354"/>
      <c r="N63" s="1354"/>
      <c r="O63" s="1354"/>
      <c r="P63" s="1354"/>
      <c r="Q63" s="1354"/>
      <c r="R63" s="1354"/>
      <c r="S63" s="1354"/>
      <c r="T63" s="1354"/>
      <c r="U63" s="1354"/>
      <c r="V63" s="1354"/>
      <c r="W63" s="1354"/>
    </row>
    <row r="64" spans="1:23" ht="16.5" customHeight="1" x14ac:dyDescent="0.3">
      <c r="A64" s="1355" t="s">
        <v>560</v>
      </c>
      <c r="B64" s="1355"/>
      <c r="C64" s="1355"/>
      <c r="D64" s="1355"/>
      <c r="E64" s="1355"/>
      <c r="F64" s="1355"/>
      <c r="G64" s="1355"/>
      <c r="H64" s="1355"/>
      <c r="I64" s="1355"/>
      <c r="J64" s="1355"/>
      <c r="K64" s="1355"/>
      <c r="L64" s="1355"/>
      <c r="M64" s="1355"/>
      <c r="N64" s="1355"/>
      <c r="O64" s="1355"/>
      <c r="P64" s="1355"/>
      <c r="Q64" s="1355"/>
      <c r="R64" s="1355"/>
      <c r="S64" s="1355"/>
      <c r="T64" s="1355"/>
      <c r="U64" s="1355"/>
      <c r="V64" s="44"/>
      <c r="W64" s="44"/>
    </row>
    <row r="65" spans="1:23" s="49" customFormat="1" ht="14.25" customHeight="1" x14ac:dyDescent="0.2">
      <c r="A65" s="1351" t="s">
        <v>596</v>
      </c>
      <c r="B65" s="1351"/>
      <c r="C65" s="1351"/>
      <c r="D65" s="1351"/>
      <c r="E65" s="1351"/>
      <c r="F65" s="1351"/>
      <c r="G65" s="1351"/>
      <c r="H65" s="1351"/>
      <c r="I65" s="1351"/>
      <c r="J65" s="1351"/>
      <c r="K65" s="1351"/>
      <c r="L65" s="1351"/>
      <c r="M65" s="1351"/>
      <c r="N65" s="1351"/>
      <c r="O65" s="1351"/>
      <c r="P65" s="1351"/>
      <c r="Q65" s="1351"/>
      <c r="R65" s="1351"/>
      <c r="S65" s="1351"/>
      <c r="T65" s="1351"/>
      <c r="U65" s="1351"/>
      <c r="V65" s="48"/>
      <c r="W65" s="48"/>
    </row>
    <row r="66" spans="1:23" s="49" customFormat="1" ht="14.25" customHeight="1" x14ac:dyDescent="0.2">
      <c r="A66" s="1351" t="s">
        <v>597</v>
      </c>
      <c r="B66" s="1351"/>
      <c r="C66" s="1351"/>
      <c r="D66" s="1351"/>
      <c r="E66" s="1351"/>
      <c r="F66" s="1351"/>
      <c r="G66" s="1351"/>
      <c r="H66" s="1351"/>
      <c r="I66" s="1351"/>
      <c r="J66" s="1351"/>
      <c r="K66" s="1351"/>
      <c r="L66" s="1351"/>
      <c r="M66" s="1351"/>
      <c r="N66" s="1351"/>
      <c r="O66" s="1351"/>
      <c r="P66" s="1351"/>
      <c r="Q66" s="1351"/>
      <c r="R66" s="1351"/>
      <c r="S66" s="1351"/>
      <c r="T66" s="1351"/>
      <c r="U66" s="1351"/>
      <c r="V66" s="48"/>
      <c r="W66" s="48"/>
    </row>
    <row r="67" spans="1:23" s="49" customFormat="1" ht="14.25" customHeight="1" x14ac:dyDescent="0.2">
      <c r="A67" s="1351" t="s">
        <v>598</v>
      </c>
      <c r="B67" s="1351"/>
      <c r="C67" s="1351"/>
      <c r="D67" s="1351"/>
      <c r="E67" s="1351"/>
      <c r="F67" s="1351"/>
      <c r="G67" s="1351"/>
      <c r="H67" s="1351"/>
      <c r="I67" s="1351"/>
      <c r="J67" s="1351"/>
      <c r="K67" s="1351"/>
      <c r="L67" s="1351"/>
      <c r="M67" s="1351"/>
      <c r="N67" s="1351"/>
      <c r="O67" s="1351"/>
      <c r="P67" s="1351"/>
      <c r="Q67" s="1351"/>
      <c r="R67" s="1351"/>
      <c r="S67" s="1351"/>
      <c r="T67" s="1351"/>
      <c r="U67" s="1351"/>
      <c r="V67" s="48"/>
      <c r="W67" s="48"/>
    </row>
    <row r="68" spans="1:23" s="49" customFormat="1" ht="14.25" customHeight="1" x14ac:dyDescent="0.2">
      <c r="A68" s="1351" t="s">
        <v>599</v>
      </c>
      <c r="B68" s="1351"/>
      <c r="C68" s="1351"/>
      <c r="D68" s="1351"/>
      <c r="E68" s="1351"/>
      <c r="F68" s="1351"/>
      <c r="G68" s="1351"/>
      <c r="H68" s="1351"/>
      <c r="I68" s="1351"/>
      <c r="J68" s="1351"/>
      <c r="K68" s="1351"/>
      <c r="L68" s="1351"/>
      <c r="M68" s="1351"/>
      <c r="N68" s="1351"/>
      <c r="O68" s="1351"/>
      <c r="P68" s="1351"/>
      <c r="Q68" s="1351"/>
      <c r="R68" s="1351"/>
      <c r="S68" s="1351"/>
      <c r="T68" s="1351"/>
      <c r="U68" s="1351"/>
      <c r="V68" s="48"/>
      <c r="W68" s="48"/>
    </row>
    <row r="69" spans="1:23" ht="15" customHeight="1" x14ac:dyDescent="0.2">
      <c r="B69" s="23"/>
      <c r="C69" s="582"/>
      <c r="D69" s="582"/>
      <c r="E69" s="582"/>
      <c r="F69" s="582"/>
      <c r="G69" s="582"/>
      <c r="H69" s="582"/>
      <c r="I69" s="582"/>
      <c r="J69" s="582"/>
      <c r="K69" s="582"/>
      <c r="L69" s="582"/>
      <c r="M69" s="582"/>
      <c r="N69" s="582"/>
      <c r="O69" s="582"/>
      <c r="P69" s="582"/>
      <c r="Q69" s="582"/>
      <c r="R69" s="582"/>
      <c r="S69" s="582"/>
      <c r="T69" s="582"/>
      <c r="U69" s="582"/>
      <c r="V69" s="582"/>
      <c r="W69" s="582"/>
    </row>
    <row r="70" spans="1:23" ht="15.75" x14ac:dyDescent="0.25">
      <c r="A70" s="1221"/>
      <c r="B70" s="1221"/>
      <c r="C70" s="1221"/>
      <c r="D70" s="1221"/>
      <c r="E70" s="1221"/>
      <c r="F70" s="1221"/>
      <c r="G70" s="1221"/>
      <c r="H70" s="1221"/>
      <c r="I70" s="1221"/>
      <c r="J70" s="1221"/>
      <c r="K70" s="1221"/>
      <c r="L70" s="1221"/>
      <c r="M70" s="1221"/>
      <c r="N70" s="1221"/>
      <c r="O70" s="1221"/>
      <c r="P70" s="579"/>
      <c r="Q70" s="1352"/>
      <c r="R70" s="1352"/>
      <c r="S70" s="1352"/>
      <c r="T70" s="1352"/>
      <c r="U70" s="1352"/>
      <c r="V70" s="1352"/>
      <c r="W70" s="1352"/>
    </row>
    <row r="71" spans="1:23" x14ac:dyDescent="0.2">
      <c r="A71" s="583" t="s">
        <v>564</v>
      </c>
      <c r="B71" s="23"/>
      <c r="D71" s="584"/>
      <c r="E71" s="584"/>
      <c r="F71" s="584"/>
      <c r="G71" s="584"/>
      <c r="H71" s="584"/>
      <c r="I71" s="584"/>
      <c r="J71" s="584"/>
      <c r="K71" s="584"/>
      <c r="L71" s="584"/>
      <c r="M71" s="584"/>
      <c r="N71" s="584"/>
      <c r="O71" s="584"/>
      <c r="P71" s="585"/>
      <c r="Q71" s="586" t="s">
        <v>565</v>
      </c>
      <c r="R71" s="587"/>
      <c r="S71" s="587"/>
      <c r="T71" s="587"/>
      <c r="U71" s="587"/>
      <c r="V71" s="587"/>
      <c r="W71" s="587"/>
    </row>
    <row r="72" spans="1:23" ht="15" customHeight="1" x14ac:dyDescent="0.2">
      <c r="A72" s="585"/>
      <c r="B72" s="23"/>
      <c r="D72" s="585"/>
      <c r="E72" s="585"/>
      <c r="F72" s="585"/>
      <c r="G72" s="585"/>
      <c r="H72" s="585"/>
      <c r="I72" s="585"/>
      <c r="J72" s="585"/>
      <c r="K72" s="585"/>
      <c r="L72" s="585"/>
      <c r="M72" s="585"/>
      <c r="N72" s="585"/>
      <c r="O72" s="585"/>
      <c r="P72" s="585"/>
      <c r="Q72" s="585"/>
      <c r="R72" s="585"/>
      <c r="S72" s="585"/>
      <c r="T72" s="585"/>
      <c r="U72" s="585"/>
      <c r="V72" s="585"/>
      <c r="W72" s="585"/>
    </row>
    <row r="73" spans="1:23" ht="15.75" x14ac:dyDescent="0.25">
      <c r="A73" s="1345"/>
      <c r="B73" s="1345"/>
      <c r="C73" s="1345"/>
      <c r="D73" s="1345"/>
      <c r="E73" s="1345"/>
      <c r="F73" s="1345"/>
      <c r="G73" s="1345"/>
      <c r="H73" s="1345"/>
      <c r="I73" s="1345"/>
      <c r="J73" s="1345"/>
      <c r="K73" s="1345"/>
      <c r="L73" s="1345"/>
      <c r="M73" s="1345"/>
      <c r="N73" s="1345"/>
      <c r="O73" s="1345"/>
      <c r="P73" s="585"/>
      <c r="Q73" s="1346"/>
      <c r="R73" s="1346"/>
      <c r="S73" s="1346"/>
      <c r="T73" s="1346"/>
      <c r="U73" s="1346"/>
      <c r="V73" s="1346"/>
      <c r="W73" s="1346"/>
    </row>
    <row r="74" spans="1:23" x14ac:dyDescent="0.2">
      <c r="A74" s="583" t="s">
        <v>566</v>
      </c>
      <c r="B74" s="23"/>
      <c r="D74" s="584"/>
      <c r="E74" s="584"/>
      <c r="F74" s="584"/>
      <c r="G74" s="584"/>
      <c r="H74" s="584"/>
      <c r="I74" s="584"/>
      <c r="J74" s="584"/>
      <c r="K74" s="584"/>
      <c r="L74" s="584"/>
      <c r="M74" s="584"/>
      <c r="N74" s="584"/>
      <c r="O74" s="584"/>
      <c r="P74" s="585"/>
      <c r="Q74" s="586" t="s">
        <v>567</v>
      </c>
      <c r="R74" s="587"/>
      <c r="S74" s="587"/>
      <c r="T74" s="587"/>
      <c r="U74" s="587"/>
      <c r="V74" s="587"/>
      <c r="W74" s="587"/>
    </row>
    <row r="75" spans="1:23" ht="13.5" x14ac:dyDescent="0.25">
      <c r="B75" s="23"/>
      <c r="C75" s="579"/>
      <c r="D75" s="579"/>
      <c r="E75" s="579"/>
      <c r="F75" s="579"/>
      <c r="G75" s="579"/>
      <c r="H75" s="579"/>
      <c r="I75" s="579"/>
      <c r="J75" s="579"/>
      <c r="K75" s="579"/>
      <c r="L75" s="579"/>
      <c r="M75" s="579"/>
      <c r="N75" s="579"/>
      <c r="O75" s="579"/>
      <c r="P75" s="579"/>
      <c r="Q75" s="579"/>
      <c r="R75" s="579"/>
      <c r="S75" s="579"/>
      <c r="T75" s="579"/>
      <c r="U75" s="579"/>
      <c r="V75" s="579"/>
      <c r="W75" s="579"/>
    </row>
    <row r="76" spans="1:23" x14ac:dyDescent="0.2">
      <c r="B76" s="23"/>
      <c r="C76" s="23"/>
      <c r="D76" s="23"/>
      <c r="E76" s="23"/>
      <c r="F76" s="23"/>
      <c r="G76" s="23"/>
      <c r="H76" s="23"/>
      <c r="I76" s="23"/>
      <c r="J76" s="23"/>
      <c r="K76" s="23"/>
      <c r="L76" s="23"/>
      <c r="M76" s="23"/>
      <c r="N76" s="23"/>
      <c r="O76" s="23"/>
      <c r="P76" s="23"/>
      <c r="Q76" s="23"/>
      <c r="R76" s="23"/>
      <c r="S76" s="23"/>
      <c r="T76" s="23"/>
      <c r="U76" s="23"/>
      <c r="V76" s="23"/>
      <c r="W76" s="23"/>
    </row>
    <row r="77" spans="1:23" x14ac:dyDescent="0.2">
      <c r="B77" s="23"/>
      <c r="C77" s="23"/>
      <c r="D77" s="23"/>
      <c r="E77" s="23"/>
      <c r="F77" s="23"/>
      <c r="G77" s="23"/>
      <c r="H77" s="23"/>
      <c r="I77" s="23"/>
      <c r="J77" s="23"/>
      <c r="K77" s="23"/>
      <c r="L77" s="23"/>
      <c r="M77" s="23"/>
      <c r="N77" s="23"/>
      <c r="O77" s="23"/>
      <c r="P77" s="23"/>
      <c r="Q77" s="23"/>
      <c r="R77" s="23"/>
      <c r="S77" s="23"/>
      <c r="T77" s="23"/>
      <c r="U77" s="23"/>
      <c r="V77" s="23"/>
      <c r="W77" s="23"/>
    </row>
  </sheetData>
  <mergeCells count="39">
    <mergeCell ref="P19:U19"/>
    <mergeCell ref="B1:W1"/>
    <mergeCell ref="B6:W6"/>
    <mergeCell ref="H3:O3"/>
    <mergeCell ref="Q3:U3"/>
    <mergeCell ref="H4:O4"/>
    <mergeCell ref="Q4:U4"/>
    <mergeCell ref="L10:M10"/>
    <mergeCell ref="L11:M11"/>
    <mergeCell ref="B8:W8"/>
    <mergeCell ref="B13:W13"/>
    <mergeCell ref="P17:U17"/>
    <mergeCell ref="V2:W2"/>
    <mergeCell ref="P15:U15"/>
    <mergeCell ref="A54:W54"/>
    <mergeCell ref="P21:U21"/>
    <mergeCell ref="D23:W24"/>
    <mergeCell ref="P25:U25"/>
    <mergeCell ref="D33:W33"/>
    <mergeCell ref="A47:W47"/>
    <mergeCell ref="A48:W48"/>
    <mergeCell ref="A51:W51"/>
    <mergeCell ref="A53:W53"/>
    <mergeCell ref="A73:O73"/>
    <mergeCell ref="Q73:W73"/>
    <mergeCell ref="A49:W49"/>
    <mergeCell ref="A50:W50"/>
    <mergeCell ref="A65:U65"/>
    <mergeCell ref="A66:U66"/>
    <mergeCell ref="A67:U67"/>
    <mergeCell ref="A68:U68"/>
    <mergeCell ref="A70:O70"/>
    <mergeCell ref="Q70:W70"/>
    <mergeCell ref="A55:W55"/>
    <mergeCell ref="A57:W57"/>
    <mergeCell ref="A59:W59"/>
    <mergeCell ref="A61:W61"/>
    <mergeCell ref="A63:W63"/>
    <mergeCell ref="A64:U64"/>
  </mergeCells>
  <conditionalFormatting sqref="W3">
    <cfRule type="cellIs" dxfId="2" priority="1" operator="equal">
      <formula>0</formula>
    </cfRule>
    <cfRule type="cellIs" dxfId="1" priority="2" operator="equal">
      <formula>""""""</formula>
    </cfRule>
    <cfRule type="cellIs" dxfId="0" priority="3" operator="equal">
      <formula>"No"</formula>
    </cfRule>
  </conditionalFormatting>
  <dataValidations count="1">
    <dataValidation type="list" allowBlank="1" showInputMessage="1" showErrorMessage="1" sqref="B43 B23 B33 B35 B37 B39 B41 L10:L11" xr:uid="{00000000-0002-0000-0400-000000000000}">
      <formula1>"Yes, No"</formula1>
    </dataValidation>
  </dataValidations>
  <printOptions horizontalCentered="1"/>
  <pageMargins left="0.6" right="0.6" top="0.7" bottom="0.5" header="0.3" footer="0.3"/>
  <pageSetup scale="85" fitToHeight="0" orientation="portrait" r:id="rId1"/>
  <headerFooter>
    <oddHeader>&amp;CGeorgia Department of Community Affairs
Office of Housing Finance and Development</oddHeader>
    <oddFooter>&amp;L&amp;G&amp;Cpage &amp;P of &amp;N</oddFooter>
  </headerFooter>
  <rowBreaks count="1" manualBreakCount="1">
    <brk id="48"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160"/>
  <sheetViews>
    <sheetView showGridLines="0" zoomScale="120" zoomScaleNormal="120" zoomScaleSheetLayoutView="130" workbookViewId="0">
      <selection activeCell="W48" sqref="W48"/>
    </sheetView>
  </sheetViews>
  <sheetFormatPr defaultColWidth="9" defaultRowHeight="12.75" x14ac:dyDescent="0.2"/>
  <cols>
    <col min="1" max="1" width="0.75" style="22" customWidth="1"/>
    <col min="2" max="2" width="3.25" style="22" customWidth="1"/>
    <col min="3" max="3" width="2" style="22" customWidth="1"/>
    <col min="4" max="4" width="3.875" style="22" customWidth="1"/>
    <col min="5" max="5" width="2.5" style="22" customWidth="1"/>
    <col min="6" max="7" width="3.25" style="22" customWidth="1"/>
    <col min="8" max="9" width="4.875" style="22" customWidth="1"/>
    <col min="10" max="10" width="5.25" style="22" customWidth="1"/>
    <col min="11" max="13" width="4.875" style="22" customWidth="1"/>
    <col min="14" max="14" width="1.5" style="22" customWidth="1"/>
    <col min="15" max="15" width="4.875" style="22" customWidth="1"/>
    <col min="16" max="16" width="7.875" style="22" customWidth="1"/>
    <col min="17" max="20" width="5.25" style="22" customWidth="1"/>
    <col min="21" max="21" width="4.25" style="22" customWidth="1"/>
    <col min="22" max="22" width="4.375" style="22" customWidth="1"/>
    <col min="23" max="23" width="8.25" style="58" customWidth="1"/>
    <col min="24" max="24" width="8.75" style="22" customWidth="1"/>
    <col min="25" max="16384" width="9" style="22"/>
  </cols>
  <sheetData>
    <row r="1" spans="1:23" ht="17.25" customHeight="1" x14ac:dyDescent="0.25">
      <c r="B1" s="1364" t="s">
        <v>600</v>
      </c>
      <c r="C1" s="1364"/>
      <c r="D1" s="1364"/>
      <c r="E1" s="1364"/>
      <c r="F1" s="1364"/>
      <c r="G1" s="1364"/>
      <c r="H1" s="1364"/>
      <c r="I1" s="1364"/>
      <c r="J1" s="1364"/>
      <c r="K1" s="1364"/>
      <c r="L1" s="1364"/>
      <c r="M1" s="1364"/>
      <c r="N1" s="1364"/>
      <c r="O1" s="1364"/>
      <c r="P1" s="1364"/>
      <c r="Q1" s="1364"/>
      <c r="R1" s="1364"/>
      <c r="S1" s="1364"/>
      <c r="T1" s="1364"/>
      <c r="U1" s="1364"/>
      <c r="V1" s="1364"/>
      <c r="W1" s="1364"/>
    </row>
    <row r="2" spans="1:23" ht="6" customHeight="1" x14ac:dyDescent="0.2">
      <c r="B2" s="23"/>
      <c r="C2" s="23"/>
      <c r="D2" s="23"/>
      <c r="E2" s="23"/>
      <c r="F2" s="23"/>
      <c r="G2" s="23"/>
      <c r="H2" s="23"/>
      <c r="I2" s="23"/>
      <c r="J2" s="23"/>
      <c r="K2" s="23"/>
      <c r="L2" s="23"/>
      <c r="M2" s="23"/>
      <c r="N2" s="23"/>
      <c r="O2" s="23"/>
      <c r="P2" s="23"/>
      <c r="Q2" s="23"/>
      <c r="R2" s="23"/>
      <c r="S2" s="23"/>
      <c r="T2" s="23"/>
      <c r="U2" s="23"/>
      <c r="V2" s="23"/>
    </row>
    <row r="3" spans="1:23" ht="69" customHeight="1" x14ac:dyDescent="0.2">
      <c r="B3" s="1365" t="s">
        <v>656</v>
      </c>
      <c r="C3" s="1365"/>
      <c r="D3" s="1365"/>
      <c r="E3" s="1365"/>
      <c r="F3" s="1365"/>
      <c r="G3" s="1365"/>
      <c r="H3" s="1365"/>
      <c r="I3" s="1365"/>
      <c r="J3" s="1365"/>
      <c r="K3" s="1365"/>
      <c r="L3" s="1365"/>
      <c r="M3" s="1365"/>
      <c r="N3" s="1365"/>
      <c r="O3" s="1365"/>
      <c r="P3" s="1365"/>
      <c r="Q3" s="1365"/>
      <c r="R3" s="1365"/>
      <c r="S3" s="1365"/>
      <c r="T3" s="1365"/>
      <c r="U3" s="1365"/>
      <c r="V3" s="1365"/>
      <c r="W3" s="1365"/>
    </row>
    <row r="4" spans="1:23" ht="15" customHeight="1" x14ac:dyDescent="0.2">
      <c r="B4" s="1449" t="s">
        <v>601</v>
      </c>
      <c r="C4" s="1450"/>
      <c r="D4" s="1450"/>
      <c r="E4" s="1450"/>
      <c r="F4" s="1450"/>
      <c r="G4" s="1450"/>
      <c r="H4" s="1450"/>
      <c r="I4" s="1450"/>
      <c r="J4" s="1450"/>
      <c r="K4" s="1450"/>
      <c r="L4" s="1450"/>
      <c r="M4" s="1450"/>
      <c r="N4" s="1450"/>
      <c r="O4" s="1450"/>
      <c r="P4" s="1450"/>
      <c r="Q4" s="1450"/>
      <c r="R4" s="1450"/>
      <c r="S4" s="1450"/>
      <c r="T4" s="1450"/>
      <c r="U4" s="1450"/>
      <c r="V4" s="1450"/>
      <c r="W4" s="1451"/>
    </row>
    <row r="5" spans="1:23" ht="4.5" customHeight="1" x14ac:dyDescent="0.2">
      <c r="B5" s="23"/>
      <c r="C5" s="23"/>
      <c r="D5" s="23"/>
      <c r="E5" s="23"/>
      <c r="F5" s="23"/>
      <c r="G5" s="23"/>
      <c r="H5" s="23"/>
      <c r="I5" s="23"/>
      <c r="J5" s="23"/>
      <c r="K5" s="23"/>
      <c r="L5" s="23"/>
      <c r="M5" s="23"/>
      <c r="N5" s="23"/>
      <c r="O5" s="23"/>
      <c r="P5" s="23"/>
      <c r="Q5" s="23"/>
      <c r="R5" s="23"/>
      <c r="S5" s="23"/>
      <c r="T5" s="23"/>
      <c r="U5" s="23"/>
      <c r="V5" s="23"/>
      <c r="W5" s="23"/>
    </row>
    <row r="6" spans="1:23" ht="12.75" customHeight="1" x14ac:dyDescent="0.2">
      <c r="A6" s="588" t="s">
        <v>602</v>
      </c>
      <c r="C6" s="588"/>
      <c r="D6" s="588"/>
      <c r="E6" s="588"/>
      <c r="F6" s="588"/>
      <c r="G6" s="588"/>
      <c r="H6" s="588"/>
      <c r="I6" s="588"/>
      <c r="J6" s="588"/>
      <c r="K6" s="588"/>
      <c r="L6" s="588"/>
      <c r="M6" s="588"/>
      <c r="N6" s="588"/>
      <c r="O6" s="588"/>
      <c r="P6" s="588"/>
      <c r="Q6" s="588"/>
      <c r="R6" s="588"/>
      <c r="S6" s="588"/>
      <c r="T6" s="332"/>
      <c r="U6" s="565" t="s">
        <v>54</v>
      </c>
      <c r="V6" s="1207" t="str">
        <f>'Submission Summary'!$P$2</f>
        <v>2022PA-0##</v>
      </c>
      <c r="W6" s="1207"/>
    </row>
    <row r="7" spans="1:23" s="332" customFormat="1" ht="3" customHeight="1" x14ac:dyDescent="0.2">
      <c r="A7" s="589"/>
      <c r="B7" s="589"/>
      <c r="C7" s="589"/>
      <c r="D7" s="589"/>
      <c r="E7" s="589"/>
      <c r="F7" s="589"/>
      <c r="G7" s="589"/>
      <c r="H7" s="589"/>
      <c r="I7" s="589"/>
      <c r="J7" s="589"/>
      <c r="K7" s="589"/>
      <c r="L7" s="589"/>
      <c r="M7" s="589"/>
      <c r="N7" s="589"/>
      <c r="O7" s="589"/>
      <c r="P7" s="589"/>
      <c r="Q7" s="589"/>
      <c r="R7" s="323"/>
    </row>
    <row r="8" spans="1:23" s="332" customFormat="1" ht="13.5" customHeight="1" x14ac:dyDescent="0.25">
      <c r="A8" s="325" t="s">
        <v>55</v>
      </c>
      <c r="B8" s="590"/>
      <c r="G8" s="331"/>
      <c r="H8" s="1194" t="e">
        <f>'HOME Consent'!#REF!</f>
        <v>#REF!</v>
      </c>
      <c r="I8" s="1194"/>
      <c r="J8" s="1194"/>
      <c r="K8" s="1194"/>
      <c r="L8" s="1194"/>
      <c r="O8" s="327" t="s">
        <v>56</v>
      </c>
      <c r="P8" s="333"/>
      <c r="Q8" s="1194" t="e">
        <f>'HOME Consent'!#REF!</f>
        <v>#REF!</v>
      </c>
      <c r="R8" s="1194"/>
      <c r="S8" s="1194"/>
      <c r="T8" s="1194"/>
      <c r="U8" s="1194"/>
      <c r="V8" s="1194"/>
      <c r="W8" s="1194"/>
    </row>
    <row r="9" spans="1:23" s="332" customFormat="1" ht="13.5" customHeight="1" x14ac:dyDescent="0.25">
      <c r="A9" s="325" t="s">
        <v>57</v>
      </c>
      <c r="G9" s="333"/>
      <c r="H9" s="334"/>
      <c r="I9" s="334"/>
      <c r="J9" s="334"/>
      <c r="K9" s="1453" t="e">
        <f>'HOME Consent'!#REF!</f>
        <v>#REF!</v>
      </c>
      <c r="L9" s="1453"/>
      <c r="O9" s="334" t="s">
        <v>515</v>
      </c>
      <c r="P9" s="333"/>
      <c r="Q9" s="333"/>
      <c r="R9" s="333"/>
      <c r="S9" s="333"/>
      <c r="T9" s="333"/>
      <c r="U9" s="333"/>
      <c r="V9" s="333"/>
      <c r="W9" s="338" t="str">
        <f>'Relocation Summary'!$G$5</f>
        <v>&lt; Select &gt;</v>
      </c>
    </row>
    <row r="10" spans="1:23" s="17" customFormat="1" ht="13.5" customHeight="1" x14ac:dyDescent="0.2">
      <c r="A10" s="17" t="s">
        <v>59</v>
      </c>
      <c r="G10" s="328"/>
      <c r="H10" s="1194">
        <f>'Submission Summary'!$D$6</f>
        <v>0</v>
      </c>
      <c r="I10" s="1194"/>
      <c r="J10" s="1194"/>
      <c r="K10" s="1194"/>
      <c r="L10" s="1194"/>
      <c r="O10" s="329" t="s">
        <v>60</v>
      </c>
      <c r="P10" s="329"/>
      <c r="Q10" s="1194">
        <f>'Submission Summary'!$K$6</f>
        <v>0</v>
      </c>
      <c r="R10" s="1194"/>
      <c r="S10" s="1194"/>
      <c r="T10" s="1194"/>
      <c r="U10" s="1194"/>
      <c r="V10" s="1194"/>
      <c r="W10" s="1194"/>
    </row>
    <row r="11" spans="1:23" s="17" customFormat="1" ht="13.5" customHeight="1" x14ac:dyDescent="0.2">
      <c r="A11" s="591" t="s">
        <v>61</v>
      </c>
      <c r="B11" s="591"/>
      <c r="C11" s="591"/>
      <c r="D11" s="591"/>
      <c r="E11" s="591"/>
      <c r="F11" s="591"/>
      <c r="G11" s="1458">
        <f>'Submission Summary'!$C$7</f>
        <v>0</v>
      </c>
      <c r="H11" s="1459"/>
      <c r="I11" s="1459"/>
      <c r="J11" s="1459"/>
      <c r="K11" s="1459"/>
      <c r="L11" s="1459"/>
      <c r="M11" s="591"/>
      <c r="N11" s="591"/>
      <c r="O11" s="592" t="s">
        <v>62</v>
      </c>
      <c r="P11" s="592"/>
      <c r="Q11" s="1460">
        <f>'Submission Summary'!$K$7</f>
        <v>0</v>
      </c>
      <c r="R11" s="1460"/>
      <c r="S11" s="1460"/>
      <c r="T11" s="593" t="s">
        <v>63</v>
      </c>
      <c r="U11" s="1461">
        <f>'Submission Summary'!$O$7</f>
        <v>0</v>
      </c>
      <c r="V11" s="1461"/>
      <c r="W11" s="1461"/>
    </row>
    <row r="12" spans="1:23" s="60" customFormat="1" ht="3.75" customHeight="1" x14ac:dyDescent="0.25">
      <c r="A12" s="594"/>
      <c r="B12" s="594"/>
      <c r="G12" s="335"/>
      <c r="H12" s="335"/>
      <c r="I12" s="335"/>
      <c r="J12" s="335"/>
      <c r="K12" s="335"/>
      <c r="L12" s="335"/>
      <c r="O12" s="595"/>
      <c r="P12" s="595"/>
      <c r="Q12" s="595"/>
      <c r="R12" s="595"/>
      <c r="S12" s="595"/>
      <c r="T12" s="596"/>
      <c r="U12" s="597"/>
      <c r="V12" s="597"/>
      <c r="W12" s="597"/>
    </row>
    <row r="13" spans="1:23" s="17" customFormat="1" ht="13.5" customHeight="1" x14ac:dyDescent="0.2">
      <c r="A13" s="17" t="s">
        <v>64</v>
      </c>
      <c r="G13" s="1194">
        <f>'Submission Summary'!$C$9</f>
        <v>0</v>
      </c>
      <c r="H13" s="1194"/>
      <c r="I13" s="1194"/>
      <c r="J13" s="1194"/>
      <c r="K13" s="1194"/>
      <c r="L13" s="1194"/>
      <c r="M13" s="1194"/>
      <c r="O13" s="329" t="s">
        <v>65</v>
      </c>
      <c r="P13" s="329"/>
      <c r="Q13" s="1194" t="e">
        <f>'HOME Consent'!#REF!</f>
        <v>#REF!</v>
      </c>
      <c r="R13" s="1194"/>
      <c r="S13" s="1194"/>
      <c r="T13" s="336" t="s">
        <v>66</v>
      </c>
      <c r="V13" s="1393" t="e">
        <f>'HOME Consent'!#REF!</f>
        <v>#REF!</v>
      </c>
      <c r="W13" s="1393"/>
    </row>
    <row r="14" spans="1:23" s="17" customFormat="1" ht="13.5" customHeight="1" x14ac:dyDescent="0.2">
      <c r="A14" s="17" t="s">
        <v>68</v>
      </c>
      <c r="G14" s="1194">
        <f>'Submission Summary'!$C$10</f>
        <v>0</v>
      </c>
      <c r="H14" s="1194"/>
      <c r="I14" s="1194"/>
      <c r="J14" s="1194"/>
      <c r="K14" s="1194"/>
      <c r="L14" s="1194"/>
      <c r="M14" s="1194"/>
      <c r="O14" s="328" t="s">
        <v>69</v>
      </c>
      <c r="P14" s="329"/>
      <c r="Q14" s="1206">
        <f>'Submission Summary'!$K$10</f>
        <v>0</v>
      </c>
      <c r="R14" s="1206"/>
      <c r="S14" s="1206"/>
      <c r="T14" s="563" t="s">
        <v>70</v>
      </c>
      <c r="U14" s="564" t="s">
        <v>516</v>
      </c>
      <c r="V14" s="1455">
        <f>'HOME Consent'!$L$13</f>
        <v>0</v>
      </c>
      <c r="W14" s="1455"/>
    </row>
    <row r="15" spans="1:23" s="17" customFormat="1" ht="13.5" customHeight="1" x14ac:dyDescent="0.2">
      <c r="A15" s="1" t="s">
        <v>72</v>
      </c>
      <c r="B15" s="1"/>
      <c r="G15" s="1194" t="e">
        <f>'Submission Summary'!#REF!</f>
        <v>#REF!</v>
      </c>
      <c r="H15" s="1194"/>
      <c r="I15" s="1194"/>
      <c r="J15" s="1194"/>
      <c r="K15" s="1194"/>
      <c r="L15" s="1194"/>
      <c r="M15" s="1194"/>
      <c r="O15" s="1456" t="s">
        <v>73</v>
      </c>
      <c r="P15" s="1456"/>
      <c r="Q15" s="1206" t="e">
        <f>'Submission Summary'!#REF!</f>
        <v>#REF!</v>
      </c>
      <c r="R15" s="1206"/>
      <c r="S15" s="329"/>
      <c r="T15" s="563" t="s">
        <v>74</v>
      </c>
      <c r="U15" s="328"/>
      <c r="V15" s="1457" t="e">
        <f>'Submission Summary'!#REF!</f>
        <v>#REF!</v>
      </c>
      <c r="W15" s="1457"/>
    </row>
    <row r="16" spans="1:23" s="17" customFormat="1" ht="13.5" customHeight="1" x14ac:dyDescent="0.2">
      <c r="A16" s="17" t="s">
        <v>75</v>
      </c>
      <c r="B16" s="1"/>
      <c r="G16" s="1445" t="e">
        <f>'Submission Summary'!#REF!</f>
        <v>#REF!</v>
      </c>
      <c r="H16" s="1446"/>
      <c r="I16" s="1446"/>
      <c r="J16" s="1446" t="e">
        <f>'Submission Summary'!#REF!</f>
        <v>#REF!</v>
      </c>
      <c r="K16" s="1446"/>
      <c r="L16" s="1447"/>
      <c r="O16" s="328" t="s">
        <v>76</v>
      </c>
      <c r="P16" s="329"/>
      <c r="Q16" s="1206" t="e">
        <f>'Submission Summary'!#REF!</f>
        <v>#REF!</v>
      </c>
      <c r="R16" s="1206"/>
      <c r="S16" s="1206"/>
      <c r="T16" s="598" t="s">
        <v>77</v>
      </c>
      <c r="V16" s="1387" t="e">
        <f>'Submission Summary'!#REF!</f>
        <v>#REF!</v>
      </c>
      <c r="W16" s="1387"/>
    </row>
    <row r="17" spans="1:31" s="17" customFormat="1" ht="13.5" customHeight="1" x14ac:dyDescent="0.2">
      <c r="A17" s="15" t="s">
        <v>78</v>
      </c>
      <c r="B17" s="15"/>
      <c r="G17" s="1209" t="e">
        <f>'Submission Summary'!#REF!</f>
        <v>#REF!</v>
      </c>
      <c r="H17" s="1209"/>
      <c r="I17" s="1209"/>
      <c r="J17" s="1209"/>
      <c r="K17" s="337" t="s">
        <v>79</v>
      </c>
      <c r="L17" s="1452" t="e">
        <f>'Submission Summary'!#REF!</f>
        <v>#REF!</v>
      </c>
      <c r="M17" s="1452"/>
      <c r="O17" s="1448" t="s">
        <v>81</v>
      </c>
      <c r="P17" s="1448"/>
      <c r="Q17" s="1448"/>
      <c r="R17" s="1448"/>
      <c r="S17" s="1448"/>
      <c r="T17" s="1448"/>
      <c r="U17" s="1448"/>
      <c r="V17" s="1394" t="str">
        <f>'Relocation Summary'!$G$6</f>
        <v>&lt; Select &gt;</v>
      </c>
      <c r="W17" s="1394"/>
    </row>
    <row r="18" spans="1:31" s="17" customFormat="1" ht="13.5" customHeight="1" x14ac:dyDescent="0.2">
      <c r="A18" s="15"/>
      <c r="G18" s="599" t="s">
        <v>58</v>
      </c>
      <c r="L18" s="15"/>
      <c r="O18" s="15"/>
      <c r="P18" s="15"/>
      <c r="Q18" s="1431" t="s">
        <v>657</v>
      </c>
      <c r="R18" s="1431"/>
      <c r="S18" s="1431"/>
      <c r="T18" s="1431"/>
      <c r="U18" s="1431"/>
      <c r="V18" s="1431"/>
      <c r="W18" s="1431"/>
    </row>
    <row r="19" spans="1:31" s="17" customFormat="1" ht="13.5" customHeight="1" thickBot="1" x14ac:dyDescent="0.25">
      <c r="A19" s="600" t="s">
        <v>83</v>
      </c>
      <c r="B19" s="15"/>
      <c r="G19" s="1454">
        <f>'Submission Summary'!$D$11</f>
        <v>0</v>
      </c>
      <c r="H19" s="1454"/>
      <c r="I19" s="1454"/>
      <c r="J19" s="1454"/>
      <c r="K19" s="1454"/>
      <c r="L19" s="1454"/>
      <c r="M19" s="1454"/>
      <c r="O19" s="9" t="s">
        <v>84</v>
      </c>
      <c r="Q19" s="601" t="s">
        <v>85</v>
      </c>
      <c r="R19" s="63" t="s">
        <v>86</v>
      </c>
      <c r="S19" s="601" t="s">
        <v>87</v>
      </c>
      <c r="T19" s="347" t="s">
        <v>88</v>
      </c>
      <c r="U19" s="347" t="s">
        <v>89</v>
      </c>
      <c r="V19" s="1433" t="s">
        <v>90</v>
      </c>
      <c r="W19" s="1433"/>
    </row>
    <row r="20" spans="1:31" s="17" customFormat="1" ht="13.5" customHeight="1" x14ac:dyDescent="0.2">
      <c r="A20" s="15" t="s">
        <v>91</v>
      </c>
      <c r="B20" s="15"/>
      <c r="G20" s="1442" t="e">
        <f>'Submission Summary'!#REF!</f>
        <v>#REF!</v>
      </c>
      <c r="H20" s="1442"/>
      <c r="I20" s="1442"/>
      <c r="J20" s="1442"/>
      <c r="K20" s="1442"/>
      <c r="L20" s="1442"/>
      <c r="M20" s="1442"/>
      <c r="O20" s="602" t="s">
        <v>92</v>
      </c>
      <c r="Q20" s="603">
        <f>'2020 Rent Schedule and Summary'!$O$100</f>
        <v>0</v>
      </c>
      <c r="R20" s="604">
        <f>'2020 Rent Schedule and Summary'!$O$103</f>
        <v>0</v>
      </c>
      <c r="S20" s="605">
        <f>'2020 Rent Schedule and Summary'!$O$106</f>
        <v>0</v>
      </c>
      <c r="T20" s="10">
        <f>SUM(Q20:S20)</f>
        <v>0</v>
      </c>
      <c r="U20" s="606" t="e">
        <f>'Submission Summary'!#REF!</f>
        <v>#REF!</v>
      </c>
      <c r="V20" s="1443" t="e">
        <f>'Submission Summary'!#REF!</f>
        <v>#REF!</v>
      </c>
      <c r="W20" s="1444"/>
    </row>
    <row r="21" spans="1:31" s="17" customFormat="1" ht="13.5" customHeight="1" x14ac:dyDescent="0.2">
      <c r="A21" s="568" t="s">
        <v>93</v>
      </c>
      <c r="B21" s="15"/>
      <c r="G21" s="1442" t="e">
        <f>'HOME Consent'!#REF!</f>
        <v>#REF!</v>
      </c>
      <c r="H21" s="1442"/>
      <c r="I21" s="1442"/>
      <c r="J21" s="1442"/>
      <c r="K21" s="1442"/>
      <c r="L21" s="1442"/>
      <c r="M21" s="1442"/>
      <c r="O21" s="11" t="s">
        <v>94</v>
      </c>
      <c r="Q21" s="607">
        <f>'2020 Rent Schedule and Summary'!$O$101</f>
        <v>0</v>
      </c>
      <c r="R21" s="608">
        <f>'2020 Rent Schedule and Summary'!$O$104</f>
        <v>0</v>
      </c>
      <c r="S21" s="609">
        <f>'2020 Rent Schedule and Summary'!$O$107</f>
        <v>0</v>
      </c>
      <c r="T21" s="12">
        <f>SUM(Q21:S21)</f>
        <v>0</v>
      </c>
      <c r="U21" s="606" t="e">
        <f>'Submission Summary'!#REF!</f>
        <v>#REF!</v>
      </c>
      <c r="V21" s="1443" t="e">
        <f>'Submission Summary'!#REF!</f>
        <v>#REF!</v>
      </c>
      <c r="W21" s="1444"/>
    </row>
    <row r="22" spans="1:31" s="17" customFormat="1" ht="13.5" customHeight="1" thickBot="1" x14ac:dyDescent="0.25">
      <c r="A22" s="566" t="s">
        <v>95</v>
      </c>
      <c r="G22" s="1442" t="e">
        <f>'Submission Summary'!#REF!</f>
        <v>#REF!</v>
      </c>
      <c r="H22" s="1442"/>
      <c r="I22" s="1442"/>
      <c r="J22" s="1442"/>
      <c r="K22" s="1442"/>
      <c r="L22" s="1442"/>
      <c r="M22" s="1442"/>
      <c r="O22" s="13" t="s">
        <v>96</v>
      </c>
      <c r="Q22" s="610">
        <f>'2020 Rent Schedule and Summary'!$O$102-'2020 Rent Schedule and Summary'!$O$101-'2020 Rent Schedule and Summary'!$O$100</f>
        <v>0</v>
      </c>
      <c r="R22" s="611">
        <f>'2020 Rent Schedule and Summary'!$O$105-'2020 Rent Schedule and Summary'!$O$104-'2020 Rent Schedule and Summary'!$O$103</f>
        <v>0</v>
      </c>
      <c r="S22" s="612">
        <f>'2020 Rent Schedule and Summary'!$O$108-'2020 Rent Schedule and Summary'!$O$107-'2020 Rent Schedule and Summary'!$O$106</f>
        <v>0</v>
      </c>
      <c r="T22" s="14">
        <f>SUM(Q22:S22)</f>
        <v>0</v>
      </c>
      <c r="U22" s="606" t="e">
        <f>'Submission Summary'!#REF!</f>
        <v>#REF!</v>
      </c>
      <c r="V22" s="1443" t="e">
        <f>'Submission Summary'!#REF!</f>
        <v>#REF!</v>
      </c>
      <c r="W22" s="1444"/>
    </row>
    <row r="23" spans="1:31" s="17" customFormat="1" ht="13.5" customHeight="1" thickBot="1" x14ac:dyDescent="0.25">
      <c r="A23" s="17" t="s">
        <v>97</v>
      </c>
      <c r="G23" s="1209">
        <f>'Submission Summary'!$C$15</f>
        <v>0</v>
      </c>
      <c r="H23" s="1209"/>
      <c r="I23" s="1209"/>
      <c r="J23" s="1209"/>
      <c r="K23" s="1209"/>
      <c r="L23" s="1209"/>
      <c r="M23" s="1209"/>
      <c r="O23" s="15" t="s">
        <v>88</v>
      </c>
      <c r="P23" s="613"/>
      <c r="Q23" s="614">
        <f>SUM(Q20:Q22)</f>
        <v>0</v>
      </c>
      <c r="R23" s="615">
        <f>SUM(R20:R22)</f>
        <v>0</v>
      </c>
      <c r="S23" s="615">
        <f>SUM(S20:S22)</f>
        <v>0</v>
      </c>
      <c r="T23" s="16">
        <f>SUM(T20:T22)</f>
        <v>0</v>
      </c>
      <c r="U23" s="616" t="e">
        <f>SUM(U20:U22)</f>
        <v>#REF!</v>
      </c>
      <c r="V23" s="1470" t="e">
        <f>SUM(V20:W22)</f>
        <v>#REF!</v>
      </c>
      <c r="W23" s="1471"/>
    </row>
    <row r="24" spans="1:31" s="17" customFormat="1" ht="13.5" customHeight="1" thickBot="1" x14ac:dyDescent="0.25">
      <c r="A24" s="15" t="s">
        <v>69</v>
      </c>
      <c r="G24" s="1462" t="e">
        <f>'Submission Summary'!#REF!</f>
        <v>#REF!</v>
      </c>
      <c r="H24" s="1462"/>
      <c r="I24" s="1462"/>
      <c r="J24" s="617" t="s">
        <v>98</v>
      </c>
      <c r="K24" s="618" t="e">
        <f>'Submission Summary'!#REF!</f>
        <v>#REF!</v>
      </c>
      <c r="L24" s="1463" t="e">
        <f>'Submission Summary'!#REF!</f>
        <v>#REF!</v>
      </c>
      <c r="M24" s="1464"/>
      <c r="O24" s="1201" t="s">
        <v>99</v>
      </c>
      <c r="P24" s="1201"/>
      <c r="Q24" s="619">
        <v>0</v>
      </c>
      <c r="R24" s="619">
        <v>1</v>
      </c>
      <c r="S24" s="619">
        <v>2</v>
      </c>
      <c r="T24" s="619">
        <v>3</v>
      </c>
      <c r="U24" s="619">
        <v>4</v>
      </c>
      <c r="V24" s="1465" t="s">
        <v>88</v>
      </c>
      <c r="W24" s="1465"/>
    </row>
    <row r="25" spans="1:31" s="17" customFormat="1" ht="13.5" customHeight="1" thickBot="1" x14ac:dyDescent="0.25">
      <c r="A25" s="59" t="s">
        <v>62</v>
      </c>
      <c r="B25" s="591"/>
      <c r="C25" s="591"/>
      <c r="D25" s="591"/>
      <c r="E25" s="591"/>
      <c r="F25" s="591"/>
      <c r="G25" s="1466">
        <f>'Submission Summary'!$L$12</f>
        <v>0</v>
      </c>
      <c r="H25" s="1466"/>
      <c r="I25" s="1466"/>
      <c r="J25" s="330" t="s">
        <v>100</v>
      </c>
      <c r="K25" s="330"/>
      <c r="L25" s="1467" t="e">
        <f>'Submission Summary'!#REF!</f>
        <v>#REF!</v>
      </c>
      <c r="M25" s="1467"/>
      <c r="N25" s="591"/>
      <c r="O25" s="1202"/>
      <c r="P25" s="1202"/>
      <c r="Q25" s="620">
        <f>'2020 Rent Schedule and Summary'!$J$67</f>
        <v>0</v>
      </c>
      <c r="R25" s="620">
        <f>'2020 Rent Schedule and Summary'!$K$67</f>
        <v>0</v>
      </c>
      <c r="S25" s="620">
        <f>'2020 Rent Schedule and Summary'!$L$67</f>
        <v>0</v>
      </c>
      <c r="T25" s="620">
        <f>'2020 Rent Schedule and Summary'!$M$67</f>
        <v>0</v>
      </c>
      <c r="U25" s="621">
        <f>'2020 Rent Schedule and Summary'!$N$67</f>
        <v>0</v>
      </c>
      <c r="V25" s="1468">
        <f>SUM(Q25:U25)</f>
        <v>0</v>
      </c>
      <c r="W25" s="1469"/>
      <c r="X25" s="622" t="str">
        <f>IF(V25=T23,"","Unit Configuration Total must match Proposed Construction Activity Unit Total above!")</f>
        <v/>
      </c>
    </row>
    <row r="26" spans="1:31" s="60" customFormat="1" ht="6" customHeight="1" x14ac:dyDescent="0.25">
      <c r="A26" s="623"/>
      <c r="B26" s="623"/>
      <c r="C26" s="623"/>
      <c r="D26" s="623"/>
      <c r="E26" s="623"/>
      <c r="F26" s="623"/>
      <c r="G26" s="623"/>
      <c r="H26" s="623"/>
      <c r="I26" s="623"/>
      <c r="J26" s="623"/>
      <c r="K26" s="623"/>
      <c r="L26" s="623"/>
      <c r="M26" s="623"/>
      <c r="N26" s="624"/>
      <c r="O26" s="624"/>
      <c r="P26" s="624"/>
      <c r="Q26" s="624"/>
      <c r="R26" s="324"/>
    </row>
    <row r="27" spans="1:31" s="17" customFormat="1" ht="14.25" hidden="1" customHeight="1" x14ac:dyDescent="0.2">
      <c r="B27" s="17" t="s">
        <v>64</v>
      </c>
      <c r="H27" s="1393">
        <f>'Submission Summary'!$C$9</f>
        <v>0</v>
      </c>
      <c r="I27" s="1393"/>
      <c r="J27" s="1393"/>
      <c r="K27" s="1393"/>
      <c r="L27" s="1393"/>
      <c r="M27" s="1393"/>
      <c r="N27" s="1393"/>
      <c r="O27" s="1393"/>
      <c r="P27" s="17" t="s">
        <v>65</v>
      </c>
      <c r="Q27" s="1393" t="e">
        <f>'HOME Consent'!#REF!</f>
        <v>#REF!</v>
      </c>
      <c r="R27" s="1393"/>
      <c r="S27" s="1393"/>
      <c r="T27" s="1393"/>
      <c r="U27" s="1393"/>
      <c r="V27" s="625" t="s">
        <v>66</v>
      </c>
      <c r="W27" s="626" t="e">
        <f>'HOME Consent'!#REF!</f>
        <v>#REF!</v>
      </c>
      <c r="X27" s="627"/>
      <c r="Y27" s="627"/>
      <c r="Z27" s="627"/>
    </row>
    <row r="28" spans="1:31" s="17" customFormat="1" ht="14.25" hidden="1" customHeight="1" x14ac:dyDescent="0.2">
      <c r="B28" s="17" t="s">
        <v>603</v>
      </c>
      <c r="H28" s="1393">
        <f>'Submission Summary'!$C$10</f>
        <v>0</v>
      </c>
      <c r="I28" s="1393"/>
      <c r="J28" s="1393"/>
      <c r="K28" s="1393"/>
      <c r="L28" s="1393"/>
      <c r="M28" s="1393"/>
      <c r="N28" s="1393"/>
      <c r="O28" s="1393"/>
      <c r="P28" s="17" t="s">
        <v>69</v>
      </c>
      <c r="Q28" s="1394">
        <f>'Submission Summary'!$K$10</f>
        <v>0</v>
      </c>
      <c r="R28" s="1394"/>
      <c r="S28" s="1394"/>
      <c r="T28" s="1394"/>
      <c r="U28" s="628" t="s">
        <v>70</v>
      </c>
      <c r="V28" s="629" t="s">
        <v>71</v>
      </c>
      <c r="W28" s="630">
        <f>'HOME Consent'!$L$13</f>
        <v>0</v>
      </c>
      <c r="X28" s="627"/>
      <c r="Y28" s="627"/>
      <c r="Z28" s="627"/>
    </row>
    <row r="29" spans="1:31" s="17" customFormat="1" ht="14.25" hidden="1" customHeight="1" x14ac:dyDescent="0.2">
      <c r="B29" s="1" t="s">
        <v>604</v>
      </c>
      <c r="H29" s="1393" t="e">
        <f>'Submission Summary'!#REF!</f>
        <v>#REF!</v>
      </c>
      <c r="I29" s="1393"/>
      <c r="J29" s="1393"/>
      <c r="K29" s="1393"/>
      <c r="L29" s="1393"/>
      <c r="M29" s="1393"/>
      <c r="N29" s="1393"/>
      <c r="O29" s="1393"/>
      <c r="P29" s="598" t="s">
        <v>605</v>
      </c>
      <c r="Q29" s="631" t="e">
        <f>'Submission Summary'!#REF!</f>
        <v>#REF!</v>
      </c>
      <c r="R29" s="1395" t="s">
        <v>606</v>
      </c>
      <c r="S29" s="1396"/>
      <c r="T29" s="1396"/>
      <c r="U29" s="1396"/>
      <c r="V29" s="1396"/>
      <c r="W29" s="1397"/>
      <c r="X29" s="627"/>
      <c r="Y29" s="627"/>
      <c r="Z29" s="627"/>
      <c r="AA29" s="632"/>
      <c r="AB29" s="632"/>
      <c r="AC29" s="632"/>
      <c r="AD29" s="632"/>
      <c r="AE29" s="632"/>
    </row>
    <row r="30" spans="1:31" s="17" customFormat="1" ht="14.25" hidden="1" customHeight="1" x14ac:dyDescent="0.2">
      <c r="B30" s="17" t="s">
        <v>75</v>
      </c>
      <c r="H30" s="1418" t="e">
        <f>'Submission Summary'!#REF!</f>
        <v>#REF!</v>
      </c>
      <c r="I30" s="1418"/>
      <c r="J30" s="1418"/>
      <c r="K30" s="1419"/>
      <c r="L30" s="1420" t="e">
        <f>'Submission Summary'!#REF!</f>
        <v>#REF!</v>
      </c>
      <c r="M30" s="1418"/>
      <c r="N30" s="1418"/>
      <c r="O30" s="1418"/>
      <c r="P30" s="17" t="s">
        <v>607</v>
      </c>
      <c r="Q30" s="1421" t="e">
        <f>'Submission Summary'!#REF!</f>
        <v>#REF!</v>
      </c>
      <c r="R30" s="633">
        <v>0</v>
      </c>
      <c r="S30" s="634">
        <v>1</v>
      </c>
      <c r="T30" s="634">
        <v>2</v>
      </c>
      <c r="U30" s="634">
        <v>3</v>
      </c>
      <c r="V30" s="634">
        <v>4</v>
      </c>
      <c r="W30" s="635" t="s">
        <v>608</v>
      </c>
      <c r="X30" s="627"/>
      <c r="Y30" s="627"/>
      <c r="Z30" s="627"/>
    </row>
    <row r="31" spans="1:31" ht="14.25" hidden="1" customHeight="1" x14ac:dyDescent="0.2">
      <c r="B31" s="568" t="s">
        <v>609</v>
      </c>
      <c r="C31" s="566"/>
      <c r="D31" s="566"/>
      <c r="E31" s="566"/>
      <c r="F31" s="566"/>
      <c r="G31" s="566"/>
      <c r="H31" s="1423" t="e">
        <f>'Submission Summary'!#REF!</f>
        <v>#REF!</v>
      </c>
      <c r="I31" s="1424"/>
      <c r="J31" s="1425"/>
      <c r="K31" s="568"/>
      <c r="P31" s="17" t="s">
        <v>610</v>
      </c>
      <c r="Q31" s="1422"/>
      <c r="R31" s="636" t="e">
        <f>'Submission Summary'!#REF!</f>
        <v>#REF!</v>
      </c>
      <c r="S31" s="637" t="e">
        <f>'Submission Summary'!#REF!</f>
        <v>#REF!</v>
      </c>
      <c r="T31" s="637" t="e">
        <f>'Submission Summary'!#REF!</f>
        <v>#REF!</v>
      </c>
      <c r="U31" s="637" t="e">
        <f>'Submission Summary'!#REF!</f>
        <v>#REF!</v>
      </c>
      <c r="V31" s="638" t="e">
        <f>'Submission Summary'!#REF!</f>
        <v>#REF!</v>
      </c>
      <c r="W31" s="639" t="e">
        <f>SUM(R31:V31)</f>
        <v>#REF!</v>
      </c>
      <c r="X31" s="627"/>
      <c r="Y31" s="627"/>
      <c r="Z31" s="627"/>
    </row>
    <row r="32" spans="1:31" s="17" customFormat="1" ht="14.25" hidden="1" customHeight="1" x14ac:dyDescent="0.2">
      <c r="B32" s="15" t="s">
        <v>611</v>
      </c>
      <c r="H32" s="1428" t="e">
        <f>'Submission Summary'!#REF!</f>
        <v>#REF!</v>
      </c>
      <c r="I32" s="1429"/>
      <c r="J32" s="1429"/>
      <c r="K32" s="1430"/>
      <c r="N32" s="628" t="s">
        <v>612</v>
      </c>
      <c r="O32" s="640" t="e">
        <f>'Submission Summary'!#REF!</f>
        <v>#REF!</v>
      </c>
      <c r="Q32" s="1431" t="s">
        <v>613</v>
      </c>
      <c r="R32" s="1431"/>
      <c r="S32" s="1431"/>
      <c r="T32" s="1431"/>
      <c r="U32" s="1431"/>
      <c r="V32" s="1431"/>
      <c r="W32" s="1431"/>
      <c r="X32" s="627"/>
      <c r="Y32" s="627"/>
      <c r="Z32" s="627"/>
    </row>
    <row r="33" spans="1:26" s="17" customFormat="1" ht="14.25" hidden="1" customHeight="1" x14ac:dyDescent="0.2">
      <c r="B33" s="641" t="s">
        <v>83</v>
      </c>
      <c r="C33" s="642"/>
      <c r="D33" s="642"/>
      <c r="E33" s="642"/>
      <c r="F33" s="642"/>
      <c r="G33" s="642"/>
      <c r="H33" s="1432">
        <f>'Submission Summary'!$D$11</f>
        <v>0</v>
      </c>
      <c r="I33" s="1432"/>
      <c r="J33" s="1432"/>
      <c r="K33" s="1432"/>
      <c r="L33" s="1432"/>
      <c r="M33" s="1432"/>
      <c r="N33" s="1432"/>
      <c r="O33" s="1432"/>
      <c r="P33" s="9" t="s">
        <v>84</v>
      </c>
      <c r="Q33" s="601" t="s">
        <v>85</v>
      </c>
      <c r="R33" s="63" t="s">
        <v>86</v>
      </c>
      <c r="S33" s="601" t="s">
        <v>87</v>
      </c>
      <c r="T33" s="1433" t="s">
        <v>88</v>
      </c>
      <c r="U33" s="1433"/>
      <c r="V33" s="13" t="s">
        <v>89</v>
      </c>
      <c r="W33" s="347" t="s">
        <v>90</v>
      </c>
      <c r="X33" s="627"/>
      <c r="Y33" s="627"/>
      <c r="Z33" s="627"/>
    </row>
    <row r="34" spans="1:26" s="17" customFormat="1" ht="14.25" hidden="1" customHeight="1" x14ac:dyDescent="0.2">
      <c r="B34" s="567" t="s">
        <v>93</v>
      </c>
      <c r="H34" s="1393" t="e">
        <f>'HOME Consent'!#REF!</f>
        <v>#REF!</v>
      </c>
      <c r="I34" s="1393"/>
      <c r="J34" s="1393"/>
      <c r="K34" s="1393"/>
      <c r="L34" s="1393"/>
      <c r="M34" s="1" t="s">
        <v>614</v>
      </c>
      <c r="N34" s="1434" t="e">
        <f>'Submission Summary'!#REF!</f>
        <v>#REF!</v>
      </c>
      <c r="O34" s="1434"/>
      <c r="P34" s="602" t="s">
        <v>518</v>
      </c>
      <c r="Q34" s="643" t="e">
        <f>'Submission Summary'!#REF!</f>
        <v>#REF!</v>
      </c>
      <c r="R34" s="644" t="e">
        <f>'Submission Summary'!#REF!</f>
        <v>#REF!</v>
      </c>
      <c r="S34" s="645" t="e">
        <f>'Submission Summary'!#REF!</f>
        <v>#REF!</v>
      </c>
      <c r="T34" s="1435" t="e">
        <f>SUM(Q34:S34)</f>
        <v>#REF!</v>
      </c>
      <c r="U34" s="1436"/>
      <c r="V34" s="643" t="e">
        <f>'Submission Summary'!#REF!</f>
        <v>#REF!</v>
      </c>
      <c r="W34" s="645" t="e">
        <f>'Submission Summary'!#REF!</f>
        <v>#REF!</v>
      </c>
      <c r="X34" s="627"/>
      <c r="Y34" s="627"/>
      <c r="Z34" s="627"/>
    </row>
    <row r="35" spans="1:26" s="17" customFormat="1" ht="14.25" hidden="1" customHeight="1" x14ac:dyDescent="0.2">
      <c r="B35" s="566" t="s">
        <v>615</v>
      </c>
      <c r="H35" s="1394" t="e">
        <f>'Submission Summary'!#REF!</f>
        <v>#REF!</v>
      </c>
      <c r="I35" s="1394"/>
      <c r="J35" s="1394"/>
      <c r="K35" s="1394"/>
      <c r="L35" s="1394"/>
      <c r="M35" s="1" t="s">
        <v>616</v>
      </c>
      <c r="N35" s="1438">
        <f>'Submission Summary'!$L$12</f>
        <v>0</v>
      </c>
      <c r="O35" s="1438"/>
      <c r="P35" s="646" t="s">
        <v>617</v>
      </c>
      <c r="Q35" s="647" t="e">
        <f>'Submission Summary'!#REF!</f>
        <v>#REF!</v>
      </c>
      <c r="R35" s="648" t="e">
        <f>'Submission Summary'!#REF!</f>
        <v>#REF!</v>
      </c>
      <c r="S35" s="649" t="e">
        <f>'Submission Summary'!#REF!</f>
        <v>#REF!</v>
      </c>
      <c r="T35" s="1439" t="e">
        <f>SUM(Q35:S35)</f>
        <v>#REF!</v>
      </c>
      <c r="U35" s="1440"/>
      <c r="V35" s="647" t="e">
        <f>'Submission Summary'!#REF!</f>
        <v>#REF!</v>
      </c>
      <c r="W35" s="649" t="e">
        <f>'Submission Summary'!#REF!</f>
        <v>#REF!</v>
      </c>
      <c r="X35" s="627"/>
      <c r="Y35" s="627"/>
      <c r="Z35" s="627"/>
    </row>
    <row r="36" spans="1:26" s="17" customFormat="1" ht="14.25" hidden="1" customHeight="1" thickBot="1" x14ac:dyDescent="0.25">
      <c r="B36" s="566" t="s">
        <v>618</v>
      </c>
      <c r="H36" s="1441" t="e">
        <f>'Submission Summary'!#REF!</f>
        <v>#REF!</v>
      </c>
      <c r="I36" s="1441"/>
      <c r="J36" s="1441"/>
      <c r="K36" s="1441"/>
      <c r="L36" s="1441"/>
      <c r="M36" s="1441"/>
      <c r="N36" s="1441"/>
      <c r="O36" s="1441"/>
      <c r="P36" s="650" t="s">
        <v>619</v>
      </c>
      <c r="Q36" s="651" t="e">
        <f>'Submission Summary'!#REF!</f>
        <v>#REF!</v>
      </c>
      <c r="R36" s="652" t="e">
        <f>'Submission Summary'!#REF!</f>
        <v>#REF!</v>
      </c>
      <c r="S36" s="653" t="e">
        <f>'Submission Summary'!#REF!</f>
        <v>#REF!</v>
      </c>
      <c r="T36" s="1426" t="e">
        <f>SUM(Q36:S36)</f>
        <v>#REF!</v>
      </c>
      <c r="U36" s="1427"/>
      <c r="V36" s="651" t="e">
        <f>'Submission Summary'!#REF!</f>
        <v>#REF!</v>
      </c>
      <c r="W36" s="653" t="e">
        <f>'Submission Summary'!#REF!</f>
        <v>#REF!</v>
      </c>
      <c r="X36" s="627"/>
      <c r="Y36" s="627"/>
      <c r="Z36" s="627"/>
    </row>
    <row r="37" spans="1:26" s="17" customFormat="1" ht="14.25" hidden="1" customHeight="1" thickBot="1" x14ac:dyDescent="0.25">
      <c r="B37" s="17" t="s">
        <v>620</v>
      </c>
      <c r="H37" s="1407">
        <f>'Submission Summary'!$C$15</f>
        <v>0</v>
      </c>
      <c r="I37" s="1407"/>
      <c r="J37" s="1407"/>
      <c r="K37" s="1407"/>
      <c r="L37" s="1407"/>
      <c r="M37" s="1407"/>
      <c r="N37" s="1407"/>
      <c r="O37" s="1407"/>
      <c r="P37" s="654" t="s">
        <v>621</v>
      </c>
      <c r="Q37" s="655" t="e">
        <f>SUM(Q34:Q36)</f>
        <v>#REF!</v>
      </c>
      <c r="R37" s="656" t="e">
        <f>SUM(R34:R36)</f>
        <v>#REF!</v>
      </c>
      <c r="S37" s="657" t="e">
        <f>SUM(S34:S36)</f>
        <v>#REF!</v>
      </c>
      <c r="T37" s="1408" t="e">
        <f>SUM(T34:T36)</f>
        <v>#REF!</v>
      </c>
      <c r="U37" s="1409"/>
      <c r="V37" s="655" t="e">
        <f>SUM(V34:V36)</f>
        <v>#REF!</v>
      </c>
      <c r="W37" s="658" t="e">
        <f>SUM(W34:W36)</f>
        <v>#REF!</v>
      </c>
    </row>
    <row r="38" spans="1:26" s="17" customFormat="1" ht="14.25" hidden="1" customHeight="1" x14ac:dyDescent="0.2">
      <c r="B38" s="17" t="s">
        <v>69</v>
      </c>
      <c r="H38" s="1412" t="e">
        <f>'Submission Summary'!#REF!</f>
        <v>#REF!</v>
      </c>
      <c r="I38" s="1412"/>
      <c r="J38" s="1412"/>
      <c r="K38" s="629" t="s">
        <v>622</v>
      </c>
      <c r="L38" s="659" t="e">
        <f>'Submission Summary'!#REF!</f>
        <v>#REF!</v>
      </c>
      <c r="M38" s="598" t="s">
        <v>623</v>
      </c>
      <c r="N38" s="1413" t="e">
        <f>'Submission Summary'!#REF!</f>
        <v>#REF!</v>
      </c>
      <c r="O38" s="1413"/>
      <c r="P38" s="660" t="s">
        <v>624</v>
      </c>
      <c r="Q38" s="661"/>
      <c r="R38" s="661"/>
      <c r="S38" s="1414">
        <f>IFERROR(T35/T37,0)</f>
        <v>0</v>
      </c>
      <c r="T38" s="1415"/>
      <c r="U38" s="1416" t="s">
        <v>625</v>
      </c>
      <c r="V38" s="1417"/>
      <c r="W38" s="662" t="e">
        <f>T34+T35</f>
        <v>#REF!</v>
      </c>
    </row>
    <row r="39" spans="1:26" ht="15" customHeight="1" x14ac:dyDescent="0.25">
      <c r="A39" s="588" t="s">
        <v>626</v>
      </c>
      <c r="C39" s="588"/>
      <c r="D39" s="588"/>
      <c r="E39" s="588"/>
      <c r="F39" s="588"/>
      <c r="G39" s="588"/>
      <c r="H39" s="663" t="s">
        <v>627</v>
      </c>
      <c r="V39" s="588"/>
      <c r="W39" s="664"/>
    </row>
    <row r="40" spans="1:26" ht="3" customHeight="1" x14ac:dyDescent="0.25">
      <c r="A40" s="23"/>
      <c r="C40" s="665"/>
      <c r="D40" s="666"/>
      <c r="E40" s="665"/>
      <c r="F40" s="666"/>
      <c r="G40" s="666"/>
      <c r="H40" s="666"/>
      <c r="I40" s="666"/>
      <c r="J40" s="667"/>
      <c r="K40" s="668"/>
      <c r="L40" s="668"/>
      <c r="M40" s="669"/>
      <c r="N40" s="670"/>
      <c r="O40" s="670"/>
      <c r="P40" s="666"/>
      <c r="Q40" s="666"/>
      <c r="R40" s="666"/>
      <c r="S40" s="666"/>
      <c r="T40" s="666"/>
      <c r="U40" s="23"/>
      <c r="V40" s="23"/>
    </row>
    <row r="41" spans="1:26" ht="13.5" customHeight="1" x14ac:dyDescent="0.25">
      <c r="A41" s="567" t="s">
        <v>628</v>
      </c>
      <c r="D41" s="665"/>
      <c r="E41" s="665"/>
      <c r="F41" s="666"/>
      <c r="G41" s="666"/>
      <c r="I41" s="666"/>
      <c r="O41" s="1372"/>
      <c r="P41" s="1373"/>
      <c r="Q41" s="1373"/>
      <c r="R41" s="1373"/>
      <c r="S41" s="1373"/>
      <c r="T41" s="1374"/>
    </row>
    <row r="42" spans="1:26" ht="3" customHeight="1" x14ac:dyDescent="0.2">
      <c r="A42" s="671"/>
      <c r="C42" s="671"/>
      <c r="D42" s="671"/>
      <c r="E42" s="671"/>
      <c r="F42" s="671"/>
      <c r="G42" s="671"/>
      <c r="I42" s="671"/>
      <c r="J42" s="671"/>
      <c r="K42" s="671"/>
      <c r="L42" s="671"/>
      <c r="M42" s="671"/>
      <c r="N42" s="671"/>
      <c r="O42" s="671"/>
      <c r="P42" s="671"/>
      <c r="Q42" s="671"/>
      <c r="R42" s="671"/>
      <c r="S42" s="671"/>
      <c r="T42" s="671"/>
      <c r="V42" s="671"/>
      <c r="W42" s="671"/>
    </row>
    <row r="43" spans="1:26" ht="13.5" customHeight="1" x14ac:dyDescent="0.25">
      <c r="A43" s="567" t="s">
        <v>629</v>
      </c>
      <c r="D43" s="665"/>
      <c r="E43" s="665"/>
      <c r="F43" s="666"/>
      <c r="G43" s="666"/>
      <c r="I43" s="666"/>
      <c r="O43" s="1372"/>
      <c r="P43" s="1373"/>
      <c r="Q43" s="1373"/>
      <c r="R43" s="1373"/>
      <c r="S43" s="1373"/>
      <c r="T43" s="1374"/>
    </row>
    <row r="44" spans="1:26" ht="3" customHeight="1" x14ac:dyDescent="0.2">
      <c r="A44" s="671"/>
      <c r="C44" s="671"/>
      <c r="D44" s="671"/>
      <c r="E44" s="671"/>
      <c r="F44" s="671"/>
      <c r="G44" s="671"/>
      <c r="I44" s="671"/>
      <c r="J44" s="671"/>
      <c r="K44" s="671"/>
      <c r="L44" s="671"/>
      <c r="M44" s="671"/>
      <c r="N44" s="671"/>
      <c r="O44" s="671"/>
      <c r="P44" s="671"/>
      <c r="Q44" s="671"/>
      <c r="R44" s="671"/>
      <c r="S44" s="671"/>
      <c r="T44" s="671"/>
      <c r="V44" s="671"/>
      <c r="W44" s="671"/>
    </row>
    <row r="45" spans="1:26" ht="13.5" customHeight="1" x14ac:dyDescent="0.25">
      <c r="A45" s="672" t="s">
        <v>630</v>
      </c>
      <c r="E45" s="665"/>
      <c r="F45" s="673"/>
      <c r="G45" s="674"/>
      <c r="I45" s="674"/>
      <c r="J45" s="674"/>
      <c r="K45" s="674"/>
      <c r="L45" s="674"/>
      <c r="M45" s="674"/>
      <c r="O45" s="576"/>
      <c r="P45" s="675" t="e">
        <f>IF('Submission Summary'!#REF!="X", "Yes","No")</f>
        <v>#REF!</v>
      </c>
      <c r="Q45" s="676"/>
      <c r="R45" s="676"/>
      <c r="S45" s="676"/>
      <c r="T45" s="562"/>
      <c r="V45" s="562"/>
      <c r="W45" s="677"/>
    </row>
    <row r="46" spans="1:26" ht="2.25" customHeight="1" x14ac:dyDescent="0.25">
      <c r="A46" s="23"/>
      <c r="C46" s="666"/>
      <c r="D46" s="665"/>
      <c r="E46" s="674"/>
      <c r="F46" s="665"/>
      <c r="G46" s="674"/>
      <c r="H46" s="674"/>
      <c r="I46" s="674"/>
      <c r="J46" s="674"/>
      <c r="K46" s="674"/>
      <c r="L46" s="674"/>
      <c r="M46" s="674"/>
      <c r="N46" s="674"/>
      <c r="O46" s="678"/>
      <c r="P46" s="679"/>
      <c r="Q46" s="673"/>
      <c r="R46" s="673"/>
      <c r="S46" s="673"/>
      <c r="T46" s="35"/>
      <c r="V46" s="35"/>
      <c r="W46" s="680"/>
    </row>
    <row r="47" spans="1:26" ht="13.5" customHeight="1" x14ac:dyDescent="0.25">
      <c r="A47" s="672" t="s">
        <v>631</v>
      </c>
      <c r="E47" s="665"/>
      <c r="F47" s="673"/>
      <c r="G47" s="674"/>
      <c r="I47" s="674"/>
      <c r="J47" s="674"/>
      <c r="K47" s="674"/>
      <c r="L47" s="674"/>
      <c r="M47" s="674"/>
      <c r="O47" s="576"/>
      <c r="P47" s="675"/>
      <c r="Q47" s="676"/>
      <c r="R47" s="676"/>
      <c r="S47" s="676"/>
      <c r="T47" s="562"/>
      <c r="V47" s="562"/>
      <c r="W47" s="677"/>
    </row>
    <row r="48" spans="1:26" ht="2.25" customHeight="1" x14ac:dyDescent="0.25">
      <c r="B48" s="23"/>
      <c r="C48" s="666"/>
      <c r="D48" s="665"/>
      <c r="E48" s="674"/>
      <c r="F48" s="665"/>
      <c r="G48" s="674"/>
      <c r="H48" s="674"/>
      <c r="I48" s="674"/>
      <c r="J48" s="674"/>
      <c r="K48" s="674"/>
      <c r="L48" s="674"/>
      <c r="M48" s="674"/>
      <c r="N48" s="674"/>
      <c r="O48" s="665"/>
      <c r="P48" s="678"/>
      <c r="Q48" s="673"/>
      <c r="R48" s="673"/>
      <c r="S48" s="673"/>
      <c r="T48" s="673"/>
      <c r="U48" s="35"/>
      <c r="V48" s="35"/>
      <c r="W48" s="680"/>
    </row>
    <row r="49" spans="2:24" ht="13.5" hidden="1" customHeight="1" x14ac:dyDescent="0.2">
      <c r="B49" s="588" t="s">
        <v>632</v>
      </c>
      <c r="C49" s="588"/>
      <c r="D49" s="588"/>
      <c r="E49" s="588"/>
      <c r="F49" s="588"/>
      <c r="G49" s="588"/>
      <c r="H49" s="588"/>
      <c r="I49" s="588"/>
      <c r="J49" s="588"/>
      <c r="K49" s="588"/>
      <c r="L49" s="588"/>
      <c r="M49" s="588"/>
      <c r="N49" s="588"/>
      <c r="O49" s="588"/>
      <c r="P49" s="588"/>
      <c r="Q49" s="588"/>
      <c r="R49" s="588"/>
      <c r="S49" s="588"/>
      <c r="T49" s="588"/>
      <c r="U49" s="588"/>
      <c r="V49" s="588"/>
      <c r="W49" s="680"/>
    </row>
    <row r="50" spans="2:24" ht="24" hidden="1" customHeight="1" x14ac:dyDescent="0.2">
      <c r="B50" s="1437" t="s">
        <v>633</v>
      </c>
      <c r="C50" s="1437"/>
      <c r="D50" s="1437"/>
      <c r="E50" s="1437"/>
      <c r="F50" s="1437"/>
      <c r="G50" s="1437"/>
      <c r="H50" s="1437"/>
      <c r="I50" s="1437"/>
      <c r="J50" s="1437"/>
      <c r="K50" s="1437"/>
      <c r="L50" s="1437"/>
      <c r="M50" s="1437"/>
      <c r="N50" s="1437"/>
      <c r="O50" s="1437"/>
      <c r="P50" s="1437"/>
      <c r="Q50" s="1437"/>
      <c r="R50" s="1437"/>
      <c r="S50" s="1437"/>
      <c r="T50" s="1437"/>
      <c r="U50" s="1437"/>
      <c r="V50" s="1437"/>
      <c r="W50" s="1437"/>
    </row>
    <row r="51" spans="2:24" ht="3" hidden="1" customHeight="1" x14ac:dyDescent="0.25">
      <c r="B51" s="23"/>
      <c r="C51" s="665"/>
      <c r="D51" s="666"/>
      <c r="E51" s="665"/>
      <c r="F51" s="666"/>
      <c r="G51" s="666"/>
      <c r="H51" s="666"/>
      <c r="I51" s="666"/>
      <c r="J51" s="667"/>
      <c r="K51" s="668"/>
      <c r="L51" s="668"/>
      <c r="M51" s="669"/>
      <c r="N51" s="670"/>
      <c r="O51" s="670"/>
      <c r="P51" s="666"/>
      <c r="Q51" s="666"/>
      <c r="R51" s="666"/>
      <c r="S51" s="666"/>
      <c r="T51" s="666"/>
      <c r="U51" s="23"/>
      <c r="V51" s="23"/>
    </row>
    <row r="52" spans="2:24" ht="12.75" hidden="1" customHeight="1" x14ac:dyDescent="0.25">
      <c r="B52" s="576"/>
      <c r="C52" s="681" t="s">
        <v>25</v>
      </c>
      <c r="D52" s="673" t="s">
        <v>551</v>
      </c>
      <c r="E52" s="665"/>
      <c r="F52" s="673"/>
      <c r="G52" s="673"/>
      <c r="H52" s="673"/>
      <c r="I52" s="673"/>
      <c r="J52" s="673"/>
      <c r="K52" s="673"/>
      <c r="L52" s="673"/>
      <c r="M52" s="682"/>
      <c r="N52" s="665"/>
      <c r="O52" s="665"/>
      <c r="P52" s="665"/>
      <c r="Q52" s="667"/>
      <c r="R52" s="667"/>
      <c r="S52" s="667"/>
      <c r="T52" s="667"/>
      <c r="U52" s="561"/>
      <c r="V52" s="561"/>
      <c r="W52" s="683"/>
    </row>
    <row r="53" spans="2:24" ht="12.75" hidden="1" customHeight="1" x14ac:dyDescent="0.25">
      <c r="B53" s="23"/>
      <c r="C53" s="666"/>
      <c r="D53" s="1398" t="s">
        <v>634</v>
      </c>
      <c r="E53" s="1398"/>
      <c r="G53" s="1384"/>
      <c r="H53" s="1385"/>
      <c r="I53" s="1385"/>
      <c r="J53" s="1385"/>
      <c r="K53" s="1385"/>
      <c r="L53" s="1386"/>
      <c r="M53" s="667" t="s">
        <v>635</v>
      </c>
      <c r="N53" s="1399"/>
      <c r="O53" s="1400"/>
      <c r="P53" s="684" t="s">
        <v>636</v>
      </c>
      <c r="Q53" s="1401"/>
      <c r="R53" s="1402"/>
      <c r="T53" s="1375" t="s">
        <v>637</v>
      </c>
      <c r="U53" s="1376"/>
      <c r="V53" s="1376"/>
      <c r="W53" s="1377"/>
    </row>
    <row r="54" spans="2:24" ht="3" hidden="1" customHeight="1" x14ac:dyDescent="0.2">
      <c r="B54" s="685"/>
      <c r="C54" s="686"/>
      <c r="D54" s="686"/>
      <c r="E54" s="686"/>
      <c r="G54" s="686"/>
      <c r="H54" s="686"/>
      <c r="I54" s="686"/>
      <c r="J54" s="686"/>
      <c r="M54" s="686"/>
      <c r="N54" s="687"/>
      <c r="O54" s="687"/>
      <c r="P54" s="688"/>
      <c r="Q54" s="689"/>
      <c r="R54" s="689"/>
      <c r="T54" s="1378"/>
      <c r="U54" s="1379"/>
      <c r="V54" s="1379"/>
      <c r="W54" s="1380"/>
    </row>
    <row r="55" spans="2:24" ht="12.75" hidden="1" customHeight="1" x14ac:dyDescent="0.2">
      <c r="B55" s="685"/>
      <c r="C55" s="686"/>
      <c r="D55" s="1398" t="s">
        <v>634</v>
      </c>
      <c r="E55" s="1398"/>
      <c r="G55" s="1384"/>
      <c r="H55" s="1385"/>
      <c r="I55" s="1385"/>
      <c r="J55" s="1385"/>
      <c r="K55" s="1385"/>
      <c r="L55" s="1386"/>
      <c r="M55" s="667" t="s">
        <v>635</v>
      </c>
      <c r="N55" s="1399"/>
      <c r="O55" s="1400"/>
      <c r="P55" s="684" t="s">
        <v>636</v>
      </c>
      <c r="Q55" s="1401"/>
      <c r="R55" s="1402"/>
      <c r="T55" s="1378"/>
      <c r="U55" s="1379"/>
      <c r="V55" s="1379"/>
      <c r="W55" s="1380"/>
    </row>
    <row r="56" spans="2:24" ht="3" hidden="1" customHeight="1" thickBot="1" x14ac:dyDescent="0.3">
      <c r="C56" s="665"/>
      <c r="D56" s="665"/>
      <c r="E56" s="665"/>
      <c r="F56" s="665"/>
      <c r="G56" s="665"/>
      <c r="H56" s="665"/>
      <c r="I56" s="665"/>
      <c r="M56" s="665"/>
      <c r="N56" s="690"/>
      <c r="O56" s="690"/>
      <c r="P56" s="691"/>
      <c r="Q56" s="692"/>
      <c r="R56" s="692"/>
      <c r="T56" s="1378"/>
      <c r="U56" s="1379"/>
      <c r="V56" s="1379"/>
      <c r="W56" s="1380"/>
    </row>
    <row r="57" spans="2:24" ht="14.25" hidden="1" customHeight="1" thickBot="1" x14ac:dyDescent="0.3">
      <c r="B57" s="23"/>
      <c r="C57" s="665"/>
      <c r="D57" s="666"/>
      <c r="E57" s="665"/>
      <c r="F57" s="666"/>
      <c r="G57" s="666"/>
      <c r="H57" s="666"/>
      <c r="I57" s="666"/>
      <c r="M57" s="667" t="s">
        <v>638</v>
      </c>
      <c r="N57" s="1403">
        <f>N53+N55</f>
        <v>0</v>
      </c>
      <c r="O57" s="1404"/>
      <c r="P57" s="684" t="s">
        <v>636</v>
      </c>
      <c r="Q57" s="1405">
        <f>Q53+Q55</f>
        <v>0</v>
      </c>
      <c r="R57" s="1406"/>
      <c r="T57" s="1381"/>
      <c r="U57" s="1382"/>
      <c r="V57" s="1382"/>
      <c r="W57" s="1383"/>
    </row>
    <row r="58" spans="2:24" ht="3" hidden="1" customHeight="1" x14ac:dyDescent="0.25">
      <c r="B58" s="23"/>
      <c r="C58" s="665"/>
      <c r="D58" s="666"/>
      <c r="E58" s="665"/>
      <c r="F58" s="666"/>
      <c r="G58" s="666"/>
      <c r="H58" s="666"/>
      <c r="I58" s="666"/>
      <c r="J58" s="667"/>
      <c r="K58" s="668"/>
      <c r="L58" s="668"/>
      <c r="M58" s="669"/>
      <c r="N58" s="670"/>
      <c r="O58" s="670"/>
      <c r="P58" s="666"/>
      <c r="Q58" s="666"/>
      <c r="R58" s="666"/>
      <c r="S58" s="666"/>
      <c r="T58" s="666"/>
      <c r="U58" s="23"/>
      <c r="V58" s="23"/>
    </row>
    <row r="59" spans="2:24" ht="12.75" hidden="1" customHeight="1" x14ac:dyDescent="0.25">
      <c r="B59" s="693"/>
      <c r="C59" s="681" t="s">
        <v>26</v>
      </c>
      <c r="D59" s="665" t="s">
        <v>639</v>
      </c>
      <c r="E59" s="665"/>
      <c r="F59" s="665"/>
      <c r="G59" s="665"/>
      <c r="H59" s="665"/>
      <c r="I59" s="665"/>
      <c r="J59" s="665"/>
      <c r="K59" s="665"/>
      <c r="L59" s="665"/>
      <c r="M59" s="665"/>
      <c r="N59" s="665"/>
      <c r="O59" s="665"/>
      <c r="P59" s="665"/>
      <c r="Q59" s="665"/>
      <c r="R59" s="665"/>
      <c r="S59" s="665"/>
      <c r="T59" s="665"/>
      <c r="U59" s="665"/>
      <c r="X59" s="37"/>
    </row>
    <row r="60" spans="2:24" ht="3" hidden="1" customHeight="1" x14ac:dyDescent="0.25">
      <c r="B60" s="665"/>
      <c r="C60" s="665"/>
      <c r="D60" s="665"/>
      <c r="E60" s="665"/>
      <c r="F60" s="665"/>
      <c r="G60" s="665"/>
      <c r="H60" s="665"/>
      <c r="I60" s="665"/>
      <c r="J60" s="665"/>
      <c r="K60" s="665"/>
      <c r="L60" s="665"/>
      <c r="M60" s="665"/>
      <c r="N60" s="665"/>
      <c r="O60" s="665"/>
      <c r="P60" s="665"/>
      <c r="Q60" s="665"/>
      <c r="R60" s="665"/>
      <c r="S60" s="665"/>
      <c r="T60" s="665"/>
      <c r="U60" s="665"/>
      <c r="X60" s="37"/>
    </row>
    <row r="61" spans="2:24" ht="12.75" hidden="1" customHeight="1" x14ac:dyDescent="0.25">
      <c r="B61" s="693"/>
      <c r="C61" s="681" t="s">
        <v>27</v>
      </c>
      <c r="D61" s="665" t="s">
        <v>640</v>
      </c>
      <c r="E61" s="665"/>
      <c r="F61" s="665"/>
      <c r="G61" s="665"/>
      <c r="H61" s="665"/>
      <c r="I61" s="665"/>
      <c r="J61" s="665"/>
      <c r="K61" s="665"/>
      <c r="L61" s="665"/>
      <c r="M61" s="665"/>
      <c r="N61" s="665"/>
      <c r="O61" s="665"/>
      <c r="P61" s="665"/>
      <c r="Q61" s="665"/>
      <c r="R61" s="665"/>
      <c r="S61" s="665"/>
      <c r="T61" s="665"/>
      <c r="U61" s="665"/>
      <c r="X61" s="37"/>
    </row>
    <row r="62" spans="2:24" ht="12.75" hidden="1" customHeight="1" x14ac:dyDescent="0.25">
      <c r="B62" s="665"/>
      <c r="C62" s="665"/>
      <c r="D62" s="665" t="s">
        <v>641</v>
      </c>
      <c r="E62" s="665"/>
      <c r="F62" s="665"/>
      <c r="G62" s="1384"/>
      <c r="H62" s="1385"/>
      <c r="I62" s="1385"/>
      <c r="J62" s="1385"/>
      <c r="K62" s="1385"/>
      <c r="L62" s="1386"/>
      <c r="M62" s="665" t="s">
        <v>642</v>
      </c>
      <c r="N62" s="665"/>
      <c r="O62" s="665"/>
      <c r="P62" s="665"/>
      <c r="Q62" s="1384"/>
      <c r="R62" s="1385"/>
      <c r="S62" s="1385"/>
      <c r="T62" s="1385"/>
      <c r="U62" s="1385"/>
      <c r="V62" s="1385"/>
      <c r="W62" s="1386"/>
      <c r="X62" s="37"/>
    </row>
    <row r="63" spans="2:24" ht="3" hidden="1" customHeight="1" x14ac:dyDescent="0.25">
      <c r="B63" s="665"/>
      <c r="C63" s="665"/>
      <c r="D63" s="665"/>
      <c r="E63" s="665"/>
      <c r="F63" s="665"/>
      <c r="G63" s="665"/>
      <c r="H63" s="665"/>
      <c r="I63" s="665"/>
      <c r="J63" s="665"/>
      <c r="K63" s="665"/>
      <c r="L63" s="665"/>
      <c r="M63" s="665"/>
      <c r="N63" s="665"/>
      <c r="O63" s="665"/>
      <c r="P63" s="665"/>
      <c r="Q63" s="665"/>
      <c r="R63" s="665"/>
      <c r="S63" s="665"/>
      <c r="T63" s="665"/>
      <c r="U63" s="665"/>
      <c r="X63" s="37"/>
    </row>
    <row r="64" spans="2:24" ht="12.75" hidden="1" customHeight="1" x14ac:dyDescent="0.2">
      <c r="B64" s="693"/>
      <c r="C64" s="681" t="s">
        <v>33</v>
      </c>
      <c r="D64" s="1390" t="s">
        <v>643</v>
      </c>
      <c r="E64" s="1390"/>
      <c r="F64" s="1390"/>
      <c r="G64" s="1390"/>
      <c r="H64" s="1390"/>
      <c r="I64" s="1390"/>
      <c r="J64" s="1390"/>
      <c r="K64" s="1390"/>
      <c r="L64" s="1390"/>
      <c r="M64" s="1390"/>
      <c r="N64" s="1390"/>
      <c r="O64" s="1390"/>
      <c r="P64" s="1390"/>
      <c r="Q64" s="1390"/>
      <c r="R64" s="1390"/>
      <c r="S64" s="1390"/>
      <c r="T64" s="1390"/>
      <c r="U64" s="1390"/>
      <c r="V64" s="1390"/>
      <c r="W64" s="1390"/>
      <c r="X64" s="37"/>
    </row>
    <row r="65" spans="1:24" ht="12.75" hidden="1" customHeight="1" x14ac:dyDescent="0.2">
      <c r="D65" s="1390"/>
      <c r="E65" s="1390"/>
      <c r="F65" s="1390"/>
      <c r="G65" s="1390"/>
      <c r="H65" s="1390"/>
      <c r="I65" s="1390"/>
      <c r="J65" s="1390"/>
      <c r="K65" s="1390"/>
      <c r="L65" s="1390"/>
      <c r="M65" s="1390"/>
      <c r="N65" s="1390"/>
      <c r="O65" s="1390"/>
      <c r="P65" s="1390"/>
      <c r="Q65" s="1390"/>
      <c r="R65" s="1390"/>
      <c r="S65" s="1390"/>
      <c r="T65" s="1390"/>
      <c r="U65" s="1390"/>
      <c r="V65" s="1390"/>
      <c r="W65" s="1390"/>
      <c r="X65" s="37"/>
    </row>
    <row r="66" spans="1:24" ht="14.25" customHeight="1" x14ac:dyDescent="0.2">
      <c r="A66" s="1388" t="s">
        <v>658</v>
      </c>
      <c r="B66" s="1388"/>
      <c r="C66" s="1388"/>
      <c r="D66" s="1388"/>
      <c r="E66" s="1388"/>
      <c r="F66" s="1388"/>
      <c r="G66" s="1388"/>
      <c r="H66" s="1388"/>
      <c r="I66" s="1388"/>
      <c r="J66" s="1388"/>
      <c r="K66" s="1388"/>
      <c r="L66" s="1388"/>
      <c r="M66" s="1388"/>
      <c r="N66" s="1388"/>
      <c r="O66" s="1388"/>
      <c r="P66" s="1388"/>
      <c r="Q66" s="1388"/>
      <c r="R66" s="1388"/>
      <c r="S66" s="1388"/>
      <c r="T66" s="1388"/>
      <c r="U66" s="1388"/>
      <c r="V66" s="1388"/>
      <c r="W66" s="1388"/>
    </row>
    <row r="67" spans="1:24" ht="96" customHeight="1" x14ac:dyDescent="0.2">
      <c r="A67" s="1389" t="e">
        <f>#REF!</f>
        <v>#REF!</v>
      </c>
      <c r="B67" s="1389"/>
      <c r="C67" s="1389"/>
      <c r="D67" s="1389"/>
      <c r="E67" s="1389"/>
      <c r="F67" s="1389"/>
      <c r="G67" s="1389"/>
      <c r="H67" s="1389"/>
      <c r="I67" s="1389"/>
      <c r="J67" s="1389"/>
      <c r="K67" s="1389"/>
      <c r="L67" s="1389"/>
      <c r="M67" s="1389"/>
      <c r="N67" s="1389"/>
      <c r="O67" s="1389"/>
      <c r="P67" s="1389"/>
      <c r="Q67" s="1389"/>
      <c r="R67" s="1389"/>
      <c r="S67" s="1389"/>
      <c r="T67" s="1389"/>
      <c r="U67" s="1389"/>
      <c r="V67" s="1389"/>
      <c r="W67" s="1389"/>
    </row>
    <row r="68" spans="1:24" ht="96" customHeight="1" x14ac:dyDescent="0.2">
      <c r="A68" s="1389"/>
      <c r="B68" s="1389"/>
      <c r="C68" s="1389"/>
      <c r="D68" s="1389"/>
      <c r="E68" s="1389"/>
      <c r="F68" s="1389"/>
      <c r="G68" s="1389"/>
      <c r="H68" s="1389"/>
      <c r="I68" s="1389"/>
      <c r="J68" s="1389"/>
      <c r="K68" s="1389"/>
      <c r="L68" s="1389"/>
      <c r="M68" s="1389"/>
      <c r="N68" s="1389"/>
      <c r="O68" s="1389"/>
      <c r="P68" s="1389"/>
      <c r="Q68" s="1389"/>
      <c r="R68" s="1389"/>
      <c r="S68" s="1389"/>
      <c r="T68" s="1389"/>
      <c r="U68" s="1389"/>
      <c r="V68" s="1389"/>
      <c r="W68" s="1389"/>
    </row>
    <row r="69" spans="1:24" ht="96" customHeight="1" x14ac:dyDescent="0.2">
      <c r="A69" s="1389"/>
      <c r="B69" s="1389"/>
      <c r="C69" s="1389"/>
      <c r="D69" s="1389"/>
      <c r="E69" s="1389"/>
      <c r="F69" s="1389"/>
      <c r="G69" s="1389"/>
      <c r="H69" s="1389"/>
      <c r="I69" s="1389"/>
      <c r="J69" s="1389"/>
      <c r="K69" s="1389"/>
      <c r="L69" s="1389"/>
      <c r="M69" s="1389"/>
      <c r="N69" s="1389"/>
      <c r="O69" s="1389"/>
      <c r="P69" s="1389"/>
      <c r="Q69" s="1389"/>
      <c r="R69" s="1389"/>
      <c r="S69" s="1389"/>
      <c r="T69" s="1389"/>
      <c r="U69" s="1389"/>
      <c r="V69" s="1389"/>
      <c r="W69" s="1389"/>
    </row>
    <row r="70" spans="1:24" ht="96" customHeight="1" x14ac:dyDescent="0.2">
      <c r="A70" s="1389"/>
      <c r="B70" s="1389"/>
      <c r="C70" s="1389"/>
      <c r="D70" s="1389"/>
      <c r="E70" s="1389"/>
      <c r="F70" s="1389"/>
      <c r="G70" s="1389"/>
      <c r="H70" s="1389"/>
      <c r="I70" s="1389"/>
      <c r="J70" s="1389"/>
      <c r="K70" s="1389"/>
      <c r="L70" s="1389"/>
      <c r="M70" s="1389"/>
      <c r="N70" s="1389"/>
      <c r="O70" s="1389"/>
      <c r="P70" s="1389"/>
      <c r="Q70" s="1389"/>
      <c r="R70" s="1389"/>
      <c r="S70" s="1389"/>
      <c r="T70" s="1389"/>
      <c r="U70" s="1389"/>
      <c r="V70" s="1389"/>
      <c r="W70" s="1389"/>
    </row>
    <row r="71" spans="1:24" ht="96" customHeight="1" x14ac:dyDescent="0.2">
      <c r="A71" s="1389"/>
      <c r="B71" s="1389"/>
      <c r="C71" s="1389"/>
      <c r="D71" s="1389"/>
      <c r="E71" s="1389"/>
      <c r="F71" s="1389"/>
      <c r="G71" s="1389"/>
      <c r="H71" s="1389"/>
      <c r="I71" s="1389"/>
      <c r="J71" s="1389"/>
      <c r="K71" s="1389"/>
      <c r="L71" s="1389"/>
      <c r="M71" s="1389"/>
      <c r="N71" s="1389"/>
      <c r="O71" s="1389"/>
      <c r="P71" s="1389"/>
      <c r="Q71" s="1389"/>
      <c r="R71" s="1389"/>
      <c r="S71" s="1389"/>
      <c r="T71" s="1389"/>
      <c r="U71" s="1389"/>
      <c r="V71" s="1389"/>
      <c r="W71" s="1389"/>
    </row>
    <row r="72" spans="1:24" ht="96" customHeight="1" x14ac:dyDescent="0.2">
      <c r="A72" s="1389"/>
      <c r="B72" s="1389"/>
      <c r="C72" s="1389"/>
      <c r="D72" s="1389"/>
      <c r="E72" s="1389"/>
      <c r="F72" s="1389"/>
      <c r="G72" s="1389"/>
      <c r="H72" s="1389"/>
      <c r="I72" s="1389"/>
      <c r="J72" s="1389"/>
      <c r="K72" s="1389"/>
      <c r="L72" s="1389"/>
      <c r="M72" s="1389"/>
      <c r="N72" s="1389"/>
      <c r="O72" s="1389"/>
      <c r="P72" s="1389"/>
      <c r="Q72" s="1389"/>
      <c r="R72" s="1389"/>
      <c r="S72" s="1389"/>
      <c r="T72" s="1389"/>
      <c r="U72" s="1389"/>
      <c r="V72" s="1389"/>
      <c r="W72" s="1389"/>
    </row>
    <row r="73" spans="1:24" ht="96" customHeight="1" x14ac:dyDescent="0.2">
      <c r="A73" s="1389"/>
      <c r="B73" s="1389"/>
      <c r="C73" s="1389"/>
      <c r="D73" s="1389"/>
      <c r="E73" s="1389"/>
      <c r="F73" s="1389"/>
      <c r="G73" s="1389"/>
      <c r="H73" s="1389"/>
      <c r="I73" s="1389"/>
      <c r="J73" s="1389"/>
      <c r="K73" s="1389"/>
      <c r="L73" s="1389"/>
      <c r="M73" s="1389"/>
      <c r="N73" s="1389"/>
      <c r="O73" s="1389"/>
      <c r="P73" s="1389"/>
      <c r="Q73" s="1389"/>
      <c r="R73" s="1389"/>
      <c r="S73" s="1389"/>
      <c r="T73" s="1389"/>
      <c r="U73" s="1389"/>
      <c r="V73" s="1389"/>
      <c r="W73" s="1389"/>
    </row>
    <row r="74" spans="1:24" ht="96" customHeight="1" x14ac:dyDescent="0.2">
      <c r="A74" s="1389"/>
      <c r="B74" s="1389"/>
      <c r="C74" s="1389"/>
      <c r="D74" s="1389"/>
      <c r="E74" s="1389"/>
      <c r="F74" s="1389"/>
      <c r="G74" s="1389"/>
      <c r="H74" s="1389"/>
      <c r="I74" s="1389"/>
      <c r="J74" s="1389"/>
      <c r="K74" s="1389"/>
      <c r="L74" s="1389"/>
      <c r="M74" s="1389"/>
      <c r="N74" s="1389"/>
      <c r="O74" s="1389"/>
      <c r="P74" s="1389"/>
      <c r="Q74" s="1389"/>
      <c r="R74" s="1389"/>
      <c r="S74" s="1389"/>
      <c r="T74" s="1389"/>
      <c r="U74" s="1389"/>
      <c r="V74" s="1389"/>
      <c r="W74" s="1389"/>
    </row>
    <row r="75" spans="1:24" ht="96" customHeight="1" x14ac:dyDescent="0.2">
      <c r="A75" s="1389"/>
      <c r="B75" s="1389"/>
      <c r="C75" s="1389"/>
      <c r="D75" s="1389"/>
      <c r="E75" s="1389"/>
      <c r="F75" s="1389"/>
      <c r="G75" s="1389"/>
      <c r="H75" s="1389"/>
      <c r="I75" s="1389"/>
      <c r="J75" s="1389"/>
      <c r="K75" s="1389"/>
      <c r="L75" s="1389"/>
      <c r="M75" s="1389"/>
      <c r="N75" s="1389"/>
      <c r="O75" s="1389"/>
      <c r="P75" s="1389"/>
      <c r="Q75" s="1389"/>
      <c r="R75" s="1389"/>
      <c r="S75" s="1389"/>
      <c r="T75" s="1389"/>
      <c r="U75" s="1389"/>
      <c r="V75" s="1389"/>
      <c r="W75" s="1389"/>
    </row>
    <row r="76" spans="1:24" ht="96" customHeight="1" x14ac:dyDescent="0.2">
      <c r="A76" s="1389"/>
      <c r="B76" s="1389"/>
      <c r="C76" s="1389"/>
      <c r="D76" s="1389"/>
      <c r="E76" s="1389"/>
      <c r="F76" s="1389"/>
      <c r="G76" s="1389"/>
      <c r="H76" s="1389"/>
      <c r="I76" s="1389"/>
      <c r="J76" s="1389"/>
      <c r="K76" s="1389"/>
      <c r="L76" s="1389"/>
      <c r="M76" s="1389"/>
      <c r="N76" s="1389"/>
      <c r="O76" s="1389"/>
      <c r="P76" s="1389"/>
      <c r="Q76" s="1389"/>
      <c r="R76" s="1389"/>
      <c r="S76" s="1389"/>
      <c r="T76" s="1389"/>
      <c r="U76" s="1389"/>
      <c r="V76" s="1389"/>
      <c r="W76" s="1389"/>
    </row>
    <row r="77" spans="1:24" ht="96" customHeight="1" x14ac:dyDescent="0.2">
      <c r="A77" s="1389"/>
      <c r="B77" s="1389"/>
      <c r="C77" s="1389"/>
      <c r="D77" s="1389"/>
      <c r="E77" s="1389"/>
      <c r="F77" s="1389"/>
      <c r="G77" s="1389"/>
      <c r="H77" s="1389"/>
      <c r="I77" s="1389"/>
      <c r="J77" s="1389"/>
      <c r="K77" s="1389"/>
      <c r="L77" s="1389"/>
      <c r="M77" s="1389"/>
      <c r="N77" s="1389"/>
      <c r="O77" s="1389"/>
      <c r="P77" s="1389"/>
      <c r="Q77" s="1389"/>
      <c r="R77" s="1389"/>
      <c r="S77" s="1389"/>
      <c r="T77" s="1389"/>
      <c r="U77" s="1389"/>
      <c r="V77" s="1389"/>
      <c r="W77" s="1389"/>
    </row>
    <row r="78" spans="1:24" ht="13.5" customHeight="1" x14ac:dyDescent="0.2">
      <c r="B78" s="694" t="s">
        <v>644</v>
      </c>
      <c r="C78" s="695" t="s">
        <v>645</v>
      </c>
      <c r="D78" s="695"/>
      <c r="E78" s="695"/>
      <c r="F78" s="695"/>
      <c r="G78" s="695"/>
      <c r="H78" s="694"/>
      <c r="I78" s="695"/>
      <c r="J78" s="694"/>
      <c r="K78" s="694"/>
      <c r="L78" s="694"/>
      <c r="M78" s="694"/>
      <c r="N78" s="694"/>
      <c r="O78" s="694"/>
      <c r="P78" s="694"/>
      <c r="Q78" s="694"/>
      <c r="R78" s="694"/>
      <c r="S78" s="694"/>
      <c r="T78" s="694"/>
      <c r="U78" s="694"/>
      <c r="V78" s="694"/>
      <c r="W78" s="696"/>
    </row>
    <row r="79" spans="1:24" s="49" customFormat="1" ht="12" customHeight="1" x14ac:dyDescent="0.2">
      <c r="B79" s="1392" t="s">
        <v>646</v>
      </c>
      <c r="C79" s="1392"/>
      <c r="D79" s="1392"/>
      <c r="E79" s="1392"/>
      <c r="F79" s="1392"/>
      <c r="G79" s="1392"/>
      <c r="H79" s="1392"/>
      <c r="I79" s="1392"/>
      <c r="J79" s="1392"/>
      <c r="K79" s="1392"/>
      <c r="L79" s="1392"/>
      <c r="M79" s="1392"/>
      <c r="N79" s="1392"/>
      <c r="O79" s="1392"/>
      <c r="P79" s="1392"/>
      <c r="Q79" s="1392"/>
      <c r="R79" s="1392"/>
      <c r="S79" s="1392"/>
      <c r="T79" s="1392"/>
      <c r="U79" s="1392"/>
      <c r="V79" s="1392"/>
      <c r="W79" s="1392"/>
    </row>
    <row r="80" spans="1:24" ht="13.5" customHeight="1" x14ac:dyDescent="0.2">
      <c r="A80" s="1391"/>
      <c r="B80" s="1391"/>
      <c r="C80" s="1391"/>
      <c r="D80" s="1391"/>
      <c r="E80" s="1391"/>
      <c r="F80" s="1391"/>
      <c r="G80" s="1391"/>
      <c r="H80" s="1391"/>
      <c r="I80" s="1391"/>
      <c r="J80" s="1391"/>
      <c r="K80" s="1391"/>
      <c r="L80" s="1391"/>
      <c r="M80" s="1391"/>
      <c r="N80" s="1391"/>
      <c r="O80" s="1391"/>
      <c r="P80" s="1391"/>
      <c r="Q80" s="1391"/>
      <c r="R80" s="1391"/>
      <c r="S80" s="1391"/>
      <c r="T80" s="1391"/>
      <c r="U80" s="1391"/>
      <c r="V80" s="1391"/>
      <c r="W80" s="1391"/>
    </row>
    <row r="81" spans="1:23" ht="13.5" customHeight="1" x14ac:dyDescent="0.2">
      <c r="A81" s="1391"/>
      <c r="B81" s="1391"/>
      <c r="C81" s="1391"/>
      <c r="D81" s="1391"/>
      <c r="E81" s="1391"/>
      <c r="F81" s="1391"/>
      <c r="G81" s="1391"/>
      <c r="H81" s="1391"/>
      <c r="I81" s="1391"/>
      <c r="J81" s="1391"/>
      <c r="K81" s="1391"/>
      <c r="L81" s="1391"/>
      <c r="M81" s="1391"/>
      <c r="N81" s="1391"/>
      <c r="O81" s="1391"/>
      <c r="P81" s="1391"/>
      <c r="Q81" s="1391"/>
      <c r="R81" s="1391"/>
      <c r="S81" s="1391"/>
      <c r="T81" s="1391"/>
      <c r="U81" s="1391"/>
      <c r="V81" s="1391"/>
      <c r="W81" s="1391"/>
    </row>
    <row r="82" spans="1:23" ht="13.5" customHeight="1" x14ac:dyDescent="0.2">
      <c r="A82" s="1391"/>
      <c r="B82" s="1391"/>
      <c r="C82" s="1391"/>
      <c r="D82" s="1391"/>
      <c r="E82" s="1391"/>
      <c r="F82" s="1391"/>
      <c r="G82" s="1391"/>
      <c r="H82" s="1391"/>
      <c r="I82" s="1391"/>
      <c r="J82" s="1391"/>
      <c r="K82" s="1391"/>
      <c r="L82" s="1391"/>
      <c r="M82" s="1391"/>
      <c r="N82" s="1391"/>
      <c r="O82" s="1391"/>
      <c r="P82" s="1391"/>
      <c r="Q82" s="1391"/>
      <c r="R82" s="1391"/>
      <c r="S82" s="1391"/>
      <c r="T82" s="1391"/>
      <c r="U82" s="1391"/>
      <c r="V82" s="1391"/>
      <c r="W82" s="1391"/>
    </row>
    <row r="83" spans="1:23" ht="13.5" customHeight="1" x14ac:dyDescent="0.2">
      <c r="A83" s="1391"/>
      <c r="B83" s="1391"/>
      <c r="C83" s="1391"/>
      <c r="D83" s="1391"/>
      <c r="E83" s="1391"/>
      <c r="F83" s="1391"/>
      <c r="G83" s="1391"/>
      <c r="H83" s="1391"/>
      <c r="I83" s="1391"/>
      <c r="J83" s="1391"/>
      <c r="K83" s="1391"/>
      <c r="L83" s="1391"/>
      <c r="M83" s="1391"/>
      <c r="N83" s="1391"/>
      <c r="O83" s="1391"/>
      <c r="P83" s="1391"/>
      <c r="Q83" s="1391"/>
      <c r="R83" s="1391"/>
      <c r="S83" s="1391"/>
      <c r="T83" s="1391"/>
      <c r="U83" s="1391"/>
      <c r="V83" s="1391"/>
      <c r="W83" s="1391"/>
    </row>
    <row r="84" spans="1:23" ht="13.5" customHeight="1" x14ac:dyDescent="0.2">
      <c r="A84" s="1391"/>
      <c r="B84" s="1391"/>
      <c r="C84" s="1391"/>
      <c r="D84" s="1391"/>
      <c r="E84" s="1391"/>
      <c r="F84" s="1391"/>
      <c r="G84" s="1391"/>
      <c r="H84" s="1391"/>
      <c r="I84" s="1391"/>
      <c r="J84" s="1391"/>
      <c r="K84" s="1391"/>
      <c r="L84" s="1391"/>
      <c r="M84" s="1391"/>
      <c r="N84" s="1391"/>
      <c r="O84" s="1391"/>
      <c r="P84" s="1391"/>
      <c r="Q84" s="1391"/>
      <c r="R84" s="1391"/>
      <c r="S84" s="1391"/>
      <c r="T84" s="1391"/>
      <c r="U84" s="1391"/>
      <c r="V84" s="1391"/>
      <c r="W84" s="1391"/>
    </row>
    <row r="85" spans="1:23" ht="13.5" customHeight="1" x14ac:dyDescent="0.2">
      <c r="A85" s="1391"/>
      <c r="B85" s="1391"/>
      <c r="C85" s="1391"/>
      <c r="D85" s="1391"/>
      <c r="E85" s="1391"/>
      <c r="F85" s="1391"/>
      <c r="G85" s="1391"/>
      <c r="H85" s="1391"/>
      <c r="I85" s="1391"/>
      <c r="J85" s="1391"/>
      <c r="K85" s="1391"/>
      <c r="L85" s="1391"/>
      <c r="M85" s="1391"/>
      <c r="N85" s="1391"/>
      <c r="O85" s="1391"/>
      <c r="P85" s="1391"/>
      <c r="Q85" s="1391"/>
      <c r="R85" s="1391"/>
      <c r="S85" s="1391"/>
      <c r="T85" s="1391"/>
      <c r="U85" s="1391"/>
      <c r="V85" s="1391"/>
      <c r="W85" s="1391"/>
    </row>
    <row r="86" spans="1:23" ht="13.5" customHeight="1" x14ac:dyDescent="0.2">
      <c r="A86" s="1391"/>
      <c r="B86" s="1391"/>
      <c r="C86" s="1391"/>
      <c r="D86" s="1391"/>
      <c r="E86" s="1391"/>
      <c r="F86" s="1391"/>
      <c r="G86" s="1391"/>
      <c r="H86" s="1391"/>
      <c r="I86" s="1391"/>
      <c r="J86" s="1391"/>
      <c r="K86" s="1391"/>
      <c r="L86" s="1391"/>
      <c r="M86" s="1391"/>
      <c r="N86" s="1391"/>
      <c r="O86" s="1391"/>
      <c r="P86" s="1391"/>
      <c r="Q86" s="1391"/>
      <c r="R86" s="1391"/>
      <c r="S86" s="1391"/>
      <c r="T86" s="1391"/>
      <c r="U86" s="1391"/>
      <c r="V86" s="1391"/>
      <c r="W86" s="1391"/>
    </row>
    <row r="87" spans="1:23" ht="13.5" customHeight="1" x14ac:dyDescent="0.2">
      <c r="A87" s="1391"/>
      <c r="B87" s="1391"/>
      <c r="C87" s="1391"/>
      <c r="D87" s="1391"/>
      <c r="E87" s="1391"/>
      <c r="F87" s="1391"/>
      <c r="G87" s="1391"/>
      <c r="H87" s="1391"/>
      <c r="I87" s="1391"/>
      <c r="J87" s="1391"/>
      <c r="K87" s="1391"/>
      <c r="L87" s="1391"/>
      <c r="M87" s="1391"/>
      <c r="N87" s="1391"/>
      <c r="O87" s="1391"/>
      <c r="P87" s="1391"/>
      <c r="Q87" s="1391"/>
      <c r="R87" s="1391"/>
      <c r="S87" s="1391"/>
      <c r="T87" s="1391"/>
      <c r="U87" s="1391"/>
      <c r="V87" s="1391"/>
      <c r="W87" s="1391"/>
    </row>
    <row r="88" spans="1:23" ht="13.5" customHeight="1" x14ac:dyDescent="0.2">
      <c r="A88" s="1391"/>
      <c r="B88" s="1391"/>
      <c r="C88" s="1391"/>
      <c r="D88" s="1391"/>
      <c r="E88" s="1391"/>
      <c r="F88" s="1391"/>
      <c r="G88" s="1391"/>
      <c r="H88" s="1391"/>
      <c r="I88" s="1391"/>
      <c r="J88" s="1391"/>
      <c r="K88" s="1391"/>
      <c r="L88" s="1391"/>
      <c r="M88" s="1391"/>
      <c r="N88" s="1391"/>
      <c r="O88" s="1391"/>
      <c r="P88" s="1391"/>
      <c r="Q88" s="1391"/>
      <c r="R88" s="1391"/>
      <c r="S88" s="1391"/>
      <c r="T88" s="1391"/>
      <c r="U88" s="1391"/>
      <c r="V88" s="1391"/>
      <c r="W88" s="1391"/>
    </row>
    <row r="89" spans="1:23" ht="13.5" customHeight="1" x14ac:dyDescent="0.2">
      <c r="A89" s="1391"/>
      <c r="B89" s="1391"/>
      <c r="C89" s="1391"/>
      <c r="D89" s="1391"/>
      <c r="E89" s="1391"/>
      <c r="F89" s="1391"/>
      <c r="G89" s="1391"/>
      <c r="H89" s="1391"/>
      <c r="I89" s="1391"/>
      <c r="J89" s="1391"/>
      <c r="K89" s="1391"/>
      <c r="L89" s="1391"/>
      <c r="M89" s="1391"/>
      <c r="N89" s="1391"/>
      <c r="O89" s="1391"/>
      <c r="P89" s="1391"/>
      <c r="Q89" s="1391"/>
      <c r="R89" s="1391"/>
      <c r="S89" s="1391"/>
      <c r="T89" s="1391"/>
      <c r="U89" s="1391"/>
      <c r="V89" s="1391"/>
      <c r="W89" s="1391"/>
    </row>
    <row r="90" spans="1:23" ht="13.5" customHeight="1" x14ac:dyDescent="0.2">
      <c r="A90" s="1391"/>
      <c r="B90" s="1391"/>
      <c r="C90" s="1391"/>
      <c r="D90" s="1391"/>
      <c r="E90" s="1391"/>
      <c r="F90" s="1391"/>
      <c r="G90" s="1391"/>
      <c r="H90" s="1391"/>
      <c r="I90" s="1391"/>
      <c r="J90" s="1391"/>
      <c r="K90" s="1391"/>
      <c r="L90" s="1391"/>
      <c r="M90" s="1391"/>
      <c r="N90" s="1391"/>
      <c r="O90" s="1391"/>
      <c r="P90" s="1391"/>
      <c r="Q90" s="1391"/>
      <c r="R90" s="1391"/>
      <c r="S90" s="1391"/>
      <c r="T90" s="1391"/>
      <c r="U90" s="1391"/>
      <c r="V90" s="1391"/>
      <c r="W90" s="1391"/>
    </row>
    <row r="91" spans="1:23" s="49" customFormat="1" ht="12" customHeight="1" x14ac:dyDescent="0.2">
      <c r="B91" s="1392" t="s">
        <v>647</v>
      </c>
      <c r="C91" s="1392"/>
      <c r="D91" s="1392"/>
      <c r="E91" s="1392"/>
      <c r="F91" s="1392"/>
      <c r="G91" s="1392"/>
      <c r="H91" s="1392"/>
      <c r="I91" s="1392"/>
      <c r="J91" s="1392"/>
      <c r="K91" s="1392"/>
      <c r="L91" s="1392"/>
      <c r="M91" s="1392"/>
      <c r="N91" s="1392"/>
      <c r="O91" s="1392"/>
      <c r="P91" s="1392"/>
      <c r="Q91" s="1392"/>
      <c r="R91" s="1392"/>
      <c r="S91" s="1392"/>
      <c r="T91" s="1392"/>
      <c r="U91" s="1392"/>
      <c r="V91" s="1392"/>
      <c r="W91" s="1392"/>
    </row>
    <row r="92" spans="1:23" ht="13.5" customHeight="1" x14ac:dyDescent="0.2">
      <c r="A92" s="1391"/>
      <c r="B92" s="1391"/>
      <c r="C92" s="1391"/>
      <c r="D92" s="1391"/>
      <c r="E92" s="1391"/>
      <c r="F92" s="1391"/>
      <c r="G92" s="1391"/>
      <c r="H92" s="1391"/>
      <c r="I92" s="1391"/>
      <c r="J92" s="1391"/>
      <c r="K92" s="1391"/>
      <c r="L92" s="1391"/>
      <c r="M92" s="1391"/>
      <c r="N92" s="1391"/>
      <c r="O92" s="1391"/>
      <c r="P92" s="1391"/>
      <c r="Q92" s="1391"/>
      <c r="R92" s="1391"/>
      <c r="S92" s="1391"/>
      <c r="T92" s="1391"/>
      <c r="U92" s="1391"/>
      <c r="V92" s="1391"/>
      <c r="W92" s="1391"/>
    </row>
    <row r="93" spans="1:23" ht="13.5" customHeight="1" x14ac:dyDescent="0.2">
      <c r="A93" s="1391"/>
      <c r="B93" s="1391"/>
      <c r="C93" s="1391"/>
      <c r="D93" s="1391"/>
      <c r="E93" s="1391"/>
      <c r="F93" s="1391"/>
      <c r="G93" s="1391"/>
      <c r="H93" s="1391"/>
      <c r="I93" s="1391"/>
      <c r="J93" s="1391"/>
      <c r="K93" s="1391"/>
      <c r="L93" s="1391"/>
      <c r="M93" s="1391"/>
      <c r="N93" s="1391"/>
      <c r="O93" s="1391"/>
      <c r="P93" s="1391"/>
      <c r="Q93" s="1391"/>
      <c r="R93" s="1391"/>
      <c r="S93" s="1391"/>
      <c r="T93" s="1391"/>
      <c r="U93" s="1391"/>
      <c r="V93" s="1391"/>
      <c r="W93" s="1391"/>
    </row>
    <row r="94" spans="1:23" ht="13.5" customHeight="1" x14ac:dyDescent="0.2">
      <c r="A94" s="1391"/>
      <c r="B94" s="1391"/>
      <c r="C94" s="1391"/>
      <c r="D94" s="1391"/>
      <c r="E94" s="1391"/>
      <c r="F94" s="1391"/>
      <c r="G94" s="1391"/>
      <c r="H94" s="1391"/>
      <c r="I94" s="1391"/>
      <c r="J94" s="1391"/>
      <c r="K94" s="1391"/>
      <c r="L94" s="1391"/>
      <c r="M94" s="1391"/>
      <c r="N94" s="1391"/>
      <c r="O94" s="1391"/>
      <c r="P94" s="1391"/>
      <c r="Q94" s="1391"/>
      <c r="R94" s="1391"/>
      <c r="S94" s="1391"/>
      <c r="T94" s="1391"/>
      <c r="U94" s="1391"/>
      <c r="V94" s="1391"/>
      <c r="W94" s="1391"/>
    </row>
    <row r="95" spans="1:23" ht="13.5" customHeight="1" x14ac:dyDescent="0.2">
      <c r="A95" s="1391"/>
      <c r="B95" s="1391"/>
      <c r="C95" s="1391"/>
      <c r="D95" s="1391"/>
      <c r="E95" s="1391"/>
      <c r="F95" s="1391"/>
      <c r="G95" s="1391"/>
      <c r="H95" s="1391"/>
      <c r="I95" s="1391"/>
      <c r="J95" s="1391"/>
      <c r="K95" s="1391"/>
      <c r="L95" s="1391"/>
      <c r="M95" s="1391"/>
      <c r="N95" s="1391"/>
      <c r="O95" s="1391"/>
      <c r="P95" s="1391"/>
      <c r="Q95" s="1391"/>
      <c r="R95" s="1391"/>
      <c r="S95" s="1391"/>
      <c r="T95" s="1391"/>
      <c r="U95" s="1391"/>
      <c r="V95" s="1391"/>
      <c r="W95" s="1391"/>
    </row>
    <row r="96" spans="1:23" ht="13.5" customHeight="1" x14ac:dyDescent="0.2">
      <c r="A96" s="1391"/>
      <c r="B96" s="1391"/>
      <c r="C96" s="1391"/>
      <c r="D96" s="1391"/>
      <c r="E96" s="1391"/>
      <c r="F96" s="1391"/>
      <c r="G96" s="1391"/>
      <c r="H96" s="1391"/>
      <c r="I96" s="1391"/>
      <c r="J96" s="1391"/>
      <c r="K96" s="1391"/>
      <c r="L96" s="1391"/>
      <c r="M96" s="1391"/>
      <c r="N96" s="1391"/>
      <c r="O96" s="1391"/>
      <c r="P96" s="1391"/>
      <c r="Q96" s="1391"/>
      <c r="R96" s="1391"/>
      <c r="S96" s="1391"/>
      <c r="T96" s="1391"/>
      <c r="U96" s="1391"/>
      <c r="V96" s="1391"/>
      <c r="W96" s="1391"/>
    </row>
    <row r="97" spans="1:23" ht="13.5" customHeight="1" x14ac:dyDescent="0.2">
      <c r="A97" s="1391"/>
      <c r="B97" s="1391"/>
      <c r="C97" s="1391"/>
      <c r="D97" s="1391"/>
      <c r="E97" s="1391"/>
      <c r="F97" s="1391"/>
      <c r="G97" s="1391"/>
      <c r="H97" s="1391"/>
      <c r="I97" s="1391"/>
      <c r="J97" s="1391"/>
      <c r="K97" s="1391"/>
      <c r="L97" s="1391"/>
      <c r="M97" s="1391"/>
      <c r="N97" s="1391"/>
      <c r="O97" s="1391"/>
      <c r="P97" s="1391"/>
      <c r="Q97" s="1391"/>
      <c r="R97" s="1391"/>
      <c r="S97" s="1391"/>
      <c r="T97" s="1391"/>
      <c r="U97" s="1391"/>
      <c r="V97" s="1391"/>
      <c r="W97" s="1391"/>
    </row>
    <row r="98" spans="1:23" ht="13.5" customHeight="1" x14ac:dyDescent="0.2">
      <c r="A98" s="1391"/>
      <c r="B98" s="1391"/>
      <c r="C98" s="1391"/>
      <c r="D98" s="1391"/>
      <c r="E98" s="1391"/>
      <c r="F98" s="1391"/>
      <c r="G98" s="1391"/>
      <c r="H98" s="1391"/>
      <c r="I98" s="1391"/>
      <c r="J98" s="1391"/>
      <c r="K98" s="1391"/>
      <c r="L98" s="1391"/>
      <c r="M98" s="1391"/>
      <c r="N98" s="1391"/>
      <c r="O98" s="1391"/>
      <c r="P98" s="1391"/>
      <c r="Q98" s="1391"/>
      <c r="R98" s="1391"/>
      <c r="S98" s="1391"/>
      <c r="T98" s="1391"/>
      <c r="U98" s="1391"/>
      <c r="V98" s="1391"/>
      <c r="W98" s="1391"/>
    </row>
    <row r="99" spans="1:23" ht="13.5" customHeight="1" x14ac:dyDescent="0.2">
      <c r="A99" s="1391"/>
      <c r="B99" s="1391"/>
      <c r="C99" s="1391"/>
      <c r="D99" s="1391"/>
      <c r="E99" s="1391"/>
      <c r="F99" s="1391"/>
      <c r="G99" s="1391"/>
      <c r="H99" s="1391"/>
      <c r="I99" s="1391"/>
      <c r="J99" s="1391"/>
      <c r="K99" s="1391"/>
      <c r="L99" s="1391"/>
      <c r="M99" s="1391"/>
      <c r="N99" s="1391"/>
      <c r="O99" s="1391"/>
      <c r="P99" s="1391"/>
      <c r="Q99" s="1391"/>
      <c r="R99" s="1391"/>
      <c r="S99" s="1391"/>
      <c r="T99" s="1391"/>
      <c r="U99" s="1391"/>
      <c r="V99" s="1391"/>
      <c r="W99" s="1391"/>
    </row>
    <row r="100" spans="1:23" ht="13.5" customHeight="1" x14ac:dyDescent="0.2">
      <c r="A100" s="1391"/>
      <c r="B100" s="1391"/>
      <c r="C100" s="1391"/>
      <c r="D100" s="1391"/>
      <c r="E100" s="1391"/>
      <c r="F100" s="1391"/>
      <c r="G100" s="1391"/>
      <c r="H100" s="1391"/>
      <c r="I100" s="1391"/>
      <c r="J100" s="1391"/>
      <c r="K100" s="1391"/>
      <c r="L100" s="1391"/>
      <c r="M100" s="1391"/>
      <c r="N100" s="1391"/>
      <c r="O100" s="1391"/>
      <c r="P100" s="1391"/>
      <c r="Q100" s="1391"/>
      <c r="R100" s="1391"/>
      <c r="S100" s="1391"/>
      <c r="T100" s="1391"/>
      <c r="U100" s="1391"/>
      <c r="V100" s="1391"/>
      <c r="W100" s="1391"/>
    </row>
    <row r="101" spans="1:23" ht="13.5" customHeight="1" x14ac:dyDescent="0.2">
      <c r="A101" s="1391"/>
      <c r="B101" s="1391"/>
      <c r="C101" s="1391"/>
      <c r="D101" s="1391"/>
      <c r="E101" s="1391"/>
      <c r="F101" s="1391"/>
      <c r="G101" s="1391"/>
      <c r="H101" s="1391"/>
      <c r="I101" s="1391"/>
      <c r="J101" s="1391"/>
      <c r="K101" s="1391"/>
      <c r="L101" s="1391"/>
      <c r="M101" s="1391"/>
      <c r="N101" s="1391"/>
      <c r="O101" s="1391"/>
      <c r="P101" s="1391"/>
      <c r="Q101" s="1391"/>
      <c r="R101" s="1391"/>
      <c r="S101" s="1391"/>
      <c r="T101" s="1391"/>
      <c r="U101" s="1391"/>
      <c r="V101" s="1391"/>
      <c r="W101" s="1391"/>
    </row>
    <row r="102" spans="1:23" ht="13.5" customHeight="1" x14ac:dyDescent="0.2">
      <c r="A102" s="1391"/>
      <c r="B102" s="1391"/>
      <c r="C102" s="1391"/>
      <c r="D102" s="1391"/>
      <c r="E102" s="1391"/>
      <c r="F102" s="1391"/>
      <c r="G102" s="1391"/>
      <c r="H102" s="1391"/>
      <c r="I102" s="1391"/>
      <c r="J102" s="1391"/>
      <c r="K102" s="1391"/>
      <c r="L102" s="1391"/>
      <c r="M102" s="1391"/>
      <c r="N102" s="1391"/>
      <c r="O102" s="1391"/>
      <c r="P102" s="1391"/>
      <c r="Q102" s="1391"/>
      <c r="R102" s="1391"/>
      <c r="S102" s="1391"/>
      <c r="T102" s="1391"/>
      <c r="U102" s="1391"/>
      <c r="V102" s="1391"/>
      <c r="W102" s="1391"/>
    </row>
    <row r="103" spans="1:23" s="49" customFormat="1" ht="24.75" customHeight="1" x14ac:dyDescent="0.2">
      <c r="A103" s="697"/>
      <c r="B103" s="1411" t="s">
        <v>648</v>
      </c>
      <c r="C103" s="1411"/>
      <c r="D103" s="1411"/>
      <c r="E103" s="1411"/>
      <c r="F103" s="1411"/>
      <c r="G103" s="1411"/>
      <c r="H103" s="1411"/>
      <c r="I103" s="1411"/>
      <c r="J103" s="1411"/>
      <c r="K103" s="1411"/>
      <c r="L103" s="1411"/>
      <c r="M103" s="1411"/>
      <c r="N103" s="1411"/>
      <c r="O103" s="1411"/>
      <c r="P103" s="1411"/>
      <c r="Q103" s="1411"/>
      <c r="R103" s="1411"/>
      <c r="S103" s="1411"/>
      <c r="T103" s="1411"/>
      <c r="U103" s="1411"/>
      <c r="V103" s="1411"/>
      <c r="W103" s="1411"/>
    </row>
    <row r="104" spans="1:23" ht="15" customHeight="1" x14ac:dyDescent="0.2">
      <c r="A104" s="1391"/>
      <c r="B104" s="1391"/>
      <c r="C104" s="1391"/>
      <c r="D104" s="1391"/>
      <c r="E104" s="1391"/>
      <c r="F104" s="1391"/>
      <c r="G104" s="1391"/>
      <c r="H104" s="1391"/>
      <c r="I104" s="1391"/>
      <c r="J104" s="1391"/>
      <c r="K104" s="1391"/>
      <c r="L104" s="1391"/>
      <c r="M104" s="1391"/>
      <c r="N104" s="1391"/>
      <c r="O104" s="1391"/>
      <c r="P104" s="1391"/>
      <c r="Q104" s="1391"/>
      <c r="R104" s="1391"/>
      <c r="S104" s="1391"/>
      <c r="T104" s="1391"/>
      <c r="U104" s="1391"/>
      <c r="V104" s="1391"/>
      <c r="W104" s="1391"/>
    </row>
    <row r="105" spans="1:23" ht="15" customHeight="1" x14ac:dyDescent="0.2">
      <c r="A105" s="1391"/>
      <c r="B105" s="1391"/>
      <c r="C105" s="1391"/>
      <c r="D105" s="1391"/>
      <c r="E105" s="1391"/>
      <c r="F105" s="1391"/>
      <c r="G105" s="1391"/>
      <c r="H105" s="1391"/>
      <c r="I105" s="1391"/>
      <c r="J105" s="1391"/>
      <c r="K105" s="1391"/>
      <c r="L105" s="1391"/>
      <c r="M105" s="1391"/>
      <c r="N105" s="1391"/>
      <c r="O105" s="1391"/>
      <c r="P105" s="1391"/>
      <c r="Q105" s="1391"/>
      <c r="R105" s="1391"/>
      <c r="S105" s="1391"/>
      <c r="T105" s="1391"/>
      <c r="U105" s="1391"/>
      <c r="V105" s="1391"/>
      <c r="W105" s="1391"/>
    </row>
    <row r="106" spans="1:23" ht="15" customHeight="1" x14ac:dyDescent="0.2">
      <c r="A106" s="1391"/>
      <c r="B106" s="1391"/>
      <c r="C106" s="1391"/>
      <c r="D106" s="1391"/>
      <c r="E106" s="1391"/>
      <c r="F106" s="1391"/>
      <c r="G106" s="1391"/>
      <c r="H106" s="1391"/>
      <c r="I106" s="1391"/>
      <c r="J106" s="1391"/>
      <c r="K106" s="1391"/>
      <c r="L106" s="1391"/>
      <c r="M106" s="1391"/>
      <c r="N106" s="1391"/>
      <c r="O106" s="1391"/>
      <c r="P106" s="1391"/>
      <c r="Q106" s="1391"/>
      <c r="R106" s="1391"/>
      <c r="S106" s="1391"/>
      <c r="T106" s="1391"/>
      <c r="U106" s="1391"/>
      <c r="V106" s="1391"/>
      <c r="W106" s="1391"/>
    </row>
    <row r="107" spans="1:23" ht="15" customHeight="1" x14ac:dyDescent="0.2">
      <c r="A107" s="1391"/>
      <c r="B107" s="1391"/>
      <c r="C107" s="1391"/>
      <c r="D107" s="1391"/>
      <c r="E107" s="1391"/>
      <c r="F107" s="1391"/>
      <c r="G107" s="1391"/>
      <c r="H107" s="1391"/>
      <c r="I107" s="1391"/>
      <c r="J107" s="1391"/>
      <c r="K107" s="1391"/>
      <c r="L107" s="1391"/>
      <c r="M107" s="1391"/>
      <c r="N107" s="1391"/>
      <c r="O107" s="1391"/>
      <c r="P107" s="1391"/>
      <c r="Q107" s="1391"/>
      <c r="R107" s="1391"/>
      <c r="S107" s="1391"/>
      <c r="T107" s="1391"/>
      <c r="U107" s="1391"/>
      <c r="V107" s="1391"/>
      <c r="W107" s="1391"/>
    </row>
    <row r="108" spans="1:23" ht="15" customHeight="1" x14ac:dyDescent="0.2">
      <c r="A108" s="1391"/>
      <c r="B108" s="1391"/>
      <c r="C108" s="1391"/>
      <c r="D108" s="1391"/>
      <c r="E108" s="1391"/>
      <c r="F108" s="1391"/>
      <c r="G108" s="1391"/>
      <c r="H108" s="1391"/>
      <c r="I108" s="1391"/>
      <c r="J108" s="1391"/>
      <c r="K108" s="1391"/>
      <c r="L108" s="1391"/>
      <c r="M108" s="1391"/>
      <c r="N108" s="1391"/>
      <c r="O108" s="1391"/>
      <c r="P108" s="1391"/>
      <c r="Q108" s="1391"/>
      <c r="R108" s="1391"/>
      <c r="S108" s="1391"/>
      <c r="T108" s="1391"/>
      <c r="U108" s="1391"/>
      <c r="V108" s="1391"/>
      <c r="W108" s="1391"/>
    </row>
    <row r="109" spans="1:23" ht="15" customHeight="1" x14ac:dyDescent="0.2">
      <c r="A109" s="1391"/>
      <c r="B109" s="1391"/>
      <c r="C109" s="1391"/>
      <c r="D109" s="1391"/>
      <c r="E109" s="1391"/>
      <c r="F109" s="1391"/>
      <c r="G109" s="1391"/>
      <c r="H109" s="1391"/>
      <c r="I109" s="1391"/>
      <c r="J109" s="1391"/>
      <c r="K109" s="1391"/>
      <c r="L109" s="1391"/>
      <c r="M109" s="1391"/>
      <c r="N109" s="1391"/>
      <c r="O109" s="1391"/>
      <c r="P109" s="1391"/>
      <c r="Q109" s="1391"/>
      <c r="R109" s="1391"/>
      <c r="S109" s="1391"/>
      <c r="T109" s="1391"/>
      <c r="U109" s="1391"/>
      <c r="V109" s="1391"/>
      <c r="W109" s="1391"/>
    </row>
    <row r="110" spans="1:23" ht="15" customHeight="1" x14ac:dyDescent="0.2">
      <c r="A110" s="1391"/>
      <c r="B110" s="1391"/>
      <c r="C110" s="1391"/>
      <c r="D110" s="1391"/>
      <c r="E110" s="1391"/>
      <c r="F110" s="1391"/>
      <c r="G110" s="1391"/>
      <c r="H110" s="1391"/>
      <c r="I110" s="1391"/>
      <c r="J110" s="1391"/>
      <c r="K110" s="1391"/>
      <c r="L110" s="1391"/>
      <c r="M110" s="1391"/>
      <c r="N110" s="1391"/>
      <c r="O110" s="1391"/>
      <c r="P110" s="1391"/>
      <c r="Q110" s="1391"/>
      <c r="R110" s="1391"/>
      <c r="S110" s="1391"/>
      <c r="T110" s="1391"/>
      <c r="U110" s="1391"/>
      <c r="V110" s="1391"/>
      <c r="W110" s="1391"/>
    </row>
    <row r="111" spans="1:23" ht="15" customHeight="1" x14ac:dyDescent="0.2">
      <c r="A111" s="1391"/>
      <c r="B111" s="1391"/>
      <c r="C111" s="1391"/>
      <c r="D111" s="1391"/>
      <c r="E111" s="1391"/>
      <c r="F111" s="1391"/>
      <c r="G111" s="1391"/>
      <c r="H111" s="1391"/>
      <c r="I111" s="1391"/>
      <c r="J111" s="1391"/>
      <c r="K111" s="1391"/>
      <c r="L111" s="1391"/>
      <c r="M111" s="1391"/>
      <c r="N111" s="1391"/>
      <c r="O111" s="1391"/>
      <c r="P111" s="1391"/>
      <c r="Q111" s="1391"/>
      <c r="R111" s="1391"/>
      <c r="S111" s="1391"/>
      <c r="T111" s="1391"/>
      <c r="U111" s="1391"/>
      <c r="V111" s="1391"/>
      <c r="W111" s="1391"/>
    </row>
    <row r="112" spans="1:23" ht="15" customHeight="1" x14ac:dyDescent="0.2">
      <c r="A112" s="1391"/>
      <c r="B112" s="1391"/>
      <c r="C112" s="1391"/>
      <c r="D112" s="1391"/>
      <c r="E112" s="1391"/>
      <c r="F112" s="1391"/>
      <c r="G112" s="1391"/>
      <c r="H112" s="1391"/>
      <c r="I112" s="1391"/>
      <c r="J112" s="1391"/>
      <c r="K112" s="1391"/>
      <c r="L112" s="1391"/>
      <c r="M112" s="1391"/>
      <c r="N112" s="1391"/>
      <c r="O112" s="1391"/>
      <c r="P112" s="1391"/>
      <c r="Q112" s="1391"/>
      <c r="R112" s="1391"/>
      <c r="S112" s="1391"/>
      <c r="T112" s="1391"/>
      <c r="U112" s="1391"/>
      <c r="V112" s="1391"/>
      <c r="W112" s="1391"/>
    </row>
    <row r="113" spans="1:23" ht="15" customHeight="1" x14ac:dyDescent="0.2">
      <c r="A113" s="1391"/>
      <c r="B113" s="1391"/>
      <c r="C113" s="1391"/>
      <c r="D113" s="1391"/>
      <c r="E113" s="1391"/>
      <c r="F113" s="1391"/>
      <c r="G113" s="1391"/>
      <c r="H113" s="1391"/>
      <c r="I113" s="1391"/>
      <c r="J113" s="1391"/>
      <c r="K113" s="1391"/>
      <c r="L113" s="1391"/>
      <c r="M113" s="1391"/>
      <c r="N113" s="1391"/>
      <c r="O113" s="1391"/>
      <c r="P113" s="1391"/>
      <c r="Q113" s="1391"/>
      <c r="R113" s="1391"/>
      <c r="S113" s="1391"/>
      <c r="T113" s="1391"/>
      <c r="U113" s="1391"/>
      <c r="V113" s="1391"/>
      <c r="W113" s="1391"/>
    </row>
    <row r="114" spans="1:23" ht="15" customHeight="1" x14ac:dyDescent="0.2">
      <c r="A114" s="1391"/>
      <c r="B114" s="1391"/>
      <c r="C114" s="1391"/>
      <c r="D114" s="1391"/>
      <c r="E114" s="1391"/>
      <c r="F114" s="1391"/>
      <c r="G114" s="1391"/>
      <c r="H114" s="1391"/>
      <c r="I114" s="1391"/>
      <c r="J114" s="1391"/>
      <c r="K114" s="1391"/>
      <c r="L114" s="1391"/>
      <c r="M114" s="1391"/>
      <c r="N114" s="1391"/>
      <c r="O114" s="1391"/>
      <c r="P114" s="1391"/>
      <c r="Q114" s="1391"/>
      <c r="R114" s="1391"/>
      <c r="S114" s="1391"/>
      <c r="T114" s="1391"/>
      <c r="U114" s="1391"/>
      <c r="V114" s="1391"/>
      <c r="W114" s="1391"/>
    </row>
    <row r="115" spans="1:23" s="49" customFormat="1" ht="12" customHeight="1" x14ac:dyDescent="0.2">
      <c r="A115" s="697"/>
      <c r="B115" s="697" t="s">
        <v>649</v>
      </c>
      <c r="C115" s="698"/>
      <c r="D115" s="698"/>
      <c r="E115" s="698"/>
      <c r="F115" s="698"/>
      <c r="G115" s="698"/>
      <c r="H115" s="698"/>
      <c r="I115" s="698"/>
      <c r="J115" s="698"/>
      <c r="K115" s="698"/>
      <c r="L115" s="698"/>
      <c r="M115" s="698"/>
      <c r="N115" s="698"/>
      <c r="O115" s="698"/>
      <c r="P115" s="698"/>
      <c r="Q115" s="698"/>
      <c r="R115" s="698"/>
      <c r="S115" s="698"/>
      <c r="T115" s="698"/>
      <c r="U115" s="698"/>
      <c r="V115" s="698"/>
      <c r="W115" s="698"/>
    </row>
    <row r="116" spans="1:23" ht="15" customHeight="1" x14ac:dyDescent="0.2">
      <c r="A116" s="1391"/>
      <c r="B116" s="1391"/>
      <c r="C116" s="1391"/>
      <c r="D116" s="1391"/>
      <c r="E116" s="1391"/>
      <c r="F116" s="1391"/>
      <c r="G116" s="1391"/>
      <c r="H116" s="1391"/>
      <c r="I116" s="1391"/>
      <c r="J116" s="1391"/>
      <c r="K116" s="1391"/>
      <c r="L116" s="1391"/>
      <c r="M116" s="1391"/>
      <c r="N116" s="1391"/>
      <c r="O116" s="1391"/>
      <c r="P116" s="1391"/>
      <c r="Q116" s="1391"/>
      <c r="R116" s="1391"/>
      <c r="S116" s="1391"/>
      <c r="T116" s="1391"/>
      <c r="U116" s="1391"/>
      <c r="V116" s="1391"/>
      <c r="W116" s="1391"/>
    </row>
    <row r="117" spans="1:23" ht="15" customHeight="1" x14ac:dyDescent="0.2">
      <c r="A117" s="1391"/>
      <c r="B117" s="1391"/>
      <c r="C117" s="1391"/>
      <c r="D117" s="1391"/>
      <c r="E117" s="1391"/>
      <c r="F117" s="1391"/>
      <c r="G117" s="1391"/>
      <c r="H117" s="1391"/>
      <c r="I117" s="1391"/>
      <c r="J117" s="1391"/>
      <c r="K117" s="1391"/>
      <c r="L117" s="1391"/>
      <c r="M117" s="1391"/>
      <c r="N117" s="1391"/>
      <c r="O117" s="1391"/>
      <c r="P117" s="1391"/>
      <c r="Q117" s="1391"/>
      <c r="R117" s="1391"/>
      <c r="S117" s="1391"/>
      <c r="T117" s="1391"/>
      <c r="U117" s="1391"/>
      <c r="V117" s="1391"/>
      <c r="W117" s="1391"/>
    </row>
    <row r="118" spans="1:23" ht="15" customHeight="1" x14ac:dyDescent="0.2">
      <c r="A118" s="1391"/>
      <c r="B118" s="1391"/>
      <c r="C118" s="1391"/>
      <c r="D118" s="1391"/>
      <c r="E118" s="1391"/>
      <c r="F118" s="1391"/>
      <c r="G118" s="1391"/>
      <c r="H118" s="1391"/>
      <c r="I118" s="1391"/>
      <c r="J118" s="1391"/>
      <c r="K118" s="1391"/>
      <c r="L118" s="1391"/>
      <c r="M118" s="1391"/>
      <c r="N118" s="1391"/>
      <c r="O118" s="1391"/>
      <c r="P118" s="1391"/>
      <c r="Q118" s="1391"/>
      <c r="R118" s="1391"/>
      <c r="S118" s="1391"/>
      <c r="T118" s="1391"/>
      <c r="U118" s="1391"/>
      <c r="V118" s="1391"/>
      <c r="W118" s="1391"/>
    </row>
    <row r="119" spans="1:23" ht="15" customHeight="1" x14ac:dyDescent="0.2">
      <c r="A119" s="1391"/>
      <c r="B119" s="1391"/>
      <c r="C119" s="1391"/>
      <c r="D119" s="1391"/>
      <c r="E119" s="1391"/>
      <c r="F119" s="1391"/>
      <c r="G119" s="1391"/>
      <c r="H119" s="1391"/>
      <c r="I119" s="1391"/>
      <c r="J119" s="1391"/>
      <c r="K119" s="1391"/>
      <c r="L119" s="1391"/>
      <c r="M119" s="1391"/>
      <c r="N119" s="1391"/>
      <c r="O119" s="1391"/>
      <c r="P119" s="1391"/>
      <c r="Q119" s="1391"/>
      <c r="R119" s="1391"/>
      <c r="S119" s="1391"/>
      <c r="T119" s="1391"/>
      <c r="U119" s="1391"/>
      <c r="V119" s="1391"/>
      <c r="W119" s="1391"/>
    </row>
    <row r="120" spans="1:23" ht="15" customHeight="1" x14ac:dyDescent="0.2">
      <c r="A120" s="1391"/>
      <c r="B120" s="1391"/>
      <c r="C120" s="1391"/>
      <c r="D120" s="1391"/>
      <c r="E120" s="1391"/>
      <c r="F120" s="1391"/>
      <c r="G120" s="1391"/>
      <c r="H120" s="1391"/>
      <c r="I120" s="1391"/>
      <c r="J120" s="1391"/>
      <c r="K120" s="1391"/>
      <c r="L120" s="1391"/>
      <c r="M120" s="1391"/>
      <c r="N120" s="1391"/>
      <c r="O120" s="1391"/>
      <c r="P120" s="1391"/>
      <c r="Q120" s="1391"/>
      <c r="R120" s="1391"/>
      <c r="S120" s="1391"/>
      <c r="T120" s="1391"/>
      <c r="U120" s="1391"/>
      <c r="V120" s="1391"/>
      <c r="W120" s="1391"/>
    </row>
    <row r="121" spans="1:23" ht="15" customHeight="1" x14ac:dyDescent="0.2">
      <c r="A121" s="1391"/>
      <c r="B121" s="1391"/>
      <c r="C121" s="1391"/>
      <c r="D121" s="1391"/>
      <c r="E121" s="1391"/>
      <c r="F121" s="1391"/>
      <c r="G121" s="1391"/>
      <c r="H121" s="1391"/>
      <c r="I121" s="1391"/>
      <c r="J121" s="1391"/>
      <c r="K121" s="1391"/>
      <c r="L121" s="1391"/>
      <c r="M121" s="1391"/>
      <c r="N121" s="1391"/>
      <c r="O121" s="1391"/>
      <c r="P121" s="1391"/>
      <c r="Q121" s="1391"/>
      <c r="R121" s="1391"/>
      <c r="S121" s="1391"/>
      <c r="T121" s="1391"/>
      <c r="U121" s="1391"/>
      <c r="V121" s="1391"/>
      <c r="W121" s="1391"/>
    </row>
    <row r="122" spans="1:23" ht="15" customHeight="1" x14ac:dyDescent="0.2">
      <c r="A122" s="1391"/>
      <c r="B122" s="1391"/>
      <c r="C122" s="1391"/>
      <c r="D122" s="1391"/>
      <c r="E122" s="1391"/>
      <c r="F122" s="1391"/>
      <c r="G122" s="1391"/>
      <c r="H122" s="1391"/>
      <c r="I122" s="1391"/>
      <c r="J122" s="1391"/>
      <c r="K122" s="1391"/>
      <c r="L122" s="1391"/>
      <c r="M122" s="1391"/>
      <c r="N122" s="1391"/>
      <c r="O122" s="1391"/>
      <c r="P122" s="1391"/>
      <c r="Q122" s="1391"/>
      <c r="R122" s="1391"/>
      <c r="S122" s="1391"/>
      <c r="T122" s="1391"/>
      <c r="U122" s="1391"/>
      <c r="V122" s="1391"/>
      <c r="W122" s="1391"/>
    </row>
    <row r="123" spans="1:23" ht="15" customHeight="1" x14ac:dyDescent="0.2">
      <c r="A123" s="1391"/>
      <c r="B123" s="1391"/>
      <c r="C123" s="1391"/>
      <c r="D123" s="1391"/>
      <c r="E123" s="1391"/>
      <c r="F123" s="1391"/>
      <c r="G123" s="1391"/>
      <c r="H123" s="1391"/>
      <c r="I123" s="1391"/>
      <c r="J123" s="1391"/>
      <c r="K123" s="1391"/>
      <c r="L123" s="1391"/>
      <c r="M123" s="1391"/>
      <c r="N123" s="1391"/>
      <c r="O123" s="1391"/>
      <c r="P123" s="1391"/>
      <c r="Q123" s="1391"/>
      <c r="R123" s="1391"/>
      <c r="S123" s="1391"/>
      <c r="T123" s="1391"/>
      <c r="U123" s="1391"/>
      <c r="V123" s="1391"/>
      <c r="W123" s="1391"/>
    </row>
    <row r="124" spans="1:23" ht="15" customHeight="1" x14ac:dyDescent="0.2">
      <c r="A124" s="1391"/>
      <c r="B124" s="1391"/>
      <c r="C124" s="1391"/>
      <c r="D124" s="1391"/>
      <c r="E124" s="1391"/>
      <c r="F124" s="1391"/>
      <c r="G124" s="1391"/>
      <c r="H124" s="1391"/>
      <c r="I124" s="1391"/>
      <c r="J124" s="1391"/>
      <c r="K124" s="1391"/>
      <c r="L124" s="1391"/>
      <c r="M124" s="1391"/>
      <c r="N124" s="1391"/>
      <c r="O124" s="1391"/>
      <c r="P124" s="1391"/>
      <c r="Q124" s="1391"/>
      <c r="R124" s="1391"/>
      <c r="S124" s="1391"/>
      <c r="T124" s="1391"/>
      <c r="U124" s="1391"/>
      <c r="V124" s="1391"/>
      <c r="W124" s="1391"/>
    </row>
    <row r="125" spans="1:23" ht="15" customHeight="1" x14ac:dyDescent="0.2">
      <c r="A125" s="1391"/>
      <c r="B125" s="1391"/>
      <c r="C125" s="1391"/>
      <c r="D125" s="1391"/>
      <c r="E125" s="1391"/>
      <c r="F125" s="1391"/>
      <c r="G125" s="1391"/>
      <c r="H125" s="1391"/>
      <c r="I125" s="1391"/>
      <c r="J125" s="1391"/>
      <c r="K125" s="1391"/>
      <c r="L125" s="1391"/>
      <c r="M125" s="1391"/>
      <c r="N125" s="1391"/>
      <c r="O125" s="1391"/>
      <c r="P125" s="1391"/>
      <c r="Q125" s="1391"/>
      <c r="R125" s="1391"/>
      <c r="S125" s="1391"/>
      <c r="T125" s="1391"/>
      <c r="U125" s="1391"/>
      <c r="V125" s="1391"/>
      <c r="W125" s="1391"/>
    </row>
    <row r="126" spans="1:23" ht="15" customHeight="1" x14ac:dyDescent="0.2">
      <c r="A126" s="1391"/>
      <c r="B126" s="1391"/>
      <c r="C126" s="1391"/>
      <c r="D126" s="1391"/>
      <c r="E126" s="1391"/>
      <c r="F126" s="1391"/>
      <c r="G126" s="1391"/>
      <c r="H126" s="1391"/>
      <c r="I126" s="1391"/>
      <c r="J126" s="1391"/>
      <c r="K126" s="1391"/>
      <c r="L126" s="1391"/>
      <c r="M126" s="1391"/>
      <c r="N126" s="1391"/>
      <c r="O126" s="1391"/>
      <c r="P126" s="1391"/>
      <c r="Q126" s="1391"/>
      <c r="R126" s="1391"/>
      <c r="S126" s="1391"/>
      <c r="T126" s="1391"/>
      <c r="U126" s="1391"/>
      <c r="V126" s="1391"/>
      <c r="W126" s="1391"/>
    </row>
    <row r="127" spans="1:23" ht="12.6" customHeight="1" x14ac:dyDescent="0.2">
      <c r="B127" s="699" t="s">
        <v>560</v>
      </c>
      <c r="C127" s="699"/>
      <c r="D127" s="699"/>
      <c r="E127" s="699"/>
      <c r="F127" s="699"/>
      <c r="G127" s="699"/>
      <c r="H127" s="699"/>
      <c r="I127" s="699"/>
      <c r="J127" s="700" t="s">
        <v>650</v>
      </c>
      <c r="K127" s="699"/>
      <c r="L127" s="699"/>
      <c r="M127" s="699"/>
      <c r="N127" s="699"/>
      <c r="O127" s="699"/>
      <c r="P127" s="699"/>
      <c r="Q127" s="699"/>
      <c r="R127" s="699"/>
      <c r="S127" s="699"/>
      <c r="T127" s="699"/>
      <c r="U127" s="699"/>
      <c r="V127" s="699"/>
      <c r="W127" s="701"/>
    </row>
    <row r="128" spans="1:23" ht="12.6" customHeight="1" x14ac:dyDescent="0.2">
      <c r="C128" s="700"/>
      <c r="D128" s="700"/>
      <c r="E128" s="700"/>
      <c r="F128" s="700"/>
      <c r="G128" s="700"/>
      <c r="H128" s="700"/>
      <c r="I128" s="700"/>
      <c r="J128" s="700" t="s">
        <v>599</v>
      </c>
      <c r="K128" s="700"/>
      <c r="L128" s="700"/>
      <c r="M128" s="700"/>
      <c r="N128" s="700"/>
      <c r="O128" s="700"/>
      <c r="P128" s="700"/>
      <c r="Q128" s="700"/>
      <c r="R128" s="700"/>
      <c r="S128" s="700"/>
      <c r="T128" s="700"/>
      <c r="U128" s="700"/>
      <c r="V128" s="700"/>
      <c r="W128" s="702"/>
    </row>
    <row r="129" spans="1:24" ht="20.25" customHeight="1" x14ac:dyDescent="0.25">
      <c r="A129" s="1221"/>
      <c r="B129" s="1221"/>
      <c r="C129" s="1221"/>
      <c r="D129" s="1221"/>
      <c r="E129" s="1221"/>
      <c r="F129" s="1221"/>
      <c r="G129" s="1221"/>
      <c r="H129" s="1221"/>
      <c r="I129" s="1221"/>
      <c r="J129" s="1221"/>
      <c r="K129" s="1221"/>
      <c r="L129" s="1221"/>
      <c r="M129" s="1221"/>
      <c r="N129" s="1221"/>
      <c r="O129" s="1221"/>
      <c r="P129" s="579"/>
      <c r="Q129" s="1352"/>
      <c r="R129" s="1352"/>
      <c r="S129" s="1352"/>
      <c r="T129" s="1352"/>
      <c r="U129" s="1352"/>
      <c r="V129" s="1352"/>
      <c r="W129" s="1352"/>
    </row>
    <row r="130" spans="1:24" s="650" customFormat="1" ht="10.5" customHeight="1" x14ac:dyDescent="0.2">
      <c r="A130" s="703" t="s">
        <v>564</v>
      </c>
      <c r="B130" s="704"/>
      <c r="D130" s="705"/>
      <c r="E130" s="705"/>
      <c r="F130" s="705"/>
      <c r="G130" s="705"/>
      <c r="H130" s="705"/>
      <c r="I130" s="705"/>
      <c r="J130" s="705"/>
      <c r="K130" s="705"/>
      <c r="L130" s="705"/>
      <c r="M130" s="705"/>
      <c r="N130" s="705"/>
      <c r="O130" s="705"/>
      <c r="P130" s="706"/>
      <c r="Q130" s="703" t="s">
        <v>565</v>
      </c>
      <c r="R130" s="705"/>
      <c r="S130" s="705"/>
      <c r="T130" s="705"/>
      <c r="U130" s="705"/>
      <c r="V130" s="705"/>
      <c r="W130" s="707"/>
    </row>
    <row r="131" spans="1:24" ht="9" customHeight="1" x14ac:dyDescent="0.2">
      <c r="A131" s="585"/>
      <c r="B131" s="23"/>
      <c r="D131" s="585"/>
      <c r="E131" s="585"/>
      <c r="F131" s="585"/>
      <c r="G131" s="585"/>
      <c r="H131" s="585"/>
      <c r="I131" s="585"/>
      <c r="J131" s="585"/>
      <c r="K131" s="585"/>
      <c r="L131" s="585"/>
      <c r="M131" s="585"/>
      <c r="N131" s="585"/>
      <c r="O131" s="585"/>
      <c r="P131" s="585"/>
      <c r="Q131" s="585"/>
      <c r="R131" s="585"/>
      <c r="S131" s="585"/>
      <c r="T131" s="585"/>
      <c r="U131" s="585"/>
      <c r="V131" s="585"/>
      <c r="W131" s="708"/>
    </row>
    <row r="132" spans="1:24" ht="18" customHeight="1" x14ac:dyDescent="0.25">
      <c r="A132" s="1345"/>
      <c r="B132" s="1345"/>
      <c r="C132" s="1345"/>
      <c r="D132" s="1345"/>
      <c r="E132" s="1345"/>
      <c r="F132" s="1345"/>
      <c r="G132" s="1345"/>
      <c r="H132" s="1345"/>
      <c r="I132" s="1345"/>
      <c r="J132" s="1345"/>
      <c r="K132" s="1345"/>
      <c r="L132" s="1345"/>
      <c r="M132" s="1345"/>
      <c r="N132" s="1345"/>
      <c r="O132" s="1345"/>
      <c r="P132" s="585"/>
      <c r="Q132" s="1346"/>
      <c r="R132" s="1346"/>
      <c r="S132" s="1346"/>
      <c r="T132" s="1346"/>
      <c r="U132" s="1346"/>
      <c r="V132" s="1346"/>
      <c r="W132" s="1346"/>
    </row>
    <row r="133" spans="1:24" s="650" customFormat="1" ht="10.5" customHeight="1" x14ac:dyDescent="0.2">
      <c r="A133" s="703" t="s">
        <v>566</v>
      </c>
      <c r="B133" s="704"/>
      <c r="D133" s="705"/>
      <c r="E133" s="705"/>
      <c r="F133" s="705"/>
      <c r="G133" s="705"/>
      <c r="H133" s="705"/>
      <c r="I133" s="705"/>
      <c r="J133" s="705"/>
      <c r="K133" s="705"/>
      <c r="L133" s="705"/>
      <c r="M133" s="705"/>
      <c r="N133" s="705"/>
      <c r="O133" s="705"/>
      <c r="P133" s="706"/>
      <c r="Q133" s="703" t="s">
        <v>567</v>
      </c>
      <c r="R133" s="705"/>
      <c r="S133" s="705"/>
      <c r="T133" s="705"/>
      <c r="U133" s="705"/>
      <c r="V133" s="705"/>
      <c r="W133" s="707"/>
    </row>
    <row r="134" spans="1:24" ht="13.5" x14ac:dyDescent="0.25">
      <c r="B134" s="23"/>
      <c r="C134" s="579"/>
      <c r="D134" s="579"/>
      <c r="E134" s="579"/>
      <c r="F134" s="579"/>
      <c r="G134" s="579"/>
      <c r="H134" s="579"/>
      <c r="I134" s="579"/>
      <c r="J134" s="579"/>
      <c r="K134" s="579"/>
      <c r="L134" s="579"/>
      <c r="M134" s="579"/>
      <c r="N134" s="579"/>
      <c r="O134" s="579"/>
      <c r="P134" s="579"/>
      <c r="Q134" s="579"/>
      <c r="R134" s="579"/>
      <c r="S134" s="579"/>
      <c r="T134" s="579"/>
      <c r="U134" s="579"/>
      <c r="V134" s="579"/>
      <c r="W134" s="709"/>
    </row>
    <row r="135" spans="1:24" ht="24" customHeight="1" x14ac:dyDescent="0.2">
      <c r="A135" s="710"/>
      <c r="B135" s="710"/>
      <c r="C135" s="710"/>
      <c r="D135" s="710"/>
      <c r="E135" s="710"/>
      <c r="F135" s="710"/>
      <c r="G135" s="710"/>
      <c r="H135" s="710"/>
      <c r="I135" s="710"/>
      <c r="J135" s="710"/>
      <c r="K135" s="710"/>
      <c r="L135" s="710"/>
      <c r="M135" s="710"/>
      <c r="N135" s="710"/>
      <c r="O135" s="710"/>
      <c r="P135" s="710"/>
      <c r="Q135" s="710"/>
      <c r="R135" s="710"/>
      <c r="S135" s="710"/>
      <c r="T135" s="710"/>
      <c r="U135" s="710"/>
      <c r="V135" s="710"/>
      <c r="W135" s="710"/>
      <c r="X135" s="711"/>
    </row>
    <row r="136" spans="1:24" ht="24" customHeight="1" x14ac:dyDescent="0.2">
      <c r="A136" s="710"/>
      <c r="B136" s="710"/>
      <c r="C136" s="710"/>
      <c r="D136" s="710"/>
      <c r="E136" s="710"/>
      <c r="F136" s="710"/>
      <c r="G136" s="710"/>
      <c r="H136" s="710"/>
      <c r="I136" s="710"/>
      <c r="J136" s="710"/>
      <c r="K136" s="710"/>
      <c r="L136" s="710"/>
      <c r="M136" s="710"/>
      <c r="N136" s="710"/>
      <c r="O136" s="710"/>
      <c r="P136" s="710"/>
      <c r="Q136" s="710"/>
      <c r="R136" s="710"/>
      <c r="S136" s="710"/>
      <c r="T136" s="710"/>
      <c r="U136" s="710"/>
      <c r="V136" s="710"/>
      <c r="W136" s="710"/>
      <c r="X136" s="711"/>
    </row>
    <row r="137" spans="1:24" ht="24" customHeight="1" x14ac:dyDescent="0.2">
      <c r="A137" s="710"/>
      <c r="B137" s="710"/>
      <c r="C137" s="710"/>
      <c r="D137" s="710"/>
      <c r="E137" s="710"/>
      <c r="F137" s="710"/>
      <c r="G137" s="710"/>
      <c r="H137" s="710"/>
      <c r="I137" s="710"/>
      <c r="J137" s="710"/>
      <c r="K137" s="710"/>
      <c r="L137" s="710"/>
      <c r="M137" s="710"/>
      <c r="N137" s="710"/>
      <c r="O137" s="710"/>
      <c r="P137" s="710"/>
      <c r="Q137" s="710"/>
      <c r="R137" s="710"/>
      <c r="S137" s="710"/>
      <c r="T137" s="710"/>
      <c r="U137" s="710"/>
      <c r="V137" s="710"/>
      <c r="W137" s="710"/>
      <c r="X137" s="711"/>
    </row>
    <row r="138" spans="1:24" ht="24" customHeight="1" x14ac:dyDescent="0.2">
      <c r="A138" s="710"/>
      <c r="B138" s="710"/>
      <c r="C138" s="710"/>
      <c r="D138" s="710"/>
      <c r="E138" s="710"/>
      <c r="F138" s="710"/>
      <c r="G138" s="710"/>
      <c r="H138" s="710"/>
      <c r="I138" s="710"/>
      <c r="J138" s="710"/>
      <c r="K138" s="710"/>
      <c r="L138" s="710"/>
      <c r="M138" s="710"/>
      <c r="N138" s="710"/>
      <c r="O138" s="710"/>
      <c r="P138" s="710"/>
      <c r="Q138" s="710"/>
      <c r="R138" s="710"/>
      <c r="S138" s="710"/>
      <c r="T138" s="710"/>
      <c r="U138" s="710"/>
      <c r="V138" s="710"/>
      <c r="W138" s="710"/>
      <c r="X138" s="711"/>
    </row>
    <row r="139" spans="1:24" ht="24" customHeight="1" x14ac:dyDescent="0.2">
      <c r="A139" s="710"/>
      <c r="B139" s="710"/>
      <c r="C139" s="710"/>
      <c r="D139" s="710"/>
      <c r="E139" s="710"/>
      <c r="F139" s="710"/>
      <c r="G139" s="710"/>
      <c r="H139" s="710"/>
      <c r="I139" s="710"/>
      <c r="J139" s="710"/>
      <c r="K139" s="710"/>
      <c r="L139" s="710"/>
      <c r="M139" s="710"/>
      <c r="N139" s="710"/>
      <c r="O139" s="710"/>
      <c r="P139" s="710"/>
      <c r="Q139" s="710"/>
      <c r="R139" s="710"/>
      <c r="S139" s="710"/>
      <c r="T139" s="710"/>
      <c r="U139" s="710"/>
      <c r="V139" s="710"/>
      <c r="W139" s="710"/>
      <c r="X139" s="711"/>
    </row>
    <row r="140" spans="1:24" ht="24" customHeight="1" x14ac:dyDescent="0.2">
      <c r="A140" s="710"/>
      <c r="B140" s="710"/>
      <c r="C140" s="710"/>
      <c r="D140" s="710"/>
      <c r="E140" s="710"/>
      <c r="F140" s="710"/>
      <c r="G140" s="710"/>
      <c r="H140" s="710"/>
      <c r="I140" s="710"/>
      <c r="J140" s="710"/>
      <c r="K140" s="710"/>
      <c r="L140" s="710"/>
      <c r="M140" s="710"/>
      <c r="N140" s="710"/>
      <c r="O140" s="710"/>
      <c r="P140" s="710"/>
      <c r="Q140" s="710"/>
      <c r="R140" s="710"/>
      <c r="S140" s="710"/>
      <c r="T140" s="710"/>
      <c r="U140" s="710"/>
      <c r="V140" s="710"/>
      <c r="W140" s="710"/>
      <c r="X140" s="711"/>
    </row>
    <row r="141" spans="1:24" ht="24" customHeight="1" x14ac:dyDescent="0.2">
      <c r="A141" s="710"/>
      <c r="B141" s="710"/>
      <c r="C141" s="710"/>
      <c r="D141" s="710"/>
      <c r="E141" s="710"/>
      <c r="F141" s="710"/>
      <c r="G141" s="710"/>
      <c r="H141" s="710"/>
      <c r="I141" s="710"/>
      <c r="J141" s="710"/>
      <c r="K141" s="710"/>
      <c r="L141" s="710"/>
      <c r="M141" s="710"/>
      <c r="N141" s="710"/>
      <c r="O141" s="710"/>
      <c r="P141" s="710"/>
      <c r="Q141" s="710"/>
      <c r="R141" s="710"/>
      <c r="S141" s="710"/>
      <c r="T141" s="710"/>
      <c r="U141" s="710"/>
      <c r="V141" s="710"/>
      <c r="W141" s="710"/>
      <c r="X141" s="711"/>
    </row>
    <row r="142" spans="1:24" ht="24" customHeight="1" x14ac:dyDescent="0.2">
      <c r="A142" s="710"/>
      <c r="B142" s="710"/>
      <c r="C142" s="710"/>
      <c r="D142" s="710"/>
      <c r="E142" s="710"/>
      <c r="F142" s="710"/>
      <c r="G142" s="710"/>
      <c r="H142" s="710"/>
      <c r="I142" s="710"/>
      <c r="J142" s="710"/>
      <c r="K142" s="710"/>
      <c r="L142" s="710"/>
      <c r="M142" s="710"/>
      <c r="N142" s="710"/>
      <c r="O142" s="710"/>
      <c r="P142" s="710"/>
      <c r="Q142" s="710"/>
      <c r="R142" s="710"/>
      <c r="S142" s="710"/>
      <c r="T142" s="710"/>
      <c r="U142" s="710"/>
      <c r="V142" s="710"/>
      <c r="W142" s="710"/>
      <c r="X142" s="711"/>
    </row>
    <row r="143" spans="1:24" ht="24" customHeight="1" x14ac:dyDescent="0.2">
      <c r="A143" s="710"/>
      <c r="B143" s="710"/>
      <c r="C143" s="710"/>
      <c r="D143" s="710"/>
      <c r="E143" s="710"/>
      <c r="F143" s="710"/>
      <c r="G143" s="710"/>
      <c r="H143" s="710"/>
      <c r="I143" s="710"/>
      <c r="J143" s="710"/>
      <c r="K143" s="710"/>
      <c r="L143" s="710"/>
      <c r="M143" s="710"/>
      <c r="N143" s="710"/>
      <c r="O143" s="710"/>
      <c r="P143" s="710"/>
      <c r="Q143" s="710"/>
      <c r="R143" s="710"/>
      <c r="S143" s="710"/>
      <c r="T143" s="710"/>
      <c r="U143" s="710"/>
      <c r="V143" s="710"/>
      <c r="W143" s="710"/>
      <c r="X143" s="711"/>
    </row>
    <row r="144" spans="1:24" ht="24" customHeight="1" x14ac:dyDescent="0.2">
      <c r="A144" s="710"/>
      <c r="B144" s="710"/>
      <c r="C144" s="710"/>
      <c r="D144" s="710"/>
      <c r="E144" s="710"/>
      <c r="F144" s="710"/>
      <c r="G144" s="710"/>
      <c r="H144" s="710"/>
      <c r="I144" s="710"/>
      <c r="J144" s="710"/>
      <c r="K144" s="710"/>
      <c r="L144" s="710"/>
      <c r="M144" s="710"/>
      <c r="N144" s="710"/>
      <c r="O144" s="710"/>
      <c r="P144" s="710"/>
      <c r="Q144" s="710"/>
      <c r="R144" s="710"/>
      <c r="S144" s="710"/>
      <c r="T144" s="710"/>
      <c r="U144" s="710"/>
      <c r="V144" s="710"/>
      <c r="W144" s="710"/>
      <c r="X144" s="711"/>
    </row>
    <row r="145" spans="1:24" ht="24" customHeight="1" x14ac:dyDescent="0.2">
      <c r="A145" s="710"/>
      <c r="B145" s="710"/>
      <c r="C145" s="710"/>
      <c r="D145" s="710"/>
      <c r="E145" s="710"/>
      <c r="F145" s="710"/>
      <c r="G145" s="710"/>
      <c r="H145" s="710"/>
      <c r="I145" s="710"/>
      <c r="J145" s="710"/>
      <c r="K145" s="710"/>
      <c r="L145" s="710"/>
      <c r="M145" s="710"/>
      <c r="N145" s="710"/>
      <c r="O145" s="710"/>
      <c r="P145" s="710"/>
      <c r="Q145" s="710"/>
      <c r="R145" s="710"/>
      <c r="S145" s="710"/>
      <c r="T145" s="710"/>
      <c r="U145" s="710"/>
      <c r="V145" s="710"/>
      <c r="W145" s="710"/>
      <c r="X145" s="711"/>
    </row>
    <row r="146" spans="1:24" ht="24" customHeight="1" x14ac:dyDescent="0.2">
      <c r="A146" s="710"/>
      <c r="B146" s="710"/>
      <c r="C146" s="710"/>
      <c r="D146" s="710"/>
      <c r="E146" s="710"/>
      <c r="F146" s="710"/>
      <c r="G146" s="710"/>
      <c r="H146" s="710"/>
      <c r="I146" s="710"/>
      <c r="J146" s="710"/>
      <c r="K146" s="710"/>
      <c r="L146" s="710"/>
      <c r="M146" s="710"/>
      <c r="N146" s="710"/>
      <c r="O146" s="710"/>
      <c r="P146" s="710"/>
      <c r="Q146" s="710"/>
      <c r="R146" s="710"/>
      <c r="S146" s="710"/>
      <c r="T146" s="710"/>
      <c r="U146" s="710"/>
      <c r="V146" s="710"/>
      <c r="W146" s="710"/>
      <c r="X146" s="711"/>
    </row>
    <row r="147" spans="1:24" ht="24" customHeight="1" x14ac:dyDescent="0.2">
      <c r="A147" s="710"/>
      <c r="B147" s="710"/>
      <c r="C147" s="710"/>
      <c r="D147" s="710"/>
      <c r="E147" s="710"/>
      <c r="F147" s="710"/>
      <c r="G147" s="710"/>
      <c r="H147" s="710"/>
      <c r="I147" s="710"/>
      <c r="J147" s="710"/>
      <c r="K147" s="710"/>
      <c r="L147" s="710"/>
      <c r="M147" s="710"/>
      <c r="N147" s="710"/>
      <c r="O147" s="710"/>
      <c r="P147" s="710"/>
      <c r="Q147" s="710"/>
      <c r="R147" s="710"/>
      <c r="S147" s="710"/>
      <c r="T147" s="710"/>
      <c r="U147" s="710"/>
      <c r="V147" s="710"/>
      <c r="W147" s="710"/>
      <c r="X147" s="711"/>
    </row>
    <row r="148" spans="1:24" ht="24" customHeight="1" x14ac:dyDescent="0.2">
      <c r="A148" s="710"/>
      <c r="B148" s="710"/>
      <c r="C148" s="710"/>
      <c r="D148" s="710"/>
      <c r="E148" s="710"/>
      <c r="F148" s="710"/>
      <c r="G148" s="710"/>
      <c r="H148" s="710"/>
      <c r="I148" s="710"/>
      <c r="J148" s="710"/>
      <c r="K148" s="710"/>
      <c r="L148" s="710"/>
      <c r="M148" s="710"/>
      <c r="N148" s="710"/>
      <c r="O148" s="710"/>
      <c r="P148" s="710"/>
      <c r="Q148" s="710"/>
      <c r="R148" s="710"/>
      <c r="S148" s="710"/>
      <c r="T148" s="710"/>
      <c r="U148" s="710"/>
      <c r="V148" s="710"/>
      <c r="W148" s="710"/>
      <c r="X148" s="711"/>
    </row>
    <row r="149" spans="1:24" ht="24" customHeight="1" x14ac:dyDescent="0.2">
      <c r="A149" s="712"/>
      <c r="B149" s="710"/>
      <c r="C149" s="710"/>
      <c r="D149" s="710"/>
      <c r="E149" s="710"/>
      <c r="F149" s="710"/>
      <c r="G149" s="710"/>
      <c r="H149" s="710"/>
      <c r="I149" s="710"/>
      <c r="J149" s="710"/>
      <c r="K149" s="710"/>
      <c r="L149" s="710"/>
      <c r="M149" s="710"/>
      <c r="N149" s="710"/>
      <c r="O149" s="710"/>
      <c r="P149" s="710"/>
      <c r="Q149" s="710"/>
      <c r="R149" s="710"/>
      <c r="S149" s="710"/>
      <c r="T149" s="710"/>
      <c r="U149" s="710"/>
      <c r="V149" s="710"/>
      <c r="W149" s="710"/>
      <c r="X149" s="711"/>
    </row>
    <row r="150" spans="1:24" ht="24" customHeight="1" x14ac:dyDescent="0.2">
      <c r="A150" s="712"/>
      <c r="B150" s="713"/>
      <c r="C150" s="713"/>
      <c r="D150" s="713"/>
      <c r="E150" s="713"/>
      <c r="F150" s="713"/>
      <c r="G150" s="713"/>
      <c r="H150" s="713"/>
      <c r="I150" s="713"/>
      <c r="J150" s="713"/>
      <c r="K150" s="713"/>
      <c r="L150" s="713"/>
      <c r="M150" s="713"/>
      <c r="N150" s="713"/>
      <c r="O150" s="713"/>
      <c r="P150" s="713"/>
      <c r="Q150" s="713"/>
      <c r="R150" s="713"/>
      <c r="S150" s="713"/>
      <c r="T150" s="713"/>
      <c r="U150" s="713"/>
      <c r="V150" s="713"/>
      <c r="W150" s="713"/>
      <c r="X150" s="711"/>
    </row>
    <row r="151" spans="1:24" ht="24" customHeight="1" x14ac:dyDescent="0.2">
      <c r="A151" s="712"/>
      <c r="B151" s="713"/>
      <c r="C151" s="713"/>
      <c r="D151" s="713"/>
      <c r="E151" s="713"/>
      <c r="F151" s="713"/>
      <c r="G151" s="713"/>
      <c r="H151" s="713"/>
      <c r="I151" s="713"/>
      <c r="J151" s="713"/>
      <c r="K151" s="713"/>
      <c r="L151" s="713"/>
      <c r="M151" s="713"/>
      <c r="N151" s="713"/>
      <c r="O151" s="713"/>
      <c r="P151" s="713"/>
      <c r="Q151" s="713"/>
      <c r="R151" s="713"/>
      <c r="S151" s="713"/>
      <c r="T151" s="713"/>
      <c r="U151" s="713"/>
      <c r="V151" s="713"/>
      <c r="W151" s="713"/>
      <c r="X151" s="711"/>
    </row>
    <row r="152" spans="1:24" ht="24" customHeight="1" x14ac:dyDescent="0.2">
      <c r="A152" s="712"/>
      <c r="B152" s="713"/>
      <c r="C152" s="713"/>
      <c r="D152" s="713"/>
      <c r="E152" s="713"/>
      <c r="F152" s="713"/>
      <c r="G152" s="713"/>
      <c r="H152" s="713"/>
      <c r="I152" s="713"/>
      <c r="J152" s="713"/>
      <c r="K152" s="713"/>
      <c r="L152" s="713"/>
      <c r="M152" s="713"/>
      <c r="N152" s="713"/>
      <c r="O152" s="713"/>
      <c r="P152" s="713"/>
      <c r="Q152" s="713"/>
      <c r="R152" s="713"/>
      <c r="S152" s="713"/>
      <c r="T152" s="713"/>
      <c r="U152" s="713"/>
      <c r="V152" s="713"/>
      <c r="W152" s="713"/>
      <c r="X152" s="711"/>
    </row>
    <row r="153" spans="1:24" ht="24" customHeight="1" x14ac:dyDescent="0.2">
      <c r="A153" s="712"/>
      <c r="B153" s="713"/>
      <c r="C153" s="713"/>
      <c r="D153" s="713"/>
      <c r="E153" s="713"/>
      <c r="F153" s="713"/>
      <c r="G153" s="713"/>
      <c r="H153" s="713"/>
      <c r="I153" s="713"/>
      <c r="J153" s="713"/>
      <c r="K153" s="713"/>
      <c r="L153" s="713"/>
      <c r="M153" s="713"/>
      <c r="N153" s="713"/>
      <c r="O153" s="713"/>
      <c r="P153" s="713"/>
      <c r="Q153" s="713"/>
      <c r="R153" s="713"/>
      <c r="S153" s="713"/>
      <c r="T153" s="713"/>
      <c r="U153" s="713"/>
      <c r="V153" s="713"/>
      <c r="W153" s="713"/>
      <c r="X153" s="711"/>
    </row>
    <row r="154" spans="1:24" ht="24" customHeight="1" x14ac:dyDescent="0.2">
      <c r="A154" s="712"/>
      <c r="B154" s="713"/>
      <c r="C154" s="713"/>
      <c r="D154" s="713"/>
      <c r="E154" s="713"/>
      <c r="F154" s="713"/>
      <c r="G154" s="713"/>
      <c r="H154" s="713"/>
      <c r="I154" s="713"/>
      <c r="J154" s="713"/>
      <c r="K154" s="713"/>
      <c r="L154" s="713"/>
      <c r="M154" s="713"/>
      <c r="N154" s="713"/>
      <c r="O154" s="713"/>
      <c r="P154" s="713"/>
      <c r="Q154" s="713"/>
      <c r="R154" s="713"/>
      <c r="S154" s="713"/>
      <c r="T154" s="713"/>
      <c r="U154" s="713"/>
      <c r="V154" s="713"/>
      <c r="W154" s="713"/>
      <c r="X154" s="711"/>
    </row>
    <row r="155" spans="1:24" ht="24" customHeight="1" x14ac:dyDescent="0.2">
      <c r="A155" s="712"/>
      <c r="B155" s="713"/>
      <c r="C155" s="713"/>
      <c r="D155" s="713"/>
      <c r="E155" s="713"/>
      <c r="F155" s="713"/>
      <c r="G155" s="713"/>
      <c r="H155" s="713"/>
      <c r="I155" s="713"/>
      <c r="J155" s="713"/>
      <c r="K155" s="713"/>
      <c r="L155" s="713"/>
      <c r="M155" s="713"/>
      <c r="N155" s="713"/>
      <c r="O155" s="713"/>
      <c r="P155" s="713"/>
      <c r="Q155" s="713"/>
      <c r="R155" s="713"/>
      <c r="S155" s="713"/>
      <c r="T155" s="713"/>
      <c r="U155" s="713"/>
      <c r="V155" s="713"/>
      <c r="W155" s="713"/>
      <c r="X155" s="711"/>
    </row>
    <row r="156" spans="1:24" ht="24" customHeight="1" x14ac:dyDescent="0.2">
      <c r="A156" s="714"/>
      <c r="B156" s="713"/>
      <c r="C156" s="713"/>
      <c r="D156" s="713"/>
      <c r="E156" s="713"/>
      <c r="F156" s="713"/>
      <c r="G156" s="713"/>
      <c r="H156" s="713"/>
      <c r="I156" s="713"/>
      <c r="J156" s="713"/>
      <c r="K156" s="713"/>
      <c r="L156" s="713"/>
      <c r="M156" s="713"/>
      <c r="N156" s="713"/>
      <c r="O156" s="713"/>
      <c r="P156" s="713"/>
      <c r="Q156" s="713"/>
      <c r="R156" s="713"/>
      <c r="S156" s="713"/>
      <c r="T156" s="713"/>
      <c r="U156" s="713"/>
      <c r="V156" s="713"/>
      <c r="W156" s="713"/>
      <c r="X156" s="711"/>
    </row>
    <row r="157" spans="1:24" ht="12.75" customHeight="1" x14ac:dyDescent="0.2">
      <c r="A157" s="58"/>
      <c r="B157" s="1410"/>
      <c r="C157" s="1410"/>
      <c r="D157" s="1410"/>
      <c r="E157" s="1410"/>
      <c r="F157" s="1410"/>
      <c r="G157" s="1410"/>
      <c r="H157" s="1410"/>
      <c r="I157" s="1410"/>
      <c r="J157" s="1410"/>
      <c r="K157" s="1410"/>
      <c r="L157" s="1410"/>
      <c r="M157" s="1410"/>
      <c r="N157" s="1410"/>
      <c r="O157" s="1410"/>
      <c r="P157" s="1410"/>
      <c r="Q157" s="1410"/>
      <c r="R157" s="1410"/>
      <c r="S157" s="1410"/>
      <c r="T157" s="1410"/>
      <c r="U157" s="1410"/>
      <c r="V157" s="1410"/>
      <c r="W157" s="715"/>
      <c r="X157" s="711"/>
    </row>
    <row r="158" spans="1:24" ht="13.5" x14ac:dyDescent="0.25">
      <c r="A158" s="58"/>
      <c r="B158" s="58"/>
      <c r="C158" s="709"/>
      <c r="D158" s="709"/>
      <c r="E158" s="709"/>
      <c r="F158" s="709"/>
      <c r="G158" s="709"/>
      <c r="H158" s="709"/>
      <c r="I158" s="709"/>
      <c r="J158" s="709"/>
      <c r="K158" s="709"/>
      <c r="L158" s="709"/>
      <c r="M158" s="709"/>
      <c r="N158" s="709"/>
      <c r="O158" s="709"/>
      <c r="P158" s="709"/>
      <c r="Q158" s="709"/>
      <c r="R158" s="709"/>
      <c r="S158" s="709"/>
      <c r="T158" s="709"/>
      <c r="U158" s="709"/>
      <c r="V158" s="709"/>
      <c r="W158" s="709"/>
      <c r="X158" s="58"/>
    </row>
    <row r="159" spans="1:24" x14ac:dyDescent="0.2">
      <c r="B159" s="23"/>
      <c r="C159" s="23"/>
      <c r="D159" s="23"/>
      <c r="E159" s="23"/>
      <c r="F159" s="23"/>
      <c r="G159" s="23"/>
      <c r="H159" s="23"/>
      <c r="I159" s="23"/>
      <c r="J159" s="23"/>
      <c r="K159" s="23"/>
      <c r="L159" s="23"/>
      <c r="M159" s="23"/>
      <c r="N159" s="23"/>
      <c r="O159" s="23"/>
      <c r="P159" s="23"/>
      <c r="Q159" s="23"/>
      <c r="R159" s="23"/>
      <c r="S159" s="23"/>
      <c r="T159" s="23"/>
      <c r="U159" s="23"/>
      <c r="V159" s="23"/>
    </row>
    <row r="160" spans="1:24" x14ac:dyDescent="0.2">
      <c r="B160" s="23"/>
      <c r="C160" s="23"/>
      <c r="D160" s="23"/>
      <c r="E160" s="23"/>
      <c r="F160" s="23"/>
      <c r="G160" s="23"/>
      <c r="H160" s="23"/>
      <c r="I160" s="23"/>
      <c r="J160" s="23"/>
      <c r="K160" s="23"/>
      <c r="L160" s="23"/>
      <c r="M160" s="23"/>
      <c r="N160" s="23"/>
      <c r="O160" s="23"/>
      <c r="P160" s="23"/>
      <c r="Q160" s="23"/>
      <c r="R160" s="23"/>
      <c r="S160" s="23"/>
      <c r="T160" s="23"/>
      <c r="U160" s="23"/>
      <c r="V160" s="23"/>
    </row>
  </sheetData>
  <mergeCells count="107">
    <mergeCell ref="G24:I24"/>
    <mergeCell ref="L24:M24"/>
    <mergeCell ref="O24:P25"/>
    <mergeCell ref="V24:W24"/>
    <mergeCell ref="G25:I25"/>
    <mergeCell ref="L25:M25"/>
    <mergeCell ref="V25:W25"/>
    <mergeCell ref="G21:M21"/>
    <mergeCell ref="V21:W21"/>
    <mergeCell ref="G22:M22"/>
    <mergeCell ref="V22:W22"/>
    <mergeCell ref="G23:M23"/>
    <mergeCell ref="V23:W23"/>
    <mergeCell ref="B3:W3"/>
    <mergeCell ref="B1:W1"/>
    <mergeCell ref="Q14:S14"/>
    <mergeCell ref="V14:W14"/>
    <mergeCell ref="O15:P15"/>
    <mergeCell ref="Q15:R15"/>
    <mergeCell ref="V15:W15"/>
    <mergeCell ref="G14:M14"/>
    <mergeCell ref="G15:M15"/>
    <mergeCell ref="G11:L11"/>
    <mergeCell ref="Q11:S11"/>
    <mergeCell ref="U11:W11"/>
    <mergeCell ref="Q13:S13"/>
    <mergeCell ref="V13:W13"/>
    <mergeCell ref="G13:M13"/>
    <mergeCell ref="G20:M20"/>
    <mergeCell ref="V20:W20"/>
    <mergeCell ref="G16:I16"/>
    <mergeCell ref="J16:L16"/>
    <mergeCell ref="Q16:S16"/>
    <mergeCell ref="G17:J17"/>
    <mergeCell ref="O17:U17"/>
    <mergeCell ref="V17:W17"/>
    <mergeCell ref="B4:W4"/>
    <mergeCell ref="L17:M17"/>
    <mergeCell ref="V6:W6"/>
    <mergeCell ref="H8:L8"/>
    <mergeCell ref="Q8:W8"/>
    <mergeCell ref="K9:L9"/>
    <mergeCell ref="H10:L10"/>
    <mergeCell ref="Q10:W10"/>
    <mergeCell ref="Q18:W18"/>
    <mergeCell ref="G19:M19"/>
    <mergeCell ref="V19:W19"/>
    <mergeCell ref="G53:L53"/>
    <mergeCell ref="H38:J38"/>
    <mergeCell ref="N38:O38"/>
    <mergeCell ref="S38:T38"/>
    <mergeCell ref="U38:V38"/>
    <mergeCell ref="H30:K30"/>
    <mergeCell ref="L30:O30"/>
    <mergeCell ref="Q30:Q31"/>
    <mergeCell ref="H31:J31"/>
    <mergeCell ref="T36:U36"/>
    <mergeCell ref="H32:K32"/>
    <mergeCell ref="Q32:W32"/>
    <mergeCell ref="H33:O33"/>
    <mergeCell ref="T33:U33"/>
    <mergeCell ref="H34:L34"/>
    <mergeCell ref="N34:O34"/>
    <mergeCell ref="T34:U34"/>
    <mergeCell ref="B50:W50"/>
    <mergeCell ref="H35:L35"/>
    <mergeCell ref="N35:O35"/>
    <mergeCell ref="T35:U35"/>
    <mergeCell ref="H36:O36"/>
    <mergeCell ref="Q53:R53"/>
    <mergeCell ref="O41:T41"/>
    <mergeCell ref="B157:V157"/>
    <mergeCell ref="A129:O129"/>
    <mergeCell ref="A104:W114"/>
    <mergeCell ref="Q132:W132"/>
    <mergeCell ref="Q129:W129"/>
    <mergeCell ref="B103:W103"/>
    <mergeCell ref="A132:O132"/>
    <mergeCell ref="G62:L62"/>
    <mergeCell ref="Q62:W62"/>
    <mergeCell ref="B91:W91"/>
    <mergeCell ref="A92:W102"/>
    <mergeCell ref="A116:W126"/>
    <mergeCell ref="O43:T43"/>
    <mergeCell ref="T53:W57"/>
    <mergeCell ref="G55:L55"/>
    <mergeCell ref="V16:W16"/>
    <mergeCell ref="A66:W66"/>
    <mergeCell ref="A67:W77"/>
    <mergeCell ref="D64:W65"/>
    <mergeCell ref="A80:W90"/>
    <mergeCell ref="B79:W79"/>
    <mergeCell ref="H27:O27"/>
    <mergeCell ref="Q27:U27"/>
    <mergeCell ref="H28:O28"/>
    <mergeCell ref="Q28:T28"/>
    <mergeCell ref="H29:O29"/>
    <mergeCell ref="R29:W29"/>
    <mergeCell ref="D53:E53"/>
    <mergeCell ref="N53:O53"/>
    <mergeCell ref="D55:E55"/>
    <mergeCell ref="N55:O55"/>
    <mergeCell ref="Q55:R55"/>
    <mergeCell ref="N57:O57"/>
    <mergeCell ref="Q57:R57"/>
    <mergeCell ref="H37:O37"/>
    <mergeCell ref="T37:U37"/>
  </mergeCells>
  <dataValidations count="1">
    <dataValidation type="list" allowBlank="1" showInputMessage="1" showErrorMessage="1" sqref="B52 O45 B59 B61 B64 O47" xr:uid="{00000000-0002-0000-0500-000000000000}">
      <formula1>"Yes, No"</formula1>
    </dataValidation>
  </dataValidations>
  <printOptions horizontalCentered="1"/>
  <pageMargins left="0.5" right="0.5" top="0.7" bottom="0.5" header="0.3" footer="0.3"/>
  <pageSetup scale="87" fitToHeight="0" orientation="portrait" r:id="rId1"/>
  <headerFooter>
    <oddHeader>&amp;CGeorgia Department of Community Affairs
Office of Housing Finance and Development</oddHeader>
    <oddFooter>&amp;L&amp;G&amp;Cpage &amp;P of &amp;N</oddFooter>
  </headerFooter>
  <rowBreaks count="1" manualBreakCount="1">
    <brk id="77"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36E2DBE9C0E34A916604E87FFB7DA5" ma:contentTypeVersion="4" ma:contentTypeDescription="Create a new document." ma:contentTypeScope="" ma:versionID="937cf091ff9b8ca6a5f2ce0f55e71f72">
  <xsd:schema xmlns:xsd="http://www.w3.org/2001/XMLSchema" xmlns:xs="http://www.w3.org/2001/XMLSchema" xmlns:p="http://schemas.microsoft.com/office/2006/metadata/properties" xmlns:ns2="4425f765-7ff5-4475-924d-a1e4ebf7f4e1" xmlns:ns3="431100d4-4470-42c1-96bc-46686c1829ae" targetNamespace="http://schemas.microsoft.com/office/2006/metadata/properties" ma:root="true" ma:fieldsID="5397051bf7eafc94cf147e13b5c5da1b" ns2:_="" ns3:_="">
    <xsd:import namespace="4425f765-7ff5-4475-924d-a1e4ebf7f4e1"/>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25f765-7ff5-4475-924d-a1e4ebf7f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ABF921-D33A-401F-8419-271138172D46}">
  <ds:schemaRefs>
    <ds:schemaRef ds:uri="http://www.w3.org/XML/1998/namespace"/>
    <ds:schemaRef ds:uri="http://purl.org/dc/terms/"/>
    <ds:schemaRef ds:uri="431100d4-4470-42c1-96bc-46686c1829ae"/>
    <ds:schemaRef ds:uri="http://purl.org/dc/elements/1.1/"/>
    <ds:schemaRef ds:uri="http://purl.org/dc/dcmitype/"/>
    <ds:schemaRef ds:uri="4425f765-7ff5-4475-924d-a1e4ebf7f4e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D17E294-3AFC-4A3B-A41C-1A58B843E0BA}">
  <ds:schemaRefs>
    <ds:schemaRef ds:uri="http://schemas.microsoft.com/sharepoint/v3/contenttype/forms"/>
  </ds:schemaRefs>
</ds:datastoreItem>
</file>

<file path=customXml/itemProps3.xml><?xml version="1.0" encoding="utf-8"?>
<ds:datastoreItem xmlns:ds="http://schemas.openxmlformats.org/officeDocument/2006/customXml" ds:itemID="{E12BF0CC-A653-45D6-A972-782EAA5B89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25f765-7ff5-4475-924d-a1e4ebf7f4e1"/>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INSTRUCTIONS</vt:lpstr>
      <vt:lpstr>Submission Summary</vt:lpstr>
      <vt:lpstr>2020 Rent Schedule and Summary</vt:lpstr>
      <vt:lpstr>Rent Schedule &amp; Summary</vt:lpstr>
      <vt:lpstr>HOME Consent</vt:lpstr>
      <vt:lpstr>Relocation Summary</vt:lpstr>
      <vt:lpstr>DCA_SBarrett_Only</vt:lpstr>
      <vt:lpstr>Rural HOME Preservatn Set Aside</vt:lpstr>
      <vt:lpstr>General Set Aside Request</vt:lpstr>
      <vt:lpstr>'2020 Rent Schedule and Summary'!Print_Area</vt:lpstr>
      <vt:lpstr>'General Set Aside Request'!Print_Area</vt:lpstr>
      <vt:lpstr>'HOME Consent'!Print_Area</vt:lpstr>
      <vt:lpstr>'Relocation Summary'!Print_Area</vt:lpstr>
      <vt:lpstr>'Rent Schedule &amp; Summary'!Print_Area</vt:lpstr>
      <vt:lpstr>'Rural HOME Preservatn Set Aside'!Print_Area</vt:lpstr>
      <vt:lpstr>'Submission Summary'!Print_Area</vt:lpstr>
      <vt:lpstr>'2020 Rent Schedule and Summary'!Print_Titles</vt:lpstr>
      <vt:lpstr>'General Set Aside Request'!Print_Titles</vt:lpstr>
      <vt:lpstr>'HOME Consent'!Print_Titles</vt:lpstr>
      <vt:lpstr>'Rent Schedule &amp; Summary'!Print_Titles</vt:lpstr>
      <vt:lpstr>'Rural HOME Preservatn Set Aside'!Print_Titles</vt:lpstr>
      <vt:lpstr>'Submission Summary'!Print_Titles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stephen.barrett</dc:creator>
  <cp:keywords/>
  <dc:description/>
  <cp:lastModifiedBy>Stephen Barrett</cp:lastModifiedBy>
  <cp:revision/>
  <cp:lastPrinted>2022-03-07T17:33:11Z</cp:lastPrinted>
  <dcterms:created xsi:type="dcterms:W3CDTF">2015-02-26T20:53:12Z</dcterms:created>
  <dcterms:modified xsi:type="dcterms:W3CDTF">2022-03-07T17:35:07Z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0x010100FD36E2DBE9C0E34A916604E87FFB7DA5</vt:lpwstr>
  </property>
</Properties>
</file>